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BA90F26-F526-4B2D-814A-6063E7C1EA39}" xr6:coauthVersionLast="45" xr6:coauthVersionMax="45" xr10:uidLastSave="{00000000-0000-0000-0000-000000000000}"/>
  <bookViews>
    <workbookView xWindow="-120" yWindow="-120" windowWidth="20730" windowHeight="11310" tabRatio="728" xr2:uid="{00000000-000D-0000-FFFF-FFFF00000000}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Q4-90% eligibility" sheetId="13" r:id="rId6"/>
    <sheet name="Sheet1" sheetId="10" state="hidden" r:id="rId7"/>
  </sheets>
  <externalReferences>
    <externalReference r:id="rId8"/>
  </externalReferences>
  <definedNames>
    <definedName name="_xlnm._FilterDatabase" localSheetId="0" hidden="1">'Dealer Wise'!$A$1:$Q$8</definedName>
    <definedName name="_xlnm._FilterDatabase" localSheetId="4" hidden="1">DSR!$A$1:$N$536</definedName>
    <definedName name="_xlnm._FilterDatabase" localSheetId="5" hidden="1">'Q4-90% eligibility'!$A$3:$V$40</definedName>
    <definedName name="_xlnm._FilterDatabase" localSheetId="6" hidden="1">Sheet1!$A$1:$D$1</definedName>
    <definedName name="_xlnm._FilterDatabase" localSheetId="3" hidden="1">'Zone Wise'!$B$3:$P$54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" l="1"/>
  <c r="H11" i="5"/>
  <c r="I11" i="5"/>
  <c r="I10" i="5"/>
  <c r="H10" i="5"/>
  <c r="G10" i="5"/>
  <c r="K518" i="11"/>
  <c r="J535" i="11"/>
  <c r="K535" i="11"/>
  <c r="G536" i="11" l="1"/>
  <c r="F536" i="11"/>
  <c r="U1" i="13"/>
  <c r="N5" i="13" l="1"/>
  <c r="N6" i="13"/>
  <c r="N7" i="13"/>
  <c r="R7" i="13" s="1"/>
  <c r="N8" i="13"/>
  <c r="N9" i="13"/>
  <c r="N10" i="13"/>
  <c r="O10" i="13" s="1"/>
  <c r="P10" i="13" s="1"/>
  <c r="N11" i="13"/>
  <c r="O11" i="13" s="1"/>
  <c r="P11" i="13" s="1"/>
  <c r="N12" i="13"/>
  <c r="R12" i="13" s="1"/>
  <c r="N13" i="13"/>
  <c r="N14" i="13"/>
  <c r="O14" i="13" s="1"/>
  <c r="P14" i="13" s="1"/>
  <c r="N15" i="13"/>
  <c r="O15" i="13" s="1"/>
  <c r="P15" i="13" s="1"/>
  <c r="N16" i="13"/>
  <c r="O16" i="13" s="1"/>
  <c r="P16" i="13" s="1"/>
  <c r="N17" i="13"/>
  <c r="N18" i="13"/>
  <c r="R18" i="13" s="1"/>
  <c r="N19" i="13"/>
  <c r="O19" i="13" s="1"/>
  <c r="P19" i="13" s="1"/>
  <c r="N20" i="13"/>
  <c r="O20" i="13" s="1"/>
  <c r="P20" i="13" s="1"/>
  <c r="N21" i="13"/>
  <c r="R21" i="13" s="1"/>
  <c r="T21" i="13" s="1"/>
  <c r="U21" i="13" s="1"/>
  <c r="N22" i="13"/>
  <c r="O22" i="13" s="1"/>
  <c r="P22" i="13" s="1"/>
  <c r="N23" i="13"/>
  <c r="O23" i="13" s="1"/>
  <c r="P23" i="13" s="1"/>
  <c r="N24" i="13"/>
  <c r="R24" i="13" s="1"/>
  <c r="N25" i="13"/>
  <c r="N26" i="13"/>
  <c r="R26" i="13" s="1"/>
  <c r="N27" i="13"/>
  <c r="R27" i="13" s="1"/>
  <c r="N28" i="13"/>
  <c r="O28" i="13" s="1"/>
  <c r="P28" i="13" s="1"/>
  <c r="N29" i="13"/>
  <c r="R29" i="13" s="1"/>
  <c r="S29" i="13" s="1"/>
  <c r="N30" i="13"/>
  <c r="O30" i="13" s="1"/>
  <c r="P30" i="13" s="1"/>
  <c r="N31" i="13"/>
  <c r="R31" i="13" s="1"/>
  <c r="N32" i="13"/>
  <c r="O32" i="13" s="1"/>
  <c r="P32" i="13" s="1"/>
  <c r="N33" i="13"/>
  <c r="O33" i="13" s="1"/>
  <c r="P33" i="13" s="1"/>
  <c r="N34" i="13"/>
  <c r="R34" i="13" s="1"/>
  <c r="S34" i="13" s="1"/>
  <c r="N35" i="13"/>
  <c r="R35" i="13" s="1"/>
  <c r="T35" i="13" s="1"/>
  <c r="U35" i="13" s="1"/>
  <c r="N36" i="13"/>
  <c r="R36" i="13" s="1"/>
  <c r="N37" i="13"/>
  <c r="O37" i="13" s="1"/>
  <c r="P37" i="13" s="1"/>
  <c r="N38" i="13"/>
  <c r="O38" i="13" s="1"/>
  <c r="P38" i="13" s="1"/>
  <c r="N39" i="13"/>
  <c r="R39" i="13" s="1"/>
  <c r="S39" i="13" s="1"/>
  <c r="N4" i="13"/>
  <c r="R4" i="13" s="1"/>
  <c r="M40" i="13"/>
  <c r="J40" i="13"/>
  <c r="I40" i="13"/>
  <c r="F40" i="13"/>
  <c r="E40" i="13"/>
  <c r="Q39" i="13"/>
  <c r="K39" i="13"/>
  <c r="L39" i="13" s="1"/>
  <c r="H39" i="13"/>
  <c r="G39" i="13"/>
  <c r="Q38" i="13"/>
  <c r="L38" i="13"/>
  <c r="K38" i="13"/>
  <c r="G38" i="13"/>
  <c r="H38" i="13" s="1"/>
  <c r="Q37" i="13"/>
  <c r="K37" i="13"/>
  <c r="L37" i="13" s="1"/>
  <c r="G37" i="13"/>
  <c r="H37" i="13" s="1"/>
  <c r="Q36" i="13"/>
  <c r="K36" i="13"/>
  <c r="L36" i="13" s="1"/>
  <c r="H36" i="13"/>
  <c r="G36" i="13"/>
  <c r="Q35" i="13"/>
  <c r="K35" i="13"/>
  <c r="L35" i="13" s="1"/>
  <c r="H35" i="13"/>
  <c r="G35" i="13"/>
  <c r="Q34" i="13"/>
  <c r="O34" i="13"/>
  <c r="P34" i="13" s="1"/>
  <c r="K34" i="13"/>
  <c r="L34" i="13" s="1"/>
  <c r="G34" i="13"/>
  <c r="H34" i="13" s="1"/>
  <c r="R33" i="13"/>
  <c r="S33" i="13" s="1"/>
  <c r="Q33" i="13"/>
  <c r="K33" i="13"/>
  <c r="L33" i="13" s="1"/>
  <c r="G33" i="13"/>
  <c r="H33" i="13" s="1"/>
  <c r="Q32" i="13"/>
  <c r="K32" i="13"/>
  <c r="L32" i="13" s="1"/>
  <c r="H32" i="13"/>
  <c r="G32" i="13"/>
  <c r="Q31" i="13"/>
  <c r="K31" i="13"/>
  <c r="L31" i="13" s="1"/>
  <c r="H31" i="13"/>
  <c r="G31" i="13"/>
  <c r="R30" i="13"/>
  <c r="S30" i="13" s="1"/>
  <c r="Q30" i="13"/>
  <c r="K30" i="13"/>
  <c r="L30" i="13" s="1"/>
  <c r="G30" i="13"/>
  <c r="H30" i="13" s="1"/>
  <c r="Q29" i="13"/>
  <c r="O29" i="13"/>
  <c r="P29" i="13" s="1"/>
  <c r="K29" i="13"/>
  <c r="L29" i="13" s="1"/>
  <c r="G29" i="13"/>
  <c r="H29" i="13" s="1"/>
  <c r="Q28" i="13"/>
  <c r="K28" i="13"/>
  <c r="L28" i="13" s="1"/>
  <c r="G28" i="13"/>
  <c r="H28" i="13" s="1"/>
  <c r="Q27" i="13"/>
  <c r="K27" i="13"/>
  <c r="L27" i="13" s="1"/>
  <c r="G27" i="13"/>
  <c r="H27" i="13" s="1"/>
  <c r="Q26" i="13"/>
  <c r="O26" i="13"/>
  <c r="P26" i="13" s="1"/>
  <c r="K26" i="13"/>
  <c r="L26" i="13" s="1"/>
  <c r="G26" i="13"/>
  <c r="H26" i="13" s="1"/>
  <c r="R25" i="13"/>
  <c r="Q25" i="13"/>
  <c r="O25" i="13"/>
  <c r="P25" i="13" s="1"/>
  <c r="L25" i="13"/>
  <c r="K25" i="13"/>
  <c r="G25" i="13"/>
  <c r="H25" i="13" s="1"/>
  <c r="Q24" i="13"/>
  <c r="K24" i="13"/>
  <c r="L24" i="13" s="1"/>
  <c r="G24" i="13"/>
  <c r="H24" i="13" s="1"/>
  <c r="Q23" i="13"/>
  <c r="K23" i="13"/>
  <c r="L23" i="13" s="1"/>
  <c r="H23" i="13"/>
  <c r="G23" i="13"/>
  <c r="R22" i="13"/>
  <c r="T22" i="13" s="1"/>
  <c r="U22" i="13" s="1"/>
  <c r="Q22" i="13"/>
  <c r="K22" i="13"/>
  <c r="L22" i="13" s="1"/>
  <c r="H22" i="13"/>
  <c r="G22" i="13"/>
  <c r="Q21" i="13"/>
  <c r="O21" i="13"/>
  <c r="P21" i="13" s="1"/>
  <c r="K21" i="13"/>
  <c r="L21" i="13" s="1"/>
  <c r="G21" i="13"/>
  <c r="H21" i="13" s="1"/>
  <c r="Q20" i="13"/>
  <c r="K20" i="13"/>
  <c r="L20" i="13" s="1"/>
  <c r="G20" i="13"/>
  <c r="H20" i="13" s="1"/>
  <c r="Q19" i="13"/>
  <c r="K19" i="13"/>
  <c r="L19" i="13" s="1"/>
  <c r="G19" i="13"/>
  <c r="H19" i="13" s="1"/>
  <c r="Q18" i="13"/>
  <c r="O18" i="13"/>
  <c r="P18" i="13" s="1"/>
  <c r="K18" i="13"/>
  <c r="L18" i="13" s="1"/>
  <c r="G18" i="13"/>
  <c r="H18" i="13" s="1"/>
  <c r="R17" i="13"/>
  <c r="Q17" i="13"/>
  <c r="O17" i="13"/>
  <c r="P17" i="13" s="1"/>
  <c r="L17" i="13"/>
  <c r="K17" i="13"/>
  <c r="G17" i="13"/>
  <c r="H17" i="13" s="1"/>
  <c r="Q16" i="13"/>
  <c r="K16" i="13"/>
  <c r="L16" i="13" s="1"/>
  <c r="G16" i="13"/>
  <c r="H16" i="13" s="1"/>
  <c r="Q15" i="13"/>
  <c r="K15" i="13"/>
  <c r="L15" i="13" s="1"/>
  <c r="H15" i="13"/>
  <c r="G15" i="13"/>
  <c r="R14" i="13"/>
  <c r="T14" i="13" s="1"/>
  <c r="U14" i="13" s="1"/>
  <c r="Q14" i="13"/>
  <c r="K14" i="13"/>
  <c r="L14" i="13" s="1"/>
  <c r="H14" i="13"/>
  <c r="G14" i="13"/>
  <c r="R13" i="13"/>
  <c r="T13" i="13" s="1"/>
  <c r="U13" i="13" s="1"/>
  <c r="Q13" i="13"/>
  <c r="O13" i="13"/>
  <c r="P13" i="13" s="1"/>
  <c r="K13" i="13"/>
  <c r="L13" i="13" s="1"/>
  <c r="G13" i="13"/>
  <c r="H13" i="13" s="1"/>
  <c r="Q12" i="13"/>
  <c r="K12" i="13"/>
  <c r="L12" i="13" s="1"/>
  <c r="G12" i="13"/>
  <c r="H12" i="13" s="1"/>
  <c r="Q11" i="13"/>
  <c r="K11" i="13"/>
  <c r="L11" i="13" s="1"/>
  <c r="H11" i="13"/>
  <c r="G11" i="13"/>
  <c r="R10" i="13"/>
  <c r="Q10" i="13"/>
  <c r="K10" i="13"/>
  <c r="L10" i="13" s="1"/>
  <c r="G10" i="13"/>
  <c r="H10" i="13" s="1"/>
  <c r="R9" i="13"/>
  <c r="T9" i="13" s="1"/>
  <c r="U9" i="13" s="1"/>
  <c r="Q9" i="13"/>
  <c r="O9" i="13"/>
  <c r="P9" i="13" s="1"/>
  <c r="K9" i="13"/>
  <c r="L9" i="13" s="1"/>
  <c r="G9" i="13"/>
  <c r="H9" i="13" s="1"/>
  <c r="Q8" i="13"/>
  <c r="K8" i="13"/>
  <c r="L8" i="13" s="1"/>
  <c r="G8" i="13"/>
  <c r="H8" i="13" s="1"/>
  <c r="Q7" i="13"/>
  <c r="K7" i="13"/>
  <c r="L7" i="13" s="1"/>
  <c r="H7" i="13"/>
  <c r="G7" i="13"/>
  <c r="R6" i="13"/>
  <c r="Q6" i="13"/>
  <c r="O6" i="13"/>
  <c r="P6" i="13" s="1"/>
  <c r="K6" i="13"/>
  <c r="L6" i="13" s="1"/>
  <c r="G6" i="13"/>
  <c r="H6" i="13" s="1"/>
  <c r="R5" i="13"/>
  <c r="T5" i="13" s="1"/>
  <c r="U5" i="13" s="1"/>
  <c r="Q5" i="13"/>
  <c r="O5" i="13"/>
  <c r="P5" i="13" s="1"/>
  <c r="K5" i="13"/>
  <c r="L5" i="13" s="1"/>
  <c r="G5" i="13"/>
  <c r="H5" i="13" s="1"/>
  <c r="Q4" i="13"/>
  <c r="K4" i="13"/>
  <c r="L4" i="13" s="1"/>
  <c r="G4" i="13"/>
  <c r="H4" i="13" s="1"/>
  <c r="O7" i="13" l="1"/>
  <c r="P7" i="13" s="1"/>
  <c r="R11" i="13"/>
  <c r="S11" i="13" s="1"/>
  <c r="O27" i="13"/>
  <c r="P27" i="13" s="1"/>
  <c r="R19" i="13"/>
  <c r="S19" i="13" s="1"/>
  <c r="R15" i="13"/>
  <c r="T15" i="13" s="1"/>
  <c r="U15" i="13" s="1"/>
  <c r="O35" i="13"/>
  <c r="P35" i="13" s="1"/>
  <c r="O39" i="13"/>
  <c r="P39" i="13" s="1"/>
  <c r="O31" i="13"/>
  <c r="P31" i="13" s="1"/>
  <c r="R23" i="13"/>
  <c r="T23" i="13" s="1"/>
  <c r="U23" i="13" s="1"/>
  <c r="R37" i="13"/>
  <c r="T37" i="13" s="1"/>
  <c r="U37" i="13" s="1"/>
  <c r="R38" i="13"/>
  <c r="T38" i="13" s="1"/>
  <c r="U38" i="13" s="1"/>
  <c r="S6" i="13"/>
  <c r="T10" i="13"/>
  <c r="U10" i="13" s="1"/>
  <c r="T17" i="13"/>
  <c r="U17" i="13" s="1"/>
  <c r="T26" i="13"/>
  <c r="U26" i="13" s="1"/>
  <c r="T18" i="13"/>
  <c r="U18" i="13" s="1"/>
  <c r="T25" i="13"/>
  <c r="U25" i="13" s="1"/>
  <c r="T7" i="13"/>
  <c r="U7" i="13" s="1"/>
  <c r="S38" i="13"/>
  <c r="O4" i="13"/>
  <c r="P4" i="13" s="1"/>
  <c r="N40" i="13"/>
  <c r="T4" i="13"/>
  <c r="U4" i="13" s="1"/>
  <c r="O12" i="13"/>
  <c r="P12" i="13" s="1"/>
  <c r="R20" i="13"/>
  <c r="S20" i="13" s="1"/>
  <c r="R28" i="13"/>
  <c r="S28" i="13" s="1"/>
  <c r="T6" i="13"/>
  <c r="U6" i="13" s="1"/>
  <c r="O36" i="13"/>
  <c r="P36" i="13" s="1"/>
  <c r="O8" i="13"/>
  <c r="P8" i="13" s="1"/>
  <c r="R16" i="13"/>
  <c r="S16" i="13" s="1"/>
  <c r="O24" i="13"/>
  <c r="P24" i="13" s="1"/>
  <c r="T30" i="13"/>
  <c r="U30" i="13" s="1"/>
  <c r="R32" i="13"/>
  <c r="S32" i="13" s="1"/>
  <c r="R8" i="13"/>
  <c r="T8" i="13" s="1"/>
  <c r="U8" i="13" s="1"/>
  <c r="S10" i="13"/>
  <c r="S18" i="13"/>
  <c r="S26" i="13"/>
  <c r="T24" i="13"/>
  <c r="U24" i="13" s="1"/>
  <c r="S22" i="13"/>
  <c r="T34" i="13"/>
  <c r="U34" i="13" s="1"/>
  <c r="T12" i="13"/>
  <c r="U12" i="13" s="1"/>
  <c r="T29" i="13"/>
  <c r="U29" i="13" s="1"/>
  <c r="S31" i="13"/>
  <c r="T39" i="13"/>
  <c r="U39" i="13" s="1"/>
  <c r="S14" i="13"/>
  <c r="S35" i="13"/>
  <c r="T36" i="13"/>
  <c r="U36" i="13" s="1"/>
  <c r="T11" i="13"/>
  <c r="U11" i="13" s="1"/>
  <c r="T19" i="13"/>
  <c r="U19" i="13" s="1"/>
  <c r="T27" i="13"/>
  <c r="U27" i="13" s="1"/>
  <c r="T33" i="13"/>
  <c r="U33" i="13" s="1"/>
  <c r="S4" i="13"/>
  <c r="S5" i="13"/>
  <c r="S7" i="13"/>
  <c r="S9" i="13"/>
  <c r="S12" i="13"/>
  <c r="S13" i="13"/>
  <c r="S17" i="13"/>
  <c r="S21" i="13"/>
  <c r="S24" i="13"/>
  <c r="S25" i="13"/>
  <c r="S27" i="13"/>
  <c r="T31" i="13"/>
  <c r="U31" i="13" s="1"/>
  <c r="S36" i="13"/>
  <c r="E4" i="5"/>
  <c r="E5" i="5"/>
  <c r="E6" i="5"/>
  <c r="E7" i="5"/>
  <c r="S15" i="13" l="1"/>
  <c r="S23" i="13"/>
  <c r="S37" i="13"/>
  <c r="T16" i="13"/>
  <c r="U16" i="13" s="1"/>
  <c r="S8" i="13"/>
  <c r="T28" i="13"/>
  <c r="U28" i="13" s="1"/>
  <c r="T32" i="13"/>
  <c r="U32" i="13" s="1"/>
  <c r="T20" i="13"/>
  <c r="U20" i="13" s="1"/>
  <c r="H536" i="11"/>
  <c r="I536" i="11"/>
  <c r="M535" i="11" l="1"/>
  <c r="L535" i="11"/>
  <c r="N535" i="11" l="1"/>
  <c r="K532" i="11"/>
  <c r="J532" i="11"/>
  <c r="F8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P2" i="7" l="1"/>
  <c r="E8" i="5" l="1"/>
  <c r="N4" i="5" l="1"/>
  <c r="O4" i="5" s="1"/>
  <c r="N5" i="5"/>
  <c r="O5" i="5" s="1"/>
  <c r="N6" i="5"/>
  <c r="O6" i="5" s="1"/>
  <c r="N7" i="5"/>
  <c r="O7" i="5" s="1"/>
  <c r="L7" i="5" l="1"/>
  <c r="L6" i="5"/>
  <c r="L5" i="5"/>
  <c r="L4" i="5"/>
  <c r="J4" i="5"/>
  <c r="J5" i="5"/>
  <c r="J6" i="5"/>
  <c r="J7" i="5"/>
  <c r="G4" i="5" l="1"/>
  <c r="G5" i="5"/>
  <c r="G6" i="5"/>
  <c r="G7" i="5"/>
  <c r="B1" i="7" l="1"/>
  <c r="A1" i="6"/>
  <c r="B13" i="6" l="1"/>
  <c r="N2" i="6"/>
  <c r="C13" i="6" l="1"/>
  <c r="K13" i="6" s="1"/>
  <c r="B12" i="6"/>
  <c r="E13" i="6" l="1"/>
  <c r="I13" i="6"/>
  <c r="J13" i="6" s="1"/>
  <c r="G13" i="6"/>
  <c r="H13" i="6" s="1"/>
  <c r="H6" i="5"/>
  <c r="K6" i="5"/>
  <c r="M6" i="5"/>
  <c r="H4" i="5"/>
  <c r="K4" i="5"/>
  <c r="M4" i="5"/>
  <c r="H7" i="5"/>
  <c r="K7" i="5"/>
  <c r="M7" i="5"/>
  <c r="H5" i="5"/>
  <c r="K5" i="5"/>
  <c r="M5" i="5"/>
  <c r="M32" i="7"/>
  <c r="M31" i="7"/>
  <c r="C12" i="6"/>
  <c r="K12" i="6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8" i="5"/>
  <c r="M8" i="5" s="1"/>
  <c r="J8" i="5"/>
  <c r="K8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M4" i="7" l="1"/>
  <c r="B4" i="6"/>
  <c r="M53" i="7"/>
  <c r="I7" i="5"/>
  <c r="P7" i="5"/>
  <c r="Q7" i="5" s="1"/>
  <c r="M48" i="7"/>
  <c r="M46" i="7"/>
  <c r="M44" i="7"/>
  <c r="M43" i="7"/>
  <c r="M40" i="7"/>
  <c r="M37" i="7"/>
  <c r="B9" i="6"/>
  <c r="K9" i="6" s="1"/>
  <c r="M34" i="7"/>
  <c r="B8" i="6"/>
  <c r="K8" i="6" s="1"/>
  <c r="M30" i="7"/>
  <c r="M29" i="7"/>
  <c r="M20" i="7"/>
  <c r="M16" i="7"/>
  <c r="M12" i="7"/>
  <c r="M10" i="7"/>
  <c r="M52" i="7"/>
  <c r="M50" i="7"/>
  <c r="M49" i="7"/>
  <c r="I6" i="5"/>
  <c r="P6" i="5"/>
  <c r="Q6" i="5" s="1"/>
  <c r="I4" i="5"/>
  <c r="P4" i="5"/>
  <c r="Q4" i="5" s="1"/>
  <c r="M42" i="7"/>
  <c r="M38" i="7"/>
  <c r="M41" i="7"/>
  <c r="M35" i="7"/>
  <c r="M26" i="7"/>
  <c r="M25" i="7"/>
  <c r="B7" i="6"/>
  <c r="K7" i="6" s="1"/>
  <c r="M23" i="7"/>
  <c r="M21" i="7"/>
  <c r="M19" i="7"/>
  <c r="M18" i="7"/>
  <c r="M13" i="7"/>
  <c r="M8" i="7"/>
  <c r="M6" i="7"/>
  <c r="M5" i="7"/>
  <c r="B11" i="6"/>
  <c r="K11" i="6" s="1"/>
  <c r="M51" i="7"/>
  <c r="M47" i="7"/>
  <c r="M45" i="7"/>
  <c r="B10" i="6"/>
  <c r="K10" i="6" s="1"/>
  <c r="I5" i="5"/>
  <c r="P5" i="5"/>
  <c r="Q5" i="5" s="1"/>
  <c r="M39" i="7"/>
  <c r="M36" i="7"/>
  <c r="M33" i="7"/>
  <c r="M28" i="7"/>
  <c r="M27" i="7"/>
  <c r="M24" i="7"/>
  <c r="M22" i="7"/>
  <c r="M17" i="7"/>
  <c r="B6" i="6"/>
  <c r="K6" i="6" s="1"/>
  <c r="M15" i="7"/>
  <c r="M14" i="7"/>
  <c r="M11" i="7"/>
  <c r="M9" i="7"/>
  <c r="B5" i="6"/>
  <c r="K5" i="6" s="1"/>
  <c r="M7" i="7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8" i="5"/>
  <c r="Q8" i="5" s="1"/>
  <c r="G8" i="5"/>
  <c r="H8" i="5"/>
  <c r="I8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8" i="5"/>
  <c r="O8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9" i="11"/>
  <c r="M529" i="11" s="1"/>
  <c r="K531" i="11"/>
  <c r="M531" i="11" s="1"/>
  <c r="K526" i="11"/>
  <c r="M526" i="11" s="1"/>
  <c r="K522" i="11"/>
  <c r="M522" i="11" s="1"/>
  <c r="K516" i="11"/>
  <c r="M516" i="11" s="1"/>
  <c r="K512" i="11"/>
  <c r="M512" i="11" s="1"/>
  <c r="K506" i="11"/>
  <c r="M506" i="11" s="1"/>
  <c r="K502" i="11"/>
  <c r="M502" i="11" s="1"/>
  <c r="K498" i="11"/>
  <c r="M498" i="11" s="1"/>
  <c r="K494" i="11"/>
  <c r="M494" i="11" s="1"/>
  <c r="K490" i="11"/>
  <c r="M490" i="11" s="1"/>
  <c r="K486" i="11"/>
  <c r="M486" i="11" s="1"/>
  <c r="K480" i="11"/>
  <c r="M480" i="11" s="1"/>
  <c r="K476" i="11"/>
  <c r="M476" i="11" s="1"/>
  <c r="K472" i="11"/>
  <c r="M472" i="11" s="1"/>
  <c r="K468" i="11"/>
  <c r="M468" i="11" s="1"/>
  <c r="K464" i="11"/>
  <c r="M464" i="11" s="1"/>
  <c r="K460" i="11"/>
  <c r="M460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8" i="11"/>
  <c r="M508" i="11" s="1"/>
  <c r="K422" i="11"/>
  <c r="M422" i="11" s="1"/>
  <c r="K414" i="11"/>
  <c r="M414" i="11" s="1"/>
  <c r="K402" i="11"/>
  <c r="M402" i="11" s="1"/>
  <c r="K390" i="11"/>
  <c r="M390" i="11" s="1"/>
  <c r="M518" i="11"/>
  <c r="K504" i="11"/>
  <c r="M504" i="11" s="1"/>
  <c r="K482" i="11"/>
  <c r="M482" i="11" s="1"/>
  <c r="K470" i="11"/>
  <c r="M470" i="11" s="1"/>
  <c r="K450" i="11"/>
  <c r="M450" i="11" s="1"/>
  <c r="K438" i="11"/>
  <c r="M438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9" i="11"/>
  <c r="L529" i="11" s="1"/>
  <c r="K528" i="11"/>
  <c r="M528" i="11" s="1"/>
  <c r="K514" i="11"/>
  <c r="M514" i="11" s="1"/>
  <c r="K492" i="11"/>
  <c r="M492" i="11" s="1"/>
  <c r="K478" i="11"/>
  <c r="M478" i="11" s="1"/>
  <c r="K458" i="11"/>
  <c r="M458" i="11" s="1"/>
  <c r="K446" i="11"/>
  <c r="M446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4" i="11"/>
  <c r="M484" i="11" s="1"/>
  <c r="K394" i="11"/>
  <c r="M394" i="11" s="1"/>
  <c r="K524" i="11"/>
  <c r="M524" i="11" s="1"/>
  <c r="K500" i="11"/>
  <c r="M500" i="11" s="1"/>
  <c r="K488" i="11"/>
  <c r="M488" i="11" s="1"/>
  <c r="K466" i="11"/>
  <c r="M466" i="11" s="1"/>
  <c r="K454" i="11"/>
  <c r="M454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34" i="11"/>
  <c r="M534" i="11" s="1"/>
  <c r="K530" i="11"/>
  <c r="M530" i="11" s="1"/>
  <c r="K525" i="11"/>
  <c r="M525" i="11" s="1"/>
  <c r="K521" i="11"/>
  <c r="M521" i="11" s="1"/>
  <c r="K517" i="11"/>
  <c r="M517" i="11" s="1"/>
  <c r="K513" i="11"/>
  <c r="M513" i="11" s="1"/>
  <c r="K507" i="11"/>
  <c r="M507" i="11" s="1"/>
  <c r="K501" i="11"/>
  <c r="M501" i="11" s="1"/>
  <c r="K495" i="11"/>
  <c r="M495" i="11" s="1"/>
  <c r="K491" i="11"/>
  <c r="M491" i="11" s="1"/>
  <c r="K483" i="11"/>
  <c r="M483" i="11" s="1"/>
  <c r="K477" i="11"/>
  <c r="M477" i="11" s="1"/>
  <c r="K471" i="11"/>
  <c r="M471" i="11" s="1"/>
  <c r="K463" i="11"/>
  <c r="M463" i="11" s="1"/>
  <c r="K457" i="11"/>
  <c r="M457" i="11" s="1"/>
  <c r="K453" i="11"/>
  <c r="M453" i="11" s="1"/>
  <c r="K449" i="11"/>
  <c r="M449" i="11" s="1"/>
  <c r="K445" i="11"/>
  <c r="M445" i="11" s="1"/>
  <c r="K441" i="11"/>
  <c r="M441" i="11" s="1"/>
  <c r="K437" i="11"/>
  <c r="M437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3" i="11"/>
  <c r="M533" i="11" s="1"/>
  <c r="K442" i="11"/>
  <c r="M442" i="11" s="1"/>
  <c r="K380" i="11"/>
  <c r="M380" i="11" s="1"/>
  <c r="K386" i="11"/>
  <c r="M386" i="11" s="1"/>
  <c r="K336" i="11"/>
  <c r="M336" i="11" s="1"/>
  <c r="K527" i="11"/>
  <c r="M527" i="11" s="1"/>
  <c r="K503" i="11"/>
  <c r="M503" i="11" s="1"/>
  <c r="K487" i="11"/>
  <c r="M487" i="11" s="1"/>
  <c r="K455" i="11"/>
  <c r="M455" i="11" s="1"/>
  <c r="K443" i="11"/>
  <c r="M443" i="11" s="1"/>
  <c r="K423" i="11"/>
  <c r="M423" i="11" s="1"/>
  <c r="K409" i="11"/>
  <c r="M409" i="11" s="1"/>
  <c r="K387" i="11"/>
  <c r="M387" i="11" s="1"/>
  <c r="K474" i="11"/>
  <c r="M474" i="11" s="1"/>
  <c r="K430" i="11"/>
  <c r="M430" i="11" s="1"/>
  <c r="K318" i="11"/>
  <c r="M318" i="11" s="1"/>
  <c r="K374" i="11"/>
  <c r="M374" i="11" s="1"/>
  <c r="K292" i="11"/>
  <c r="M292" i="11" s="1"/>
  <c r="K515" i="11"/>
  <c r="M515" i="11" s="1"/>
  <c r="K499" i="11"/>
  <c r="M499" i="11" s="1"/>
  <c r="K467" i="11"/>
  <c r="M467" i="11" s="1"/>
  <c r="K451" i="11"/>
  <c r="M451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10" i="11"/>
  <c r="M510" i="11" s="1"/>
  <c r="K462" i="11"/>
  <c r="M462" i="11" s="1"/>
  <c r="K354" i="11"/>
  <c r="M354" i="11" s="1"/>
  <c r="K520" i="11"/>
  <c r="M520" i="11" s="1"/>
  <c r="K364" i="11"/>
  <c r="M364" i="11" s="1"/>
  <c r="K523" i="11"/>
  <c r="M523" i="11" s="1"/>
  <c r="K511" i="11"/>
  <c r="M511" i="11" s="1"/>
  <c r="K479" i="11"/>
  <c r="M479" i="11" s="1"/>
  <c r="K459" i="11"/>
  <c r="M459" i="11" s="1"/>
  <c r="K439" i="11"/>
  <c r="M439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5" i="11"/>
  <c r="M505" i="11" s="1"/>
  <c r="K489" i="11"/>
  <c r="M489" i="11" s="1"/>
  <c r="K481" i="11"/>
  <c r="M481" i="11" s="1"/>
  <c r="K469" i="11"/>
  <c r="M469" i="11" s="1"/>
  <c r="K461" i="11"/>
  <c r="M461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6" i="11"/>
  <c r="M496" i="11" s="1"/>
  <c r="K447" i="11"/>
  <c r="M447" i="11" s="1"/>
  <c r="K401" i="11"/>
  <c r="M401" i="11" s="1"/>
  <c r="K363" i="11"/>
  <c r="M363" i="11" s="1"/>
  <c r="K343" i="11"/>
  <c r="M343" i="11" s="1"/>
  <c r="K321" i="11"/>
  <c r="M321" i="11" s="1"/>
  <c r="K509" i="11"/>
  <c r="M509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3" i="11"/>
  <c r="M493" i="11" s="1"/>
  <c r="K435" i="11"/>
  <c r="M435" i="11" s="1"/>
  <c r="K329" i="11"/>
  <c r="M329" i="11" s="1"/>
  <c r="K313" i="11"/>
  <c r="M313" i="11" s="1"/>
  <c r="K473" i="11"/>
  <c r="M473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2" i="11"/>
  <c r="K475" i="11"/>
  <c r="M475" i="11" s="1"/>
  <c r="K377" i="11"/>
  <c r="M377" i="11" s="1"/>
  <c r="K351" i="11"/>
  <c r="M351" i="11" s="1"/>
  <c r="K339" i="11"/>
  <c r="M339" i="11" s="1"/>
  <c r="K325" i="11"/>
  <c r="M325" i="11" s="1"/>
  <c r="K497" i="11"/>
  <c r="M497" i="11" s="1"/>
  <c r="K465" i="11"/>
  <c r="M465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9" i="11"/>
  <c r="M519" i="11" s="1"/>
  <c r="K349" i="11"/>
  <c r="M349" i="11" s="1"/>
  <c r="K485" i="11"/>
  <c r="M485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30" i="11"/>
  <c r="L530" i="11" s="1"/>
  <c r="J450" i="11"/>
  <c r="L450" i="11" s="1"/>
  <c r="N450" i="11" s="1"/>
  <c r="J464" i="11"/>
  <c r="L464" i="11" s="1"/>
  <c r="J498" i="11"/>
  <c r="L498" i="11" s="1"/>
  <c r="J524" i="11"/>
  <c r="L524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2" i="11"/>
  <c r="L512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3" i="11"/>
  <c r="L473" i="11" s="1"/>
  <c r="J510" i="11"/>
  <c r="L510" i="11" s="1"/>
  <c r="J354" i="11"/>
  <c r="L354" i="11" s="1"/>
  <c r="J395" i="11"/>
  <c r="L395" i="11" s="1"/>
  <c r="J433" i="11"/>
  <c r="L433" i="11" s="1"/>
  <c r="J448" i="11"/>
  <c r="L448" i="11" s="1"/>
  <c r="J478" i="11"/>
  <c r="L478" i="11" s="1"/>
  <c r="J488" i="11"/>
  <c r="L488" i="11" s="1"/>
  <c r="J515" i="11"/>
  <c r="L515" i="11" s="1"/>
  <c r="J353" i="11"/>
  <c r="L353" i="11" s="1"/>
  <c r="J474" i="11"/>
  <c r="L474" i="11" s="1"/>
  <c r="L532" i="11"/>
  <c r="J374" i="11"/>
  <c r="L374" i="11" s="1"/>
  <c r="J399" i="11"/>
  <c r="L399" i="11" s="1"/>
  <c r="J422" i="11"/>
  <c r="L422" i="11" s="1"/>
  <c r="J531" i="11"/>
  <c r="L531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5" i="11"/>
  <c r="L445" i="11" s="1"/>
  <c r="J396" i="11"/>
  <c r="L396" i="11" s="1"/>
  <c r="J451" i="11"/>
  <c r="L451" i="11" s="1"/>
  <c r="J477" i="11"/>
  <c r="L477" i="11" s="1"/>
  <c r="J507" i="11"/>
  <c r="L507" i="11" s="1"/>
  <c r="J423" i="11"/>
  <c r="L423" i="11" s="1"/>
  <c r="J454" i="11"/>
  <c r="L454" i="11" s="1"/>
  <c r="J466" i="11"/>
  <c r="L466" i="11" s="1"/>
  <c r="N466" i="11" s="1"/>
  <c r="J500" i="11"/>
  <c r="L500" i="11" s="1"/>
  <c r="J526" i="11"/>
  <c r="L526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2" i="11"/>
  <c r="L482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3" i="11"/>
  <c r="L483" i="11" s="1"/>
  <c r="J522" i="11"/>
  <c r="L522" i="11" s="1"/>
  <c r="J359" i="11"/>
  <c r="L359" i="11" s="1"/>
  <c r="J400" i="11"/>
  <c r="L400" i="11" s="1"/>
  <c r="J437" i="11"/>
  <c r="L437" i="11" s="1"/>
  <c r="J452" i="11"/>
  <c r="L452" i="11" s="1"/>
  <c r="J481" i="11"/>
  <c r="L481" i="11" s="1"/>
  <c r="J492" i="11"/>
  <c r="L492" i="11" s="1"/>
  <c r="J516" i="11"/>
  <c r="L516" i="11" s="1"/>
  <c r="J373" i="11"/>
  <c r="L373" i="11" s="1"/>
  <c r="J497" i="11"/>
  <c r="L497" i="11" s="1"/>
  <c r="J533" i="11"/>
  <c r="L533" i="11" s="1"/>
  <c r="J378" i="11"/>
  <c r="L378" i="11" s="1"/>
  <c r="J406" i="11"/>
  <c r="L406" i="11" s="1"/>
  <c r="J490" i="11"/>
  <c r="L490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9" i="11"/>
  <c r="L449" i="11" s="1"/>
  <c r="J465" i="11"/>
  <c r="L465" i="11" s="1"/>
  <c r="J412" i="11"/>
  <c r="L412" i="11" s="1"/>
  <c r="J439" i="11"/>
  <c r="L439" i="11" s="1"/>
  <c r="J455" i="11"/>
  <c r="L455" i="11" s="1"/>
  <c r="N455" i="11" s="1"/>
  <c r="J480" i="11"/>
  <c r="L480" i="11" s="1"/>
  <c r="J424" i="11"/>
  <c r="L424" i="11" s="1"/>
  <c r="J484" i="11"/>
  <c r="L484" i="11" s="1"/>
  <c r="J501" i="11"/>
  <c r="L501" i="11" s="1"/>
  <c r="N501" i="11" s="1"/>
  <c r="J511" i="11"/>
  <c r="L511" i="11" s="1"/>
  <c r="J453" i="11"/>
  <c r="L453" i="11" s="1"/>
  <c r="J428" i="11"/>
  <c r="L428" i="11" s="1"/>
  <c r="J459" i="11"/>
  <c r="L459" i="11" s="1"/>
  <c r="J489" i="11"/>
  <c r="L489" i="11" s="1"/>
  <c r="J487" i="11"/>
  <c r="L487" i="11" s="1"/>
  <c r="J517" i="11"/>
  <c r="L517" i="11" s="1"/>
  <c r="J509" i="11"/>
  <c r="L509" i="11" s="1"/>
  <c r="J442" i="11"/>
  <c r="L442" i="11" s="1"/>
  <c r="J458" i="11"/>
  <c r="L458" i="11" s="1"/>
  <c r="J468" i="11"/>
  <c r="L468" i="11" s="1"/>
  <c r="J504" i="11"/>
  <c r="L504" i="11" s="1"/>
  <c r="J528" i="11"/>
  <c r="L528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1" i="11"/>
  <c r="L471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3" i="11"/>
  <c r="L513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70" i="11"/>
  <c r="L470" i="11" s="1"/>
  <c r="J502" i="11"/>
  <c r="L502" i="11" s="1"/>
  <c r="J534" i="11"/>
  <c r="L534" i="11" s="1"/>
  <c r="J362" i="11"/>
  <c r="L362" i="11" s="1"/>
  <c r="J418" i="11"/>
  <c r="L418" i="11" s="1"/>
  <c r="J440" i="11"/>
  <c r="L440" i="11" s="1"/>
  <c r="J456" i="11"/>
  <c r="L456" i="11" s="1"/>
  <c r="J485" i="11"/>
  <c r="L485" i="11" s="1"/>
  <c r="J493" i="11"/>
  <c r="L493" i="11" s="1"/>
  <c r="J329" i="11"/>
  <c r="L329" i="11" s="1"/>
  <c r="J389" i="11"/>
  <c r="L389" i="11" s="1"/>
  <c r="J514" i="11"/>
  <c r="L514" i="11" s="1"/>
  <c r="J311" i="11"/>
  <c r="L311" i="11" s="1"/>
  <c r="J390" i="11"/>
  <c r="L390" i="11" s="1"/>
  <c r="J408" i="11"/>
  <c r="L408" i="11" s="1"/>
  <c r="J494" i="11"/>
  <c r="L494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8" i="11"/>
  <c r="L438" i="11" s="1"/>
  <c r="J469" i="11"/>
  <c r="L469" i="11" s="1"/>
  <c r="J443" i="11"/>
  <c r="L443" i="11" s="1"/>
  <c r="J426" i="11"/>
  <c r="L426" i="11" s="1"/>
  <c r="J505" i="11"/>
  <c r="L505" i="11" s="1"/>
  <c r="J446" i="11"/>
  <c r="L446" i="11" s="1"/>
  <c r="J462" i="11"/>
  <c r="L462" i="11" s="1"/>
  <c r="J496" i="11"/>
  <c r="L496" i="11" s="1"/>
  <c r="J518" i="11"/>
  <c r="L518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N89" i="11" s="1"/>
  <c r="J119" i="11"/>
  <c r="L119" i="11" s="1"/>
  <c r="J293" i="11"/>
  <c r="L293" i="11" s="1"/>
  <c r="J48" i="11"/>
  <c r="L48" i="11" s="1"/>
  <c r="J88" i="11"/>
  <c r="L88" i="11" s="1"/>
  <c r="N88" i="11" s="1"/>
  <c r="J308" i="11"/>
  <c r="L308" i="11" s="1"/>
  <c r="J425" i="11"/>
  <c r="L425" i="11" s="1"/>
  <c r="J475" i="11"/>
  <c r="L475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8" i="11"/>
  <c r="L508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2" i="11"/>
  <c r="L472" i="11" s="1"/>
  <c r="J506" i="11"/>
  <c r="L506" i="11" s="1"/>
  <c r="J330" i="11"/>
  <c r="L330" i="11" s="1"/>
  <c r="J370" i="11"/>
  <c r="L370" i="11" s="1"/>
  <c r="J429" i="11"/>
  <c r="L429" i="11" s="1"/>
  <c r="J444" i="11"/>
  <c r="L444" i="11" s="1"/>
  <c r="J460" i="11"/>
  <c r="L460" i="11" s="1"/>
  <c r="J486" i="11"/>
  <c r="L486" i="11" s="1"/>
  <c r="J499" i="11"/>
  <c r="L499" i="11" s="1"/>
  <c r="J336" i="11"/>
  <c r="L336" i="11" s="1"/>
  <c r="N336" i="11" s="1"/>
  <c r="J405" i="11"/>
  <c r="L405" i="11" s="1"/>
  <c r="J521" i="11"/>
  <c r="L521" i="11" s="1"/>
  <c r="J313" i="11"/>
  <c r="L313" i="11" s="1"/>
  <c r="J398" i="11"/>
  <c r="L398" i="11" s="1"/>
  <c r="J410" i="11"/>
  <c r="L410" i="11" s="1"/>
  <c r="J520" i="11"/>
  <c r="L520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1" i="11"/>
  <c r="L441" i="11" s="1"/>
  <c r="J457" i="11"/>
  <c r="L457" i="11" s="1"/>
  <c r="J380" i="11"/>
  <c r="L380" i="11" s="1"/>
  <c r="J432" i="11"/>
  <c r="L432" i="11" s="1"/>
  <c r="J447" i="11"/>
  <c r="L447" i="11" s="1"/>
  <c r="J463" i="11"/>
  <c r="L463" i="11" s="1"/>
  <c r="J491" i="11"/>
  <c r="L491" i="11" s="1"/>
  <c r="J476" i="11"/>
  <c r="L476" i="11" s="1"/>
  <c r="J479" i="11"/>
  <c r="L479" i="11" s="1"/>
  <c r="J503" i="11"/>
  <c r="L503" i="11" s="1"/>
  <c r="J527" i="11"/>
  <c r="L527" i="11" s="1"/>
  <c r="J519" i="11"/>
  <c r="L519" i="11" s="1"/>
  <c r="J461" i="11"/>
  <c r="L461" i="11" s="1"/>
  <c r="J436" i="11"/>
  <c r="L436" i="11" s="1"/>
  <c r="J467" i="11"/>
  <c r="L467" i="11" s="1"/>
  <c r="N467" i="11" s="1"/>
  <c r="J392" i="11"/>
  <c r="L392" i="11" s="1"/>
  <c r="J495" i="11"/>
  <c r="L495" i="11" s="1"/>
  <c r="J523" i="11"/>
  <c r="L523" i="11" s="1"/>
  <c r="J525" i="11"/>
  <c r="L525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527" i="11" l="1"/>
  <c r="N452" i="11"/>
  <c r="N432" i="11"/>
  <c r="N410" i="11"/>
  <c r="N15" i="11"/>
  <c r="N436" i="11"/>
  <c r="N279" i="11"/>
  <c r="N103" i="11"/>
  <c r="N66" i="11"/>
  <c r="N446" i="11"/>
  <c r="N249" i="11"/>
  <c r="N254" i="11"/>
  <c r="N221" i="11"/>
  <c r="N437" i="11"/>
  <c r="N374" i="11"/>
  <c r="N244" i="11"/>
  <c r="N126" i="11"/>
  <c r="N31" i="11"/>
  <c r="N339" i="11"/>
  <c r="N259" i="11"/>
  <c r="N278" i="11"/>
  <c r="N468" i="11"/>
  <c r="N447" i="11"/>
  <c r="N247" i="11"/>
  <c r="N187" i="11"/>
  <c r="N521" i="11"/>
  <c r="N486" i="11"/>
  <c r="N518" i="11"/>
  <c r="N337" i="11"/>
  <c r="N123" i="11"/>
  <c r="N493" i="11"/>
  <c r="N346" i="11"/>
  <c r="N453" i="11"/>
  <c r="N533" i="11"/>
  <c r="N232" i="11"/>
  <c r="N532" i="11"/>
  <c r="N395" i="11"/>
  <c r="N307" i="11"/>
  <c r="N280" i="11"/>
  <c r="N164" i="11"/>
  <c r="N113" i="11"/>
  <c r="N502" i="11"/>
  <c r="N403" i="11"/>
  <c r="N387" i="11"/>
  <c r="N392" i="11"/>
  <c r="N28" i="11"/>
  <c r="N163" i="11"/>
  <c r="N308" i="11"/>
  <c r="N183" i="11"/>
  <c r="N514" i="11"/>
  <c r="N391" i="11"/>
  <c r="N11" i="11"/>
  <c r="N489" i="11"/>
  <c r="N201" i="11"/>
  <c r="N388" i="11"/>
  <c r="N314" i="11"/>
  <c r="N56" i="11"/>
  <c r="N202" i="11"/>
  <c r="N105" i="11"/>
  <c r="N298" i="11"/>
  <c r="N495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6" i="11"/>
  <c r="N385" i="11"/>
  <c r="N59" i="11"/>
  <c r="N275" i="11"/>
  <c r="N435" i="11"/>
  <c r="N369" i="11"/>
  <c r="N234" i="11"/>
  <c r="N162" i="11"/>
  <c r="N454" i="11"/>
  <c r="N451" i="11"/>
  <c r="N401" i="11"/>
  <c r="N473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4" i="11"/>
  <c r="N491" i="11"/>
  <c r="N380" i="11"/>
  <c r="N503" i="11"/>
  <c r="N463" i="11"/>
  <c r="N429" i="11"/>
  <c r="N338" i="11"/>
  <c r="N345" i="11"/>
  <c r="N263" i="11"/>
  <c r="N408" i="11"/>
  <c r="N513" i="11"/>
  <c r="N322" i="11"/>
  <c r="N335" i="11"/>
  <c r="N320" i="11"/>
  <c r="N199" i="11"/>
  <c r="N497" i="11"/>
  <c r="N125" i="11"/>
  <c r="N77" i="11"/>
  <c r="N500" i="11"/>
  <c r="N135" i="11"/>
  <c r="N478" i="11"/>
  <c r="N10" i="11"/>
  <c r="N45" i="11"/>
  <c r="N469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6" i="11"/>
  <c r="N377" i="11"/>
  <c r="N192" i="11"/>
  <c r="N227" i="11"/>
  <c r="N375" i="11"/>
  <c r="N260" i="11"/>
  <c r="N356" i="11"/>
  <c r="N258" i="11"/>
  <c r="N443" i="11"/>
  <c r="N273" i="11"/>
  <c r="N122" i="11"/>
  <c r="N368" i="11"/>
  <c r="N159" i="11"/>
  <c r="N256" i="11"/>
  <c r="N139" i="11"/>
  <c r="N206" i="11"/>
  <c r="N504" i="11"/>
  <c r="N449" i="11"/>
  <c r="N360" i="11"/>
  <c r="N145" i="11"/>
  <c r="N36" i="11"/>
  <c r="N481" i="11"/>
  <c r="N359" i="11"/>
  <c r="N381" i="11"/>
  <c r="N268" i="11"/>
  <c r="N204" i="11"/>
  <c r="N331" i="11"/>
  <c r="N304" i="11"/>
  <c r="N86" i="11"/>
  <c r="N49" i="11"/>
  <c r="N32" i="11"/>
  <c r="N474" i="11"/>
  <c r="N76" i="11"/>
  <c r="N82" i="11"/>
  <c r="N348" i="11"/>
  <c r="N347" i="11"/>
  <c r="N30" i="11"/>
  <c r="N144" i="11"/>
  <c r="N523" i="11"/>
  <c r="N397" i="11"/>
  <c r="N157" i="11"/>
  <c r="N128" i="11"/>
  <c r="N475" i="11"/>
  <c r="N48" i="11"/>
  <c r="N207" i="11"/>
  <c r="N209" i="11"/>
  <c r="N67" i="11"/>
  <c r="N26" i="11"/>
  <c r="N22" i="11"/>
  <c r="N140" i="11"/>
  <c r="N439" i="11"/>
  <c r="N83" i="11"/>
  <c r="N342" i="11"/>
  <c r="N384" i="11"/>
  <c r="N175" i="11"/>
  <c r="N160" i="11"/>
  <c r="N448" i="11"/>
  <c r="N498" i="11"/>
  <c r="N194" i="11"/>
  <c r="N208" i="11"/>
  <c r="N402" i="11"/>
  <c r="N292" i="11"/>
  <c r="N426" i="11"/>
  <c r="N361" i="11"/>
  <c r="N306" i="11"/>
  <c r="N239" i="11"/>
  <c r="N334" i="11"/>
  <c r="N288" i="11"/>
  <c r="N222" i="11"/>
  <c r="N442" i="11"/>
  <c r="N169" i="11"/>
  <c r="N492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2" i="11"/>
  <c r="N116" i="11"/>
  <c r="N417" i="11"/>
  <c r="N100" i="11"/>
  <c r="N485" i="11"/>
  <c r="N174" i="11"/>
  <c r="N118" i="11"/>
  <c r="N511" i="11"/>
  <c r="N137" i="11"/>
  <c r="N218" i="11"/>
  <c r="N363" i="11"/>
  <c r="N305" i="11"/>
  <c r="N165" i="11"/>
  <c r="N531" i="11"/>
  <c r="N340" i="11"/>
  <c r="N431" i="11"/>
  <c r="N154" i="11"/>
  <c r="N55" i="11"/>
  <c r="N27" i="11"/>
  <c r="N20" i="11"/>
  <c r="N506" i="11"/>
  <c r="N39" i="11"/>
  <c r="N60" i="11"/>
  <c r="N367" i="11"/>
  <c r="N200" i="11"/>
  <c r="N225" i="11"/>
  <c r="N58" i="11"/>
  <c r="N389" i="11"/>
  <c r="N456" i="11"/>
  <c r="N193" i="11"/>
  <c r="N316" i="11"/>
  <c r="N490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20" i="11"/>
  <c r="N499" i="11"/>
  <c r="N286" i="11"/>
  <c r="N93" i="11"/>
  <c r="N33" i="11"/>
  <c r="N376" i="11"/>
  <c r="N242" i="11"/>
  <c r="N440" i="11"/>
  <c r="N61" i="11"/>
  <c r="N35" i="11"/>
  <c r="N484" i="11"/>
  <c r="N409" i="11"/>
  <c r="N294" i="11"/>
  <c r="N107" i="11"/>
  <c r="N252" i="11"/>
  <c r="N386" i="11"/>
  <c r="N46" i="11"/>
  <c r="N62" i="11"/>
  <c r="N488" i="11"/>
  <c r="N371" i="11"/>
  <c r="N343" i="11"/>
  <c r="N270" i="11"/>
  <c r="N405" i="11"/>
  <c r="N407" i="11"/>
  <c r="N224" i="11"/>
  <c r="N352" i="11"/>
  <c r="N425" i="11"/>
  <c r="N293" i="11"/>
  <c r="N505" i="11"/>
  <c r="N323" i="11"/>
  <c r="N283" i="11"/>
  <c r="N94" i="11"/>
  <c r="N6" i="11"/>
  <c r="N470" i="11"/>
  <c r="N87" i="11"/>
  <c r="N319" i="11"/>
  <c r="N238" i="11"/>
  <c r="N166" i="11"/>
  <c r="N458" i="11"/>
  <c r="N424" i="11"/>
  <c r="N302" i="11"/>
  <c r="N180" i="11"/>
  <c r="N131" i="11"/>
  <c r="N483" i="11"/>
  <c r="N332" i="11"/>
  <c r="N355" i="11"/>
  <c r="N177" i="11"/>
  <c r="N117" i="11"/>
  <c r="N457" i="11"/>
  <c r="N525" i="11"/>
  <c r="N461" i="11"/>
  <c r="N479" i="11"/>
  <c r="N441" i="11"/>
  <c r="N330" i="11"/>
  <c r="N142" i="11"/>
  <c r="N274" i="11"/>
  <c r="N210" i="11"/>
  <c r="N496" i="11"/>
  <c r="N299" i="11"/>
  <c r="N189" i="11"/>
  <c r="N220" i="11"/>
  <c r="N147" i="11"/>
  <c r="N528" i="11"/>
  <c r="N465" i="11"/>
  <c r="N255" i="11"/>
  <c r="N92" i="11"/>
  <c r="N400" i="11"/>
  <c r="N186" i="11"/>
  <c r="N114" i="11"/>
  <c r="N7" i="11"/>
  <c r="N420" i="11"/>
  <c r="N318" i="11"/>
  <c r="N312" i="11"/>
  <c r="N526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4" i="11"/>
  <c r="N404" i="11"/>
  <c r="N24" i="11"/>
  <c r="N507" i="11"/>
  <c r="N158" i="11"/>
  <c r="N311" i="11"/>
  <c r="N487" i="11"/>
  <c r="N12" i="11"/>
  <c r="N529" i="11"/>
  <c r="N37" i="11"/>
  <c r="N519" i="11"/>
  <c r="N313" i="11"/>
  <c r="N460" i="11"/>
  <c r="N119" i="11"/>
  <c r="N172" i="11"/>
  <c r="N438" i="11"/>
  <c r="N471" i="11"/>
  <c r="N321" i="11"/>
  <c r="N423" i="11"/>
  <c r="N197" i="11"/>
  <c r="N21" i="11"/>
  <c r="N276" i="11"/>
  <c r="N462" i="11"/>
  <c r="N365" i="11"/>
  <c r="N223" i="11"/>
  <c r="N509" i="11"/>
  <c r="N179" i="11"/>
  <c r="N97" i="11"/>
  <c r="N445" i="11"/>
  <c r="N351" i="11"/>
  <c r="N151" i="11"/>
  <c r="N241" i="11"/>
  <c r="N152" i="11"/>
  <c r="N136" i="11"/>
  <c r="N366" i="11"/>
  <c r="N349" i="11"/>
  <c r="N71" i="11"/>
  <c r="N398" i="11"/>
  <c r="N508" i="11"/>
  <c r="N17" i="11"/>
  <c r="N301" i="11"/>
  <c r="N176" i="11"/>
  <c r="N362" i="11"/>
  <c r="N289" i="11"/>
  <c r="N534" i="11"/>
  <c r="N74" i="11"/>
  <c r="N272" i="11"/>
  <c r="N459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7" i="11"/>
  <c r="N333" i="11"/>
  <c r="N235" i="11"/>
  <c r="N406" i="11"/>
  <c r="N373" i="11"/>
  <c r="N522" i="11"/>
  <c r="N44" i="11"/>
  <c r="N50" i="11"/>
  <c r="N182" i="11"/>
  <c r="N90" i="11"/>
  <c r="N464" i="11"/>
  <c r="N277" i="11"/>
  <c r="N472" i="11"/>
  <c r="N240" i="11"/>
  <c r="N64" i="11"/>
  <c r="N393" i="11"/>
  <c r="N181" i="11"/>
  <c r="N127" i="11"/>
  <c r="N41" i="11"/>
  <c r="N261" i="11"/>
  <c r="N168" i="11"/>
  <c r="N303" i="11"/>
  <c r="N215" i="11"/>
  <c r="N98" i="11"/>
  <c r="N515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7" i="11"/>
  <c r="N430" i="11"/>
  <c r="N325" i="11"/>
  <c r="N271" i="11"/>
  <c r="N195" i="11"/>
  <c r="N233" i="11"/>
  <c r="N68" i="11"/>
  <c r="N91" i="11"/>
  <c r="N112" i="11"/>
  <c r="N253" i="11"/>
  <c r="N358" i="11"/>
  <c r="N428" i="11"/>
  <c r="N482" i="11"/>
  <c r="N23" i="11"/>
  <c r="N217" i="11"/>
  <c r="N54" i="11"/>
  <c r="N510" i="11"/>
  <c r="N185" i="11"/>
  <c r="N250" i="11"/>
  <c r="N480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4" i="11"/>
  <c r="N530" i="11"/>
</calcChain>
</file>

<file path=xl/sharedStrings.xml><?xml version="1.0" encoding="utf-8"?>
<sst xmlns="http://schemas.openxmlformats.org/spreadsheetml/2006/main" count="4890" uniqueCount="1467">
  <si>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</si>
  <si>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</si>
  <si>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</si>
  <si>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</si>
  <si>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</si>
  <si>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</si>
  <si>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</si>
  <si>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</si>
  <si>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</si>
  <si>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</si>
  <si>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</si>
  <si>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</si>
  <si>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</si>
  <si>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</si>
  <si>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</si>
  <si>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</si>
  <si>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</si>
  <si>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</si>
  <si>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</si>
  <si>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</si>
  <si>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</si>
  <si>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</si>
  <si>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</si>
  <si>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</si>
  <si>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</si>
  <si>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</si>
  <si>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</si>
  <si>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</si>
  <si>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</si>
  <si>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</si>
  <si>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</si>
  <si>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</si>
  <si>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</si>
  <si>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</si>
  <si>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</si>
  <si>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</si>
  <si>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</si>
  <si>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</si>
  <si>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</si>
  <si>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</si>
  <si>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</si>
  <si>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</si>
  <si>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</si>
  <si>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</si>
  <si>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</si>
  <si>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</si>
  <si>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</si>
  <si>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</si>
  <si>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</si>
  <si>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</si>
  <si>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</si>
  <si>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</si>
  <si>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</si>
  <si>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</si>
  <si>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</si>
  <si>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</si>
  <si>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</si>
  <si>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</si>
  <si>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</si>
  <si>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</si>
  <si>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</si>
  <si>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</si>
  <si>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</si>
  <si>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</si>
  <si>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</si>
  <si>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</si>
  <si>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</si>
  <si>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</si>
  <si>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</si>
  <si>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</si>
  <si>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</si>
  <si>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</si>
  <si>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</si>
  <si>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</si>
  <si>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</si>
  <si>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</si>
  <si>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</si>
  <si>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</si>
  <si>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</si>
  <si>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</si>
  <si>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</si>
  <si>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</si>
  <si>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</si>
  <si>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</si>
  <si>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</si>
  <si>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</si>
  <si>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</si>
  <si>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</si>
  <si>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</si>
  <si>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</si>
  <si>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</si>
  <si>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</si>
  <si>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</si>
  <si>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</si>
  <si>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</si>
  <si>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</si>
  <si>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</si>
  <si>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</si>
  <si>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</si>
  <si>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</si>
  <si>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</si>
  <si>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</si>
  <si>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</si>
  <si>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</si>
  <si>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</si>
  <si>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</si>
  <si>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</si>
  <si>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</si>
  <si>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</si>
  <si>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</si>
  <si>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</si>
  <si>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</si>
  <si>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</si>
  <si>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</si>
  <si>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</si>
  <si>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</si>
  <si>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</si>
  <si>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</si>
  <si>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</si>
  <si>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</si>
  <si>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</si>
  <si>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</si>
  <si>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</si>
  <si>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</si>
  <si>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</si>
  <si>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</si>
  <si>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</si>
  <si>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</si>
  <si>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</si>
  <si>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</si>
  <si>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</si>
  <si>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</si>
  <si>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</si>
  <si>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</si>
  <si>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</si>
  <si>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</si>
  <si>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</si>
  <si>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</si>
  <si>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</si>
  <si>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</si>
  <si>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</si>
  <si>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</si>
  <si>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</si>
  <si>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</si>
  <si>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</si>
  <si>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</si>
  <si>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</si>
  <si>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</si>
  <si>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</si>
  <si>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</si>
  <si>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</si>
  <si>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</si>
  <si>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</si>
  <si>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</si>
  <si>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</si>
  <si>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</si>
  <si>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</si>
  <si>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</si>
  <si>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</si>
  <si>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</si>
  <si>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</si>
  <si>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</si>
  <si>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</si>
  <si>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</si>
  <si>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</si>
  <si>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</si>
  <si>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</si>
  <si>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</si>
  <si>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</si>
  <si>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</si>
  <si>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</si>
  <si>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</si>
  <si>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</si>
  <si>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</si>
  <si>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</si>
  <si>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</si>
  <si>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</si>
  <si>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</si>
  <si>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</si>
  <si>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</si>
  <si>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</si>
  <si>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</si>
  <si>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</si>
  <si>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</si>
  <si>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</si>
  <si>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</si>
  <si>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</si>
  <si>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</si>
  <si>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</si>
  <si>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</si>
  <si>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</si>
  <si>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</si>
  <si>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</si>
  <si>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</si>
  <si>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</si>
  <si>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</si>
  <si>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</si>
  <si>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</si>
  <si>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</si>
  <si>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</si>
  <si>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</si>
  <si>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</si>
  <si>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</si>
  <si>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</si>
  <si>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</si>
  <si>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</si>
  <si>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</si>
  <si>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</si>
  <si>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</si>
  <si>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</si>
  <si>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</si>
  <si>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</si>
  <si>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</si>
  <si>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</si>
  <si>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</si>
  <si>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</si>
  <si>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</si>
  <si>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</si>
  <si>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</si>
  <si>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</si>
  <si>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</si>
  <si>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</si>
  <si>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</si>
  <si>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</si>
  <si>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</si>
  <si>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</si>
  <si>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</si>
  <si>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</si>
  <si>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</si>
  <si>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</si>
  <si>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</si>
  <si>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</si>
  <si>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</si>
  <si>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</si>
  <si>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</si>
  <si>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</si>
  <si>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</si>
  <si>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</si>
  <si>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</si>
  <si>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</si>
  <si>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</si>
  <si>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</si>
  <si>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</si>
  <si>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</si>
  <si>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</si>
  <si>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</si>
  <si>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</si>
  <si>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</si>
  <si>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</si>
  <si>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</si>
  <si>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</si>
  <si>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</si>
  <si>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</si>
  <si>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</si>
  <si>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</si>
  <si>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</si>
  <si>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</si>
  <si>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</si>
  <si>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</si>
  <si>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</si>
  <si>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</si>
  <si>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</si>
  <si>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</si>
  <si>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</si>
  <si>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</si>
  <si>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</si>
  <si>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</si>
  <si>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</si>
  <si>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</si>
  <si>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</si>
  <si>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</si>
  <si>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</si>
  <si>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</si>
  <si>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</si>
  <si>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</si>
  <si>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</si>
  <si>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</si>
  <si>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</si>
  <si>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</si>
  <si>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</si>
  <si>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</si>
  <si>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</si>
  <si>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</si>
  <si>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</si>
  <si>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</si>
  <si>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</si>
  <si>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</si>
  <si>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</si>
  <si>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</si>
  <si>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</si>
  <si>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</si>
  <si>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</si>
  <si>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</si>
  <si>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</si>
  <si>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</si>
  <si>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</si>
  <si>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</si>
  <si>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</si>
  <si>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</si>
  <si>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</si>
  <si>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</si>
  <si>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</si>
  <si>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</si>
  <si>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</si>
  <si>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</si>
  <si>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</si>
  <si>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</si>
  <si>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</si>
  <si>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</si>
  <si>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</si>
  <si>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</si>
  <si>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</si>
  <si>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</si>
  <si>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</si>
  <si>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</si>
  <si>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</si>
  <si>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</si>
  <si>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</si>
  <si>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</si>
  <si>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</si>
  <si>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</si>
  <si>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</si>
  <si>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</si>
  <si>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</si>
  <si>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</si>
  <si>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</si>
  <si>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</si>
  <si>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</si>
  <si>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</si>
  <si>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</si>
  <si>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</si>
  <si>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</si>
  <si>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</si>
  <si>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</si>
  <si>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</si>
  <si>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</si>
  <si>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</si>
  <si>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</si>
  <si>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</si>
  <si>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</si>
  <si>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</si>
  <si>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</si>
  <si>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</si>
  <si>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</si>
  <si>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</si>
  <si>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</si>
  <si>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</si>
  <si>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</si>
  <si>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</si>
  <si>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</si>
  <si>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</si>
  <si>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</si>
  <si>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</si>
  <si>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</si>
  <si>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</si>
  <si>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</si>
  <si>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</si>
  <si>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</si>
  <si>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</si>
  <si>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</si>
  <si>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</si>
  <si>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</si>
  <si>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</si>
  <si>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</si>
  <si>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</si>
  <si>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</si>
  <si>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</si>
  <si>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</si>
  <si>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</si>
  <si>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</si>
  <si>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</si>
  <si>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</si>
  <si>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</si>
  <si>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</si>
  <si>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</si>
  <si>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</si>
  <si>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</si>
  <si>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</si>
  <si>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</si>
  <si>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</si>
  <si>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</si>
  <si>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</si>
  <si>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</si>
  <si>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</si>
  <si>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</si>
  <si>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</si>
  <si>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</si>
  <si>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</si>
  <si>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</si>
  <si>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</si>
  <si>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</si>
  <si>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</si>
  <si>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</si>
  <si>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</si>
  <si>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</si>
  <si>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</si>
  <si>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</si>
  <si>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</si>
  <si>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</si>
  <si>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</si>
  <si>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</si>
  <si>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</si>
  <si>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</si>
  <si>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</si>
  <si>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</si>
  <si>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</si>
  <si>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</si>
  <si>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</si>
  <si>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</si>
  <si>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</si>
  <si>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</si>
  <si>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</si>
  <si>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</si>
  <si>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</si>
  <si>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</si>
  <si>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</si>
  <si>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</si>
  <si>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</si>
  <si>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</si>
  <si>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</si>
  <si>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</si>
  <si>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</si>
  <si>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</si>
  <si>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</si>
  <si>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</si>
  <si>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</si>
  <si>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</si>
  <si>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</si>
  <si>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</si>
  <si>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</si>
  <si>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</si>
  <si>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</si>
  <si>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</si>
  <si>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</si>
  <si>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</si>
  <si>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</si>
  <si>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</si>
  <si>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</si>
  <si>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</si>
  <si>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</si>
  <si>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</si>
  <si>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</si>
  <si>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</si>
  <si>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</si>
  <si>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</si>
  <si>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</si>
  <si>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</si>
  <si>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</si>
  <si>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</si>
  <si>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</si>
  <si>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</si>
  <si>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</si>
  <si>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</si>
  <si>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</si>
  <si>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</si>
  <si>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</si>
  <si>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</si>
  <si>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</si>
  <si>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</si>
  <si>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</si>
  <si>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</si>
  <si>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</si>
  <si>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</si>
  <si>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</si>
  <si>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</si>
  <si>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</si>
  <si>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</si>
  <si>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</si>
  <si>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</si>
  <si>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</si>
  <si>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</si>
  <si>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</si>
  <si>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</si>
  <si>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</si>
  <si>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</si>
  <si>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</si>
  <si>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</si>
  <si>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</si>
  <si>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</si>
  <si>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</si>
  <si>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</si>
  <si>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</si>
  <si>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</si>
  <si>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</si>
  <si>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</si>
  <si>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</si>
  <si>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</si>
  <si>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</si>
  <si>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</si>
  <si>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</si>
  <si>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</si>
  <si>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</si>
  <si>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</si>
  <si>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</si>
  <si>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</si>
  <si>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</si>
  <si>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</si>
  <si>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</si>
  <si>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</si>
  <si>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</si>
  <si>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</si>
  <si>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</si>
  <si>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</si>
  <si>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</si>
  <si>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</si>
  <si>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</si>
  <si>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</si>
  <si>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</si>
  <si>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</si>
  <si>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</si>
  <si>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</si>
  <si>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</si>
  <si>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</si>
  <si>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</si>
  <si>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</si>
  <si>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</si>
  <si>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</si>
  <si>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</si>
  <si>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</si>
  <si>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</si>
  <si>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</si>
  <si>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</si>
  <si>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</si>
  <si>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</si>
  <si>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</si>
  <si>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</si>
  <si>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</si>
  <si>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</si>
  <si>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</si>
  <si>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</si>
  <si>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</si>
  <si>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</si>
  <si>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</si>
  <si>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</si>
  <si>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</si>
  <si>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</si>
  <si>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</si>
  <si>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</si>
  <si>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</si>
  <si>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</si>
  <si>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</si>
  <si>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</si>
  <si>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</si>
  <si>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</si>
  <si>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</si>
  <si>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</si>
  <si>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</si>
  <si>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</si>
  <si>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</si>
  <si>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</si>
  <si>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</si>
  <si>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</si>
  <si>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</si>
  <si>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</si>
  <si>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</si>
  <si>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</si>
  <si>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</si>
  <si>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</si>
  <si>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</si>
  <si>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</si>
  <si>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</si>
  <si>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</si>
  <si>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</si>
  <si>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</si>
  <si>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</si>
  <si>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</si>
  <si>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</si>
  <si>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</si>
  <si>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</si>
  <si>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</si>
  <si>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</si>
  <si>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</si>
  <si>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</si>
  <si>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</si>
  <si>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</si>
  <si>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</si>
  <si>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</si>
  <si>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</si>
  <si>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</si>
  <si>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</si>
  <si>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</si>
  <si>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</si>
  <si>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</si>
  <si>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</si>
  <si>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</si>
  <si>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</si>
  <si>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</si>
  <si>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</si>
  <si>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</si>
  <si>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</si>
  <si>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</si>
  <si>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</si>
  <si>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</si>
  <si>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</si>
  <si>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</si>
  <si>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</si>
  <si>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</si>
  <si>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</si>
  <si>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</si>
  <si>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</si>
  <si>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</si>
  <si>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</si>
  <si>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</si>
  <si>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</si>
  <si>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</si>
  <si>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</si>
  <si>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</si>
  <si>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</si>
  <si>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</si>
  <si>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</si>
  <si>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</si>
  <si>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</si>
  <si>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</si>
  <si>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</si>
  <si>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</si>
  <si>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</si>
  <si>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</si>
  <si>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</si>
  <si>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</si>
  <si>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</si>
  <si>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</si>
  <si>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</si>
  <si>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</si>
  <si>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</si>
  <si>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</si>
  <si>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</si>
  <si>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</si>
  <si>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</si>
  <si>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</si>
  <si>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</si>
  <si>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</si>
  <si>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</si>
  <si>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</si>
  <si>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</si>
  <si>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</si>
  <si>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</si>
  <si>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</si>
  <si>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</si>
  <si>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</si>
  <si>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</si>
  <si>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</si>
  <si>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</si>
  <si>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</si>
  <si>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</si>
  <si>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</si>
  <si>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</si>
  <si>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</si>
  <si>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</si>
  <si>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</si>
  <si>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</si>
  <si>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</si>
  <si>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</si>
  <si>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</si>
  <si>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</si>
  <si>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</si>
  <si>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</si>
  <si>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</si>
  <si>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</si>
  <si>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</si>
  <si>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</si>
  <si>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</si>
  <si>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</si>
  <si>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</si>
  <si>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</si>
  <si>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</si>
  <si>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</si>
  <si>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</si>
  <si>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</si>
  <si>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</si>
  <si>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</si>
  <si>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</si>
  <si>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</si>
  <si>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</si>
  <si>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</si>
  <si>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</si>
  <si>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</si>
  <si>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</si>
  <si>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</si>
  <si>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</si>
  <si>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</si>
  <si>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</si>
  <si>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</si>
  <si>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</si>
  <si>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</si>
  <si>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</si>
  <si>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</si>
  <si>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</si>
  <si>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</si>
  <si>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</si>
  <si>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</si>
  <si>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</si>
  <si>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</si>
  <si>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</si>
  <si>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</si>
  <si>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</si>
  <si>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</si>
  <si>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</si>
  <si>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</si>
  <si>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</si>
  <si>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</si>
  <si>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</si>
  <si>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</si>
  <si>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</si>
  <si>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</si>
  <si>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</si>
  <si>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</si>
  <si>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</si>
  <si>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</si>
  <si>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</si>
  <si>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</si>
  <si>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</si>
  <si>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</si>
  <si>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</si>
  <si>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</si>
  <si>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</si>
  <si>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</si>
  <si>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</si>
  <si>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</si>
  <si>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</si>
  <si>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</si>
  <si>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</si>
  <si>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</si>
  <si>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</si>
  <si>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</si>
  <si>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</si>
  <si>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</si>
  <si>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</si>
  <si>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</si>
  <si>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</si>
  <si>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</si>
  <si>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</si>
  <si>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</si>
  <si>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</si>
  <si>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</si>
  <si>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</si>
  <si>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</si>
  <si>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</si>
  <si>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</si>
  <si>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</si>
  <si>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</si>
  <si>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</si>
  <si>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</si>
  <si>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</si>
  <si>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</si>
  <si>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</si>
  <si>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</si>
  <si>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</si>
  <si>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</si>
  <si>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</si>
  <si>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</si>
  <si>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</si>
  <si>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</si>
  <si>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</si>
  <si>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</si>
  <si>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</si>
  <si>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</si>
  <si>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</si>
  <si>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</si>
  <si>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</si>
  <si>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</si>
  <si>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</si>
  <si>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</si>
  <si>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</si>
  <si>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</si>
  <si>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</si>
  <si>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</si>
  <si>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</si>
  <si>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</si>
  <si>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</si>
  <si>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</si>
  <si>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</si>
  <si>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</si>
  <si>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</si>
  <si>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</si>
  <si>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</si>
  <si>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</si>
  <si>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</si>
  <si>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</si>
  <si>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</si>
  <si>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</si>
  <si>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</si>
  <si>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</si>
  <si>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</si>
  <si>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</si>
  <si>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</si>
  <si>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</si>
  <si>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</si>
  <si>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</si>
  <si>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</si>
  <si>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</si>
  <si>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</si>
  <si>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</si>
  <si>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</si>
  <si>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</si>
  <si>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</si>
  <si>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</si>
  <si>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</si>
  <si>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</si>
  <si>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</si>
  <si>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</si>
  <si>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</si>
  <si>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</si>
  <si>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</si>
  <si>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</si>
  <si>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</si>
  <si>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</si>
  <si>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</si>
  <si>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</si>
  <si>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</si>
  <si>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</si>
  <si>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</si>
  <si>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</si>
  <si>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</si>
  <si>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</si>
  <si>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</si>
  <si>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</si>
  <si>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</si>
  <si>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</si>
  <si>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</si>
  <si>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</si>
  <si>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</si>
  <si>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</si>
  <si>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</si>
  <si>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</si>
  <si>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</si>
  <si>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</si>
  <si>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</si>
  <si>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</si>
  <si>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</si>
  <si>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</si>
  <si>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</si>
  <si>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</si>
  <si>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</si>
  <si>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</si>
  <si>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</si>
  <si>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</si>
  <si>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</si>
  <si>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</si>
  <si>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</si>
  <si>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</si>
  <si>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</si>
  <si>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</si>
  <si>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</si>
  <si>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</si>
  <si>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</si>
  <si>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</si>
  <si>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</si>
  <si>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</si>
  <si>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</si>
  <si>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</si>
  <si>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</si>
  <si>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</si>
  <si>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</si>
  <si>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</si>
  <si>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</si>
  <si>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</si>
  <si>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</si>
  <si>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</si>
  <si>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</si>
  <si>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</si>
  <si>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</si>
  <si>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</si>
  <si>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</si>
  <si>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</si>
  <si>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</si>
  <si>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</si>
  <si>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</si>
  <si>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</si>
  <si>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</si>
  <si>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</si>
  <si>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</si>
  <si>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</si>
  <si>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</si>
  <si>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</si>
  <si>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</si>
  <si>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</si>
  <si>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</si>
  <si>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</si>
  <si>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</si>
  <si>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</si>
  <si>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</si>
  <si>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</si>
  <si>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</si>
  <si>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</si>
  <si>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</si>
  <si>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</si>
  <si>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</si>
  <si>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</si>
  <si>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</si>
  <si>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</si>
  <si>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</si>
  <si>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</si>
  <si>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</si>
  <si>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</si>
  <si>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</si>
  <si>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</si>
  <si>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</si>
  <si>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</si>
  <si>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</si>
  <si>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</si>
  <si>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</si>
  <si>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</si>
  <si>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</si>
  <si>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</si>
  <si>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</si>
  <si>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</si>
  <si>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</si>
  <si>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</si>
  <si>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</si>
  <si>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</si>
  <si>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</si>
  <si>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</si>
  <si>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</si>
  <si>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</si>
  <si>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</si>
  <si>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</si>
  <si>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</si>
  <si>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</si>
  <si>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</si>
  <si>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</si>
  <si>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</si>
  <si>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</si>
  <si>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</si>
  <si>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</si>
  <si>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</si>
  <si>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</si>
  <si>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</si>
  <si>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</si>
  <si>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</si>
  <si>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</si>
  <si>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</si>
  <si>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</si>
  <si>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</si>
  <si>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</si>
  <si>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</si>
  <si>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</si>
  <si>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</si>
  <si>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</si>
  <si>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</si>
  <si>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</si>
  <si>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</si>
  <si>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</si>
  <si>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</si>
  <si>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</si>
  <si>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</si>
  <si>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</si>
  <si>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</si>
  <si>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</si>
  <si>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</si>
  <si>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</si>
  <si>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</si>
  <si>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</si>
  <si>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</si>
  <si>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</si>
  <si>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</si>
  <si>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</si>
  <si>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</si>
  <si>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</si>
  <si>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</si>
  <si>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</si>
  <si>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</si>
  <si>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</si>
  <si>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</si>
  <si>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</si>
  <si>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</si>
  <si>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</si>
  <si>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</si>
  <si>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</si>
  <si>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</si>
  <si>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</si>
  <si>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</si>
  <si>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</si>
  <si>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</si>
  <si>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</si>
  <si>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</si>
  <si>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</si>
  <si>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</si>
  <si>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</si>
  <si>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</si>
  <si>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</si>
  <si>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</si>
  <si>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</si>
  <si>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</si>
  <si>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</si>
  <si>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</si>
  <si>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</si>
  <si>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</si>
  <si>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</si>
  <si>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</si>
  <si>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</si>
  <si>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</si>
  <si>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</si>
  <si>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</si>
  <si>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</si>
  <si>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</si>
  <si>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</si>
  <si>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</si>
  <si>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</si>
  <si>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</si>
  <si>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</si>
  <si>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</si>
  <si>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</si>
  <si>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</si>
  <si>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</si>
  <si>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</si>
  <si>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</si>
  <si>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</si>
  <si>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</si>
  <si>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</si>
  <si>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</si>
  <si>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</si>
  <si>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</si>
  <si>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</si>
  <si>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</si>
  <si>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</si>
  <si>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</si>
  <si>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</si>
  <si>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</si>
  <si>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</si>
  <si>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</si>
  <si>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</si>
  <si>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</si>
  <si>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</si>
  <si>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</si>
  <si>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</si>
  <si>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</si>
  <si>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</si>
  <si>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</si>
  <si>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</si>
  <si>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</si>
  <si>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</si>
  <si>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</si>
  <si>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</si>
  <si>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</si>
  <si>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</si>
  <si>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</si>
  <si>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</si>
  <si>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</si>
  <si>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</si>
  <si>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</si>
  <si>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</si>
  <si>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</si>
  <si>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</si>
  <si>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</si>
  <si>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</si>
  <si>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</si>
  <si>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</si>
  <si>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</si>
  <si>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</si>
  <si>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</si>
  <si>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</si>
  <si>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</si>
  <si>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</si>
  <si>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</si>
  <si>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</si>
  <si>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</si>
  <si>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</si>
  <si>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</si>
  <si>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</si>
  <si>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</si>
  <si>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</si>
  <si>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</si>
  <si>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</si>
  <si>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</si>
  <si>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</si>
  <si>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</si>
  <si>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</si>
  <si>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</si>
  <si>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</si>
  <si>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</si>
  <si>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</si>
  <si>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</si>
  <si>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</si>
  <si>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</si>
  <si>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</si>
  <si>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</si>
  <si>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</si>
  <si>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</si>
  <si>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</si>
  <si>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</si>
  <si>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</si>
  <si>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</si>
  <si>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</si>
  <si>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</si>
  <si>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</si>
  <si>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</si>
  <si>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</si>
  <si>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</si>
  <si>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</si>
  <si>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</si>
  <si>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</si>
  <si>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</si>
  <si>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</si>
  <si>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</si>
  <si>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</si>
  <si>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</si>
  <si>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</si>
  <si>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</si>
  <si>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</si>
  <si>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</si>
  <si>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</si>
  <si>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</si>
  <si>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</si>
  <si>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</si>
  <si>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</si>
  <si>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</si>
  <si>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</si>
  <si>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</si>
  <si>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</si>
  <si>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</si>
  <si>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</si>
  <si>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</si>
  <si>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</si>
  <si>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</si>
  <si>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</si>
  <si>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</si>
  <si>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</si>
  <si>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</si>
  <si>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</si>
  <si>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</si>
  <si>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</si>
  <si>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</si>
  <si>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</si>
  <si>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</si>
  <si>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</si>
  <si>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</si>
  <si>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</si>
  <si>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</si>
  <si>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</si>
  <si>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</si>
  <si>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</si>
  <si>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</si>
  <si>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</si>
  <si>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</si>
  <si>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</si>
  <si>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</si>
  <si>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</si>
  <si>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</si>
  <si>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</si>
  <si>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</si>
  <si>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</si>
  <si>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</si>
  <si>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</si>
  <si>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</si>
  <si>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</si>
  <si>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</si>
  <si>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</si>
  <si>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</si>
  <si>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</si>
  <si>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</si>
  <si>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</si>
  <si>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</si>
  <si>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</si>
  <si>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</si>
  <si>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</si>
  <si>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</si>
  <si>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</si>
  <si>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</si>
  <si>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</si>
  <si>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</si>
  <si>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</si>
  <si>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</si>
  <si>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</si>
  <si>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</si>
  <si>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</si>
  <si>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</si>
  <si>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</si>
  <si>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</si>
  <si>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</si>
  <si>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</si>
  <si>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</si>
  <si>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</si>
  <si>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</si>
  <si>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</si>
  <si>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</si>
  <si>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</si>
  <si>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</si>
  <si>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</si>
  <si>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</si>
  <si>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</si>
  <si>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</si>
  <si>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</si>
  <si>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</si>
  <si>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</si>
  <si>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</si>
  <si>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</si>
  <si>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</si>
  <si>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</si>
  <si>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</si>
  <si>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</si>
  <si>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</si>
  <si>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</si>
  <si>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</si>
  <si>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</si>
  <si>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</si>
  <si>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</si>
  <si>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</si>
  <si>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</si>
  <si>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</si>
  <si>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</si>
  <si>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</si>
  <si>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</si>
  <si>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</si>
  <si>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</si>
  <si>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</si>
  <si>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</si>
  <si>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</si>
  <si>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</si>
  <si>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</si>
  <si>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</si>
  <si>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</si>
  <si>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</si>
  <si>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</si>
  <si>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</si>
  <si>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</si>
  <si>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</si>
  <si>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</si>
  <si>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</si>
  <si>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</si>
  <si>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</si>
  <si>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</si>
  <si>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</si>
  <si>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</si>
  <si>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</si>
  <si>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</si>
  <si>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</si>
  <si>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</si>
  <si>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</si>
  <si>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</si>
  <si>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</si>
  <si>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</si>
  <si>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</si>
  <si>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</si>
  <si>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</si>
  <si>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</si>
  <si>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</si>
  <si>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</si>
  <si>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</si>
  <si>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</si>
  <si>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</si>
  <si>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</si>
  <si>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</si>
  <si>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</si>
  <si>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</si>
  <si>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</si>
  <si>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</si>
  <si>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</si>
  <si>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</si>
  <si>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</si>
  <si>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</si>
  <si>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</si>
  <si>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</si>
  <si>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</si>
  <si>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</si>
  <si>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</si>
  <si>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</si>
  <si>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</si>
  <si>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</si>
  <si>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</si>
  <si>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</si>
  <si>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</si>
  <si>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</si>
  <si>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</si>
  <si>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</si>
  <si>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</si>
  <si>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</si>
  <si>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</si>
  <si>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</si>
  <si>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</si>
  <si>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</si>
  <si>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</si>
  <si>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</si>
  <si>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</si>
  <si>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</si>
  <si>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</si>
  <si>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</si>
  <si>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</si>
  <si>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</si>
  <si>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</si>
  <si>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</si>
  <si>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</si>
  <si>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</si>
  <si>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</si>
  <si>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</si>
  <si>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</si>
  <si>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</si>
  <si>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</si>
  <si>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</si>
  <si>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</si>
  <si>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</si>
  <si>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</si>
  <si>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</si>
  <si>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</si>
  <si>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</si>
  <si>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</si>
  <si>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</si>
  <si>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</si>
  <si>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</si>
  <si>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</si>
  <si>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</si>
  <si>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</si>
  <si>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</si>
  <si>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</si>
  <si>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</si>
  <si>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</si>
  <si>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</si>
  <si>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</si>
  <si>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</si>
  <si>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</si>
  <si>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</si>
  <si>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</si>
  <si>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</si>
  <si>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</si>
  <si>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</si>
  <si>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</si>
  <si>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</si>
  <si>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</si>
  <si>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</si>
  <si>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</si>
  <si>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</si>
  <si>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</si>
  <si>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Mr. Iqbal Hossain (Ridoy)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</si>
  <si>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</si>
  <si>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</si>
  <si>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</si>
  <si>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</si>
  <si>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</si>
  <si>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</si>
  <si>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</si>
  <si>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</si>
  <si>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</si>
  <si>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</si>
  <si>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</si>
  <si>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</si>
  <si>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</si>
  <si>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</si>
  <si>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</si>
  <si>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</si>
  <si>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</si>
  <si>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</si>
  <si>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</si>
  <si>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</si>
  <si>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</si>
  <si>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</si>
  <si>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</si>
  <si>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</si>
  <si>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</si>
  <si>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</si>
  <si>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</si>
  <si>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</si>
  <si>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</si>
  <si>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</si>
  <si>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</si>
  <si>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</si>
  <si>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</si>
  <si>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</si>
  <si>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</si>
  <si>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</si>
  <si>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</si>
  <si>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</si>
  <si>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</si>
  <si>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</si>
  <si>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</si>
  <si>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</si>
  <si>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</si>
  <si>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</si>
  <si>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</si>
  <si>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</si>
  <si>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SK.Momtazul Islam</t>
  </si>
  <si>
    <t>SL</t>
  </si>
  <si>
    <t>Anika Traders</t>
  </si>
  <si>
    <t>Md. Samim Islam</t>
  </si>
  <si>
    <t>Md. Taraq Mia</t>
  </si>
  <si>
    <t>Mahabub Hossain</t>
  </si>
  <si>
    <t>Tutul Shaha</t>
  </si>
  <si>
    <t>Al Amin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</si>
  <si>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</si>
  <si>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</si>
  <si>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</si>
  <si>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</si>
  <si>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</si>
  <si>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</si>
  <si>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</si>
  <si>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</si>
  <si>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</si>
  <si>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</si>
  <si>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</si>
  <si>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</si>
  <si>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</si>
  <si>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M/S Sky Tel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</si>
  <si>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</si>
  <si>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</si>
  <si>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</si>
  <si>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</si>
  <si>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</si>
  <si>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</si>
  <si>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</si>
  <si>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Jobayer Anik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</si>
  <si>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</si>
  <si>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</si>
  <si>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</si>
  <si>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</si>
  <si>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</si>
  <si>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</si>
  <si>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</si>
  <si>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 xml:space="preserve">Imran </t>
  </si>
  <si>
    <t>Md.Kamrul Islam</t>
  </si>
  <si>
    <t>Md.Imran Nazir</t>
  </si>
  <si>
    <t>Md. Ashikur Rahman</t>
  </si>
  <si>
    <t xml:space="preserve"> Md. Sadekul Islam </t>
  </si>
  <si>
    <t>Target 
Dec 2019</t>
  </si>
  <si>
    <t>Achievement 
Dec 2019</t>
  </si>
  <si>
    <t>Achievement %
Dec 2019</t>
  </si>
  <si>
    <t>Dec'19 Back Margin
Dealer Wise Value Achievement Status</t>
  </si>
  <si>
    <t>Dec'19 Back margin
Region Wise Value Achievement Status</t>
  </si>
  <si>
    <t>Target Dec, 
2019</t>
  </si>
  <si>
    <t>Achievement
 Dec 2019</t>
  </si>
  <si>
    <t>Dec'19 Back margin
Zone Wise Value Achievement Status</t>
  </si>
  <si>
    <t>Target 
Dec, 2019</t>
  </si>
  <si>
    <t>Achievement 
Dec, 2019</t>
  </si>
  <si>
    <t>Achievement %
Dec, 2019</t>
  </si>
  <si>
    <t>Dec Target</t>
  </si>
  <si>
    <t>Dec Achievement</t>
  </si>
  <si>
    <t>Mr. Shimul</t>
  </si>
  <si>
    <t>Md. Tamim Molla</t>
  </si>
  <si>
    <t>Md. Tusher</t>
  </si>
  <si>
    <t>Md. Zahidul Islam</t>
  </si>
  <si>
    <t>DSR-0654</t>
  </si>
  <si>
    <t>Abdul Alim</t>
  </si>
  <si>
    <t>Md. Jison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</si>
  <si>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</si>
  <si>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</si>
  <si>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</si>
  <si>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</si>
  <si>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</si>
  <si>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</si>
  <si>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</si>
  <si>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</si>
  <si>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</si>
  <si>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</si>
  <si>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</si>
  <si>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</si>
  <si>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Sajal Ahmed</t>
  </si>
  <si>
    <t>Md. Halim</t>
  </si>
  <si>
    <t>Md. Mamun Khan</t>
  </si>
  <si>
    <t>Fazly Rabbi</t>
  </si>
  <si>
    <t>Md.Sadikul Islam</t>
  </si>
  <si>
    <t>Samresh Das</t>
  </si>
  <si>
    <t>Anamul Haque Sumon</t>
  </si>
  <si>
    <t>Sukhdeb Das</t>
  </si>
  <si>
    <t>Dolon Das</t>
  </si>
  <si>
    <t>Days</t>
  </si>
  <si>
    <t>SL No.</t>
  </si>
  <si>
    <t>OCT'19</t>
  </si>
  <si>
    <t>NOV'19</t>
  </si>
  <si>
    <t>DEC'19</t>
  </si>
  <si>
    <t>Q4-2019</t>
  </si>
  <si>
    <t>Per Day</t>
  </si>
  <si>
    <t>Target</t>
  </si>
  <si>
    <t>%</t>
  </si>
  <si>
    <t>Score 
90%</t>
  </si>
  <si>
    <t>Q4
Target</t>
  </si>
  <si>
    <t>Q4
Achievement</t>
  </si>
  <si>
    <t>Q4%</t>
  </si>
  <si>
    <t>Remaining</t>
  </si>
  <si>
    <t xml:space="preserve">DSR wise Back margin  till 18 Dec'19 </t>
  </si>
  <si>
    <t xml:space="preserve">Up to 19.12.19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</si>
</sst>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name val="Microsoft YaHei"/>
      <family val="2"/>
    </font>
    <font>
      <sz val="8"/>
      <name val="Gadugi"/>
      <family val="2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0"/>
      <name val="Microsoft YaHe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</cellStyleXfs>
  <cellXfs count="25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4" fontId="0" fillId="4" borderId="9" xfId="1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/>
    <xf numFmtId="10" fontId="3" fillId="3" borderId="13" xfId="2" applyNumberFormat="1" applyFont="1" applyFill="1" applyBorder="1"/>
    <xf numFmtId="164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164" fontId="3" fillId="3" borderId="14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3" xfId="0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9" xfId="1" applyNumberFormat="1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9" xfId="0" applyFill="1" applyBorder="1"/>
    <xf numFmtId="1" fontId="0" fillId="4" borderId="1" xfId="2" applyNumberFormat="1" applyFont="1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3" fillId="3" borderId="11" xfId="0" applyFont="1" applyFill="1" applyBorder="1" applyAlignment="1">
      <alignment horizontal="center" vertical="center" wrapText="1"/>
    </xf>
    <xf numFmtId="43" fontId="0" fillId="4" borderId="9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30" xfId="0" applyFont="1" applyBorder="1" applyAlignment="1"/>
    <xf numFmtId="0" fontId="7" fillId="0" borderId="9" xfId="0" applyFont="1" applyBorder="1" applyAlignment="1"/>
    <xf numFmtId="0" fontId="7" fillId="0" borderId="28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8" xfId="1" applyNumberFormat="1" applyFont="1" applyFill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4" borderId="28" xfId="0" applyNumberFormat="1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/>
    </xf>
    <xf numFmtId="164" fontId="18" fillId="3" borderId="34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9" fontId="0" fillId="4" borderId="9" xfId="2" applyNumberFormat="1" applyFont="1" applyFill="1" applyBorder="1" applyAlignment="1">
      <alignment horizontal="center" vertical="center"/>
    </xf>
    <xf numFmtId="18" fontId="3" fillId="3" borderId="11" xfId="0" applyNumberFormat="1" applyFont="1" applyFill="1" applyBorder="1" applyAlignment="1">
      <alignment horizontal="center" vertical="center"/>
    </xf>
    <xf numFmtId="165" fontId="0" fillId="4" borderId="9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8" borderId="1" xfId="0" applyFont="1" applyFill="1" applyBorder="1"/>
    <xf numFmtId="0" fontId="0" fillId="6" borderId="1" xfId="0" applyFill="1" applyBorder="1"/>
    <xf numFmtId="0" fontId="21" fillId="4" borderId="1" xfId="6" applyNumberFormat="1" applyFont="1" applyFill="1" applyBorder="1" applyAlignment="1">
      <alignment horizontal="left" vertical="center"/>
    </xf>
    <xf numFmtId="0" fontId="21" fillId="4" borderId="1" xfId="6" applyNumberFormat="1" applyFont="1" applyFill="1" applyBorder="1" applyAlignment="1">
      <alignment horizontal="center" vertical="center"/>
    </xf>
    <xf numFmtId="0" fontId="21" fillId="4" borderId="1" xfId="6" applyNumberFormat="1" applyFont="1" applyFill="1" applyBorder="1" applyAlignment="1">
      <alignment horizontal="left"/>
    </xf>
    <xf numFmtId="0" fontId="21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/>
    </xf>
    <xf numFmtId="164" fontId="21" fillId="4" borderId="1" xfId="1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/>
    </xf>
    <xf numFmtId="49" fontId="21" fillId="4" borderId="1" xfId="10" applyNumberFormat="1" applyFont="1" applyFill="1" applyBorder="1" applyAlignment="1">
      <alignment horizontal="center" vertical="center"/>
    </xf>
    <xf numFmtId="49" fontId="21" fillId="4" borderId="1" xfId="10" applyNumberFormat="1" applyFont="1" applyFill="1" applyBorder="1" applyAlignment="1">
      <alignment horizontal="left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1" fillId="4" borderId="1" xfId="0" applyNumberFormat="1" applyFont="1" applyFill="1" applyBorder="1" applyAlignment="1">
      <alignment horizontal="center"/>
    </xf>
    <xf numFmtId="49" fontId="21" fillId="4" borderId="5" xfId="0" applyNumberFormat="1" applyFont="1" applyFill="1" applyBorder="1" applyAlignment="1">
      <alignment horizontal="left" vertical="center"/>
    </xf>
    <xf numFmtId="49" fontId="21" fillId="4" borderId="5" xfId="0" applyNumberFormat="1" applyFont="1" applyFill="1" applyBorder="1" applyAlignment="1">
      <alignment horizontal="center"/>
    </xf>
    <xf numFmtId="49" fontId="21" fillId="4" borderId="5" xfId="10" applyNumberFormat="1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0" fontId="21" fillId="4" borderId="1" xfId="0" applyFont="1" applyFill="1" applyBorder="1" applyAlignment="1">
      <alignment horizontal="center" vertical="center"/>
    </xf>
    <xf numFmtId="0" fontId="21" fillId="4" borderId="37" xfId="6" applyFont="1" applyFill="1" applyBorder="1" applyAlignment="1">
      <alignment horizontal="left"/>
    </xf>
    <xf numFmtId="0" fontId="21" fillId="4" borderId="38" xfId="6" applyFont="1" applyFill="1" applyBorder="1" applyAlignment="1">
      <alignment horizontal="center"/>
    </xf>
    <xf numFmtId="0" fontId="21" fillId="4" borderId="38" xfId="9" applyFont="1" applyFill="1" applyBorder="1" applyAlignment="1">
      <alignment horizontal="left"/>
    </xf>
    <xf numFmtId="0" fontId="21" fillId="4" borderId="28" xfId="6" applyFont="1" applyFill="1" applyBorder="1" applyAlignment="1">
      <alignment horizontal="left"/>
    </xf>
    <xf numFmtId="0" fontId="21" fillId="4" borderId="1" xfId="6" applyFont="1" applyFill="1" applyBorder="1" applyAlignment="1">
      <alignment horizontal="center"/>
    </xf>
    <xf numFmtId="0" fontId="21" fillId="4" borderId="1" xfId="9" applyFont="1" applyFill="1" applyBorder="1" applyAlignment="1">
      <alignment horizontal="left"/>
    </xf>
    <xf numFmtId="49" fontId="21" fillId="4" borderId="28" xfId="6" applyNumberFormat="1" applyFont="1" applyFill="1" applyBorder="1" applyAlignment="1">
      <alignment horizontal="left"/>
    </xf>
    <xf numFmtId="0" fontId="21" fillId="4" borderId="28" xfId="9" applyFont="1" applyFill="1" applyBorder="1" applyAlignment="1">
      <alignment horizontal="left"/>
    </xf>
    <xf numFmtId="49" fontId="21" fillId="4" borderId="1" xfId="6" applyNumberFormat="1" applyFont="1" applyFill="1" applyBorder="1" applyAlignment="1">
      <alignment horizontal="left"/>
    </xf>
    <xf numFmtId="0" fontId="21" fillId="4" borderId="35" xfId="9" applyFont="1" applyFill="1" applyBorder="1" applyAlignment="1">
      <alignment horizontal="left"/>
    </xf>
    <xf numFmtId="0" fontId="21" fillId="4" borderId="36" xfId="6" applyFont="1" applyFill="1" applyBorder="1" applyAlignment="1">
      <alignment horizontal="center"/>
    </xf>
    <xf numFmtId="0" fontId="21" fillId="4" borderId="36" xfId="0" applyFont="1" applyFill="1" applyBorder="1" applyAlignment="1">
      <alignment horizontal="left"/>
    </xf>
    <xf numFmtId="0" fontId="22" fillId="4" borderId="1" xfId="0" applyFont="1" applyFill="1" applyBorder="1" applyAlignment="1">
      <alignment vertical="center"/>
    </xf>
    <xf numFmtId="1" fontId="21" fillId="4" borderId="1" xfId="0" applyNumberFormat="1" applyFont="1" applyFill="1" applyBorder="1" applyAlignment="1">
      <alignment horizontal="left" vertical="center"/>
    </xf>
    <xf numFmtId="1" fontId="21" fillId="4" borderId="1" xfId="0" applyNumberFormat="1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left"/>
    </xf>
    <xf numFmtId="164" fontId="21" fillId="4" borderId="1" xfId="10" applyNumberFormat="1" applyFont="1" applyFill="1" applyBorder="1" applyAlignment="1">
      <alignment horizontal="left" vertical="center"/>
    </xf>
    <xf numFmtId="0" fontId="21" fillId="4" borderId="5" xfId="0" applyFont="1" applyFill="1" applyBorder="1" applyAlignment="1">
      <alignment horizontal="left"/>
    </xf>
    <xf numFmtId="1" fontId="21" fillId="4" borderId="1" xfId="0" applyNumberFormat="1" applyFont="1" applyFill="1" applyBorder="1" applyAlignment="1">
      <alignment horizontal="left"/>
    </xf>
    <xf numFmtId="0" fontId="21" fillId="4" borderId="5" xfId="0" applyFont="1" applyFill="1" applyBorder="1" applyAlignment="1">
      <alignment horizontal="left" vertical="center"/>
    </xf>
    <xf numFmtId="0" fontId="21" fillId="4" borderId="5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64" fontId="0" fillId="0" borderId="1" xfId="2" applyNumberFormat="1" applyFont="1" applyFill="1" applyBorder="1"/>
    <xf numFmtId="1" fontId="0" fillId="0" borderId="1" xfId="0" applyNumberFormat="1" applyFill="1" applyBorder="1"/>
    <xf numFmtId="164" fontId="2" fillId="6" borderId="0" xfId="0" applyNumberFormat="1" applyFont="1" applyFill="1"/>
    <xf numFmtId="164" fontId="25" fillId="3" borderId="1" xfId="10" applyNumberFormat="1" applyFont="1" applyFill="1" applyBorder="1" applyAlignment="1">
      <alignment horizontal="center" vertical="center"/>
    </xf>
    <xf numFmtId="164" fontId="25" fillId="3" borderId="2" xfId="1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/>
    </xf>
    <xf numFmtId="0" fontId="21" fillId="9" borderId="1" xfId="6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0" fillId="6" borderId="1" xfId="0" applyNumberFormat="1" applyFill="1" applyBorder="1"/>
    <xf numFmtId="43" fontId="0" fillId="6" borderId="1" xfId="0" applyNumberFormat="1" applyFill="1" applyBorder="1"/>
  </cellXfs>
  <cellStyles count="11">
    <cellStyle name="Comma" xfId="1" builtinId="3"/>
    <cellStyle name="Comma 2" xfId="10" xr:uid="{00000000-0005-0000-0000-000001000000}"/>
    <cellStyle name="Comma 3" xfId="4" xr:uid="{00000000-0005-0000-0000-000002000000}"/>
    <cellStyle name="Comma 3 2" xfId="7" xr:uid="{00000000-0005-0000-0000-000003000000}"/>
    <cellStyle name="Comma 4" xfId="5" xr:uid="{00000000-0005-0000-0000-000004000000}"/>
    <cellStyle name="Normal" xfId="0" builtinId="0"/>
    <cellStyle name="Normal 2" xfId="3" xr:uid="{00000000-0005-0000-0000-000006000000}"/>
    <cellStyle name="Normal 2 2" xfId="6" xr:uid="{00000000-0005-0000-0000-000007000000}"/>
    <cellStyle name="Normal 3" xfId="9" xr:uid="{00000000-0005-0000-0000-000008000000}"/>
    <cellStyle name="Normal 4" xfId="8" xr:uid="{00000000-0005-0000-0000-000009000000}"/>
    <cellStyle name="Percent" xfId="2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rive\ALL_Report\2019\Target%20Seeting\Monthly%20Target\DEC\revise\Revise%20final%20DEC%20Target'19%20(18.12.19)%23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 secc"/>
      <sheetName val="BM"/>
      <sheetName val="Sheet2"/>
      <sheetName val="DSR RE (2)"/>
      <sheetName val="Primary RE Summary"/>
      <sheetName val="Secondary Summary Zone Wise"/>
      <sheetName val="Primary RE"/>
      <sheetName val="DSR R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A One Tel</v>
          </cell>
          <cell r="B5" t="str">
            <v>Barisal</v>
          </cell>
          <cell r="C5" t="str">
            <v>Barisal</v>
          </cell>
          <cell r="D5">
            <v>11360769.284999998</v>
          </cell>
        </row>
        <row r="6">
          <cell r="A6" t="str">
            <v>Click Mobile Corner</v>
          </cell>
          <cell r="B6" t="str">
            <v>Barisal</v>
          </cell>
          <cell r="C6" t="str">
            <v>Barisal</v>
          </cell>
          <cell r="D6">
            <v>4000902.1050000004</v>
          </cell>
        </row>
        <row r="7">
          <cell r="A7" t="str">
            <v>Desh Link</v>
          </cell>
          <cell r="B7" t="str">
            <v>Barisal</v>
          </cell>
          <cell r="C7" t="str">
            <v>Faridpur</v>
          </cell>
          <cell r="D7">
            <v>10584638.102499999</v>
          </cell>
        </row>
        <row r="8">
          <cell r="A8" t="str">
            <v>M/S Faiz Enterprise</v>
          </cell>
          <cell r="B8" t="str">
            <v>Barisal</v>
          </cell>
          <cell r="C8" t="str">
            <v>Gopalganj</v>
          </cell>
          <cell r="D8">
            <v>4573857.7875000006</v>
          </cell>
        </row>
        <row r="9">
          <cell r="A9" t="str">
            <v>M/S Saad Telecom</v>
          </cell>
          <cell r="B9" t="str">
            <v>Barisal</v>
          </cell>
          <cell r="C9" t="str">
            <v>Gopalganj</v>
          </cell>
          <cell r="D9">
            <v>6162043.7399999984</v>
          </cell>
        </row>
        <row r="10">
          <cell r="A10" t="str">
            <v>M/S. Karachi Store</v>
          </cell>
          <cell r="B10" t="str">
            <v>Barisal</v>
          </cell>
          <cell r="C10" t="str">
            <v>Barisal</v>
          </cell>
          <cell r="D10">
            <v>2423206.4349999996</v>
          </cell>
        </row>
        <row r="11">
          <cell r="A11" t="str">
            <v>M/S. National Electronics</v>
          </cell>
          <cell r="B11" t="str">
            <v>Barisal</v>
          </cell>
          <cell r="C11" t="str">
            <v>Faridpur</v>
          </cell>
          <cell r="D11">
            <v>8260061.504999999</v>
          </cell>
        </row>
        <row r="12">
          <cell r="A12" t="str">
            <v>M/S. Rasel Enterprise</v>
          </cell>
          <cell r="B12" t="str">
            <v>Barisal</v>
          </cell>
          <cell r="C12" t="str">
            <v>Faridpur</v>
          </cell>
          <cell r="D12">
            <v>5891624.9950000001</v>
          </cell>
        </row>
        <row r="13">
          <cell r="A13" t="str">
            <v>Mridha Telecom</v>
          </cell>
          <cell r="B13" t="str">
            <v>Barisal</v>
          </cell>
          <cell r="C13" t="str">
            <v>Gopalganj</v>
          </cell>
          <cell r="D13">
            <v>5649511.5625</v>
          </cell>
        </row>
        <row r="14">
          <cell r="A14" t="str">
            <v>My Fone</v>
          </cell>
          <cell r="B14" t="str">
            <v>Barisal</v>
          </cell>
          <cell r="C14" t="str">
            <v>Patuakhali</v>
          </cell>
          <cell r="D14">
            <v>9498170.0700000022</v>
          </cell>
        </row>
        <row r="15">
          <cell r="A15" t="str">
            <v>Noor Electronics</v>
          </cell>
          <cell r="B15" t="str">
            <v>Barisal</v>
          </cell>
          <cell r="C15" t="str">
            <v>Patuakhali</v>
          </cell>
          <cell r="D15">
            <v>11348223.555</v>
          </cell>
        </row>
        <row r="16">
          <cell r="A16" t="str">
            <v>Toushi Mobile Showroom &amp; Servicing</v>
          </cell>
          <cell r="B16" t="str">
            <v>Barisal</v>
          </cell>
          <cell r="C16" t="str">
            <v>Faridpur</v>
          </cell>
          <cell r="D16">
            <v>3023261.0599999996</v>
          </cell>
        </row>
        <row r="17">
          <cell r="A17" t="str">
            <v>Winner Electronics</v>
          </cell>
          <cell r="B17" t="str">
            <v>Barisal</v>
          </cell>
          <cell r="C17" t="str">
            <v>Gopalganj</v>
          </cell>
          <cell r="D17">
            <v>6368898.3274999997</v>
          </cell>
        </row>
        <row r="18">
          <cell r="A18" t="str">
            <v>Zaman Electronics</v>
          </cell>
          <cell r="B18" t="str">
            <v>Barisal</v>
          </cell>
          <cell r="C18" t="str">
            <v>Patuakhali</v>
          </cell>
          <cell r="D18">
            <v>4750698.6625000006</v>
          </cell>
        </row>
        <row r="19">
          <cell r="A19" t="str">
            <v>Barisal</v>
          </cell>
          <cell r="B19"/>
          <cell r="C19"/>
          <cell r="D19">
            <v>93895867.19249998</v>
          </cell>
        </row>
        <row r="20">
          <cell r="A20" t="str">
            <v>M/S. Alam Trade Link</v>
          </cell>
          <cell r="B20" t="str">
            <v>Chittagong</v>
          </cell>
          <cell r="C20" t="str">
            <v>Chandpur</v>
          </cell>
          <cell r="D20">
            <v>9830767.4275000021</v>
          </cell>
        </row>
        <row r="21">
          <cell r="A21" t="str">
            <v>M/S. Lotus Telecom</v>
          </cell>
          <cell r="B21" t="str">
            <v>Chittagong</v>
          </cell>
          <cell r="C21" t="str">
            <v>Chandpur</v>
          </cell>
          <cell r="D21">
            <v>5644546.4724999992</v>
          </cell>
        </row>
        <row r="22">
          <cell r="A22" t="str">
            <v>Salim Telecom &amp; Electronics</v>
          </cell>
          <cell r="B22" t="str">
            <v>Chittagong</v>
          </cell>
          <cell r="C22" t="str">
            <v>Chandpur</v>
          </cell>
          <cell r="D22">
            <v>9808590.379999999</v>
          </cell>
        </row>
        <row r="23">
          <cell r="A23" t="str">
            <v>Fantasy Telecom</v>
          </cell>
          <cell r="B23" t="str">
            <v>Chittagong</v>
          </cell>
          <cell r="C23" t="str">
            <v>Chittagong-North</v>
          </cell>
          <cell r="D23">
            <v>5484834.0074999984</v>
          </cell>
        </row>
        <row r="24">
          <cell r="A24" t="str">
            <v>Sibgat Telecom</v>
          </cell>
          <cell r="B24" t="str">
            <v>Chittagong</v>
          </cell>
          <cell r="C24" t="str">
            <v>Chittagong-North</v>
          </cell>
          <cell r="D24">
            <v>14853170.024999997</v>
          </cell>
        </row>
        <row r="25">
          <cell r="A25" t="str">
            <v>M/S Sholav Bitan</v>
          </cell>
          <cell r="B25" t="str">
            <v>Chittagong</v>
          </cell>
          <cell r="C25" t="str">
            <v>Chittagong-South</v>
          </cell>
          <cell r="D25">
            <v>17939462.472499996</v>
          </cell>
        </row>
        <row r="26">
          <cell r="A26" t="str">
            <v>Mobile Zone,Patia</v>
          </cell>
          <cell r="B26" t="str">
            <v>Chittagong</v>
          </cell>
          <cell r="C26" t="str">
            <v>Chittagong-South</v>
          </cell>
          <cell r="D26">
            <v>3873083.6450000005</v>
          </cell>
        </row>
        <row r="27">
          <cell r="A27" t="str">
            <v>The National Carrier</v>
          </cell>
          <cell r="B27" t="str">
            <v>Chittagong</v>
          </cell>
          <cell r="C27" t="str">
            <v>Chittagong-South</v>
          </cell>
          <cell r="D27">
            <v>9772321.012500003</v>
          </cell>
        </row>
        <row r="28">
          <cell r="A28" t="str">
            <v>Biponon Communications</v>
          </cell>
          <cell r="B28" t="str">
            <v>Chittagong</v>
          </cell>
          <cell r="C28" t="str">
            <v>Cox's Bazar</v>
          </cell>
          <cell r="D28">
            <v>5306188.9874999998</v>
          </cell>
        </row>
        <row r="29">
          <cell r="A29" t="str">
            <v>Mobile Heaven</v>
          </cell>
          <cell r="B29" t="str">
            <v>Chittagong</v>
          </cell>
          <cell r="C29" t="str">
            <v>Cox's Bazar</v>
          </cell>
          <cell r="D29">
            <v>3530065.4024999999</v>
          </cell>
        </row>
        <row r="30">
          <cell r="A30" t="str">
            <v>Mobile Village</v>
          </cell>
          <cell r="B30" t="str">
            <v>Chittagong</v>
          </cell>
          <cell r="C30" t="str">
            <v>Cox's Bazar</v>
          </cell>
          <cell r="D30">
            <v>2598958.9850000003</v>
          </cell>
        </row>
        <row r="31">
          <cell r="A31" t="str">
            <v>Prime Mobile Center</v>
          </cell>
          <cell r="B31" t="str">
            <v>Chittagong</v>
          </cell>
          <cell r="C31" t="str">
            <v>Cox's Bazar</v>
          </cell>
          <cell r="D31">
            <v>4968179.2874999987</v>
          </cell>
        </row>
        <row r="32">
          <cell r="A32" t="str">
            <v>Shifa Enterprise</v>
          </cell>
          <cell r="B32" t="str">
            <v>Chittagong</v>
          </cell>
          <cell r="C32" t="str">
            <v>Cox's Bazar</v>
          </cell>
          <cell r="D32">
            <v>9905376.8400000017</v>
          </cell>
        </row>
        <row r="33">
          <cell r="A33" t="str">
            <v>Dhaka Telecom</v>
          </cell>
          <cell r="B33" t="str">
            <v>Chittagong</v>
          </cell>
          <cell r="C33" t="str">
            <v>Noakhali</v>
          </cell>
          <cell r="D33">
            <v>8984551.4824999999</v>
          </cell>
        </row>
        <row r="34">
          <cell r="A34" t="str">
            <v>Himel Mobile Center</v>
          </cell>
          <cell r="B34" t="str">
            <v>Chittagong</v>
          </cell>
          <cell r="C34" t="str">
            <v>Noakhali</v>
          </cell>
          <cell r="D34">
            <v>3412055.7274999996</v>
          </cell>
        </row>
        <row r="35">
          <cell r="A35" t="str">
            <v>Mobile Media Center</v>
          </cell>
          <cell r="B35" t="str">
            <v>Chittagong</v>
          </cell>
          <cell r="C35" t="str">
            <v>Noakhali</v>
          </cell>
          <cell r="D35">
            <v>10661341.635</v>
          </cell>
        </row>
        <row r="36">
          <cell r="A36" t="str">
            <v>Mobile Shop</v>
          </cell>
          <cell r="B36" t="str">
            <v>Chittagong</v>
          </cell>
          <cell r="C36" t="str">
            <v>Noakhali</v>
          </cell>
          <cell r="D36">
            <v>10662859.215</v>
          </cell>
        </row>
        <row r="37">
          <cell r="A37" t="str">
            <v>Polly Mobile Distribution</v>
          </cell>
          <cell r="B37" t="str">
            <v>Chittagong</v>
          </cell>
          <cell r="C37" t="str">
            <v>Rangamati</v>
          </cell>
          <cell r="D37">
            <v>4962245.6825000001</v>
          </cell>
        </row>
        <row r="38">
          <cell r="A38" t="str">
            <v>Satkania Store</v>
          </cell>
          <cell r="B38" t="str">
            <v>Chittagong</v>
          </cell>
          <cell r="C38" t="str">
            <v>Rangamati</v>
          </cell>
          <cell r="D38">
            <v>7027799.3850000007</v>
          </cell>
        </row>
        <row r="39">
          <cell r="A39" t="str">
            <v>Toyabiya Telecom</v>
          </cell>
          <cell r="B39" t="str">
            <v>Chittagong</v>
          </cell>
          <cell r="C39" t="str">
            <v>Rangamati</v>
          </cell>
          <cell r="D39">
            <v>5968859.9474999988</v>
          </cell>
        </row>
        <row r="40">
          <cell r="A40" t="str">
            <v>Chittagong</v>
          </cell>
          <cell r="B40"/>
          <cell r="C40"/>
          <cell r="D40">
            <v>155195258.01999998</v>
          </cell>
        </row>
        <row r="41">
          <cell r="A41" t="str">
            <v>MM Communication</v>
          </cell>
          <cell r="B41" t="str">
            <v>Dhaka North</v>
          </cell>
          <cell r="C41" t="str">
            <v>Ashulia</v>
          </cell>
          <cell r="D41">
            <v>15398137.015000001</v>
          </cell>
        </row>
        <row r="42">
          <cell r="A42" t="str">
            <v>Mobile House</v>
          </cell>
          <cell r="B42" t="str">
            <v>Dhaka North</v>
          </cell>
          <cell r="C42" t="str">
            <v>Mirpur</v>
          </cell>
          <cell r="D42">
            <v>26477672.282500003</v>
          </cell>
        </row>
        <row r="43">
          <cell r="A43" t="str">
            <v>Nabil Enterprise</v>
          </cell>
          <cell r="B43" t="str">
            <v>Dhaka North</v>
          </cell>
          <cell r="C43" t="str">
            <v>Gulshan</v>
          </cell>
          <cell r="D43">
            <v>27143359.59</v>
          </cell>
        </row>
        <row r="44">
          <cell r="A44" t="str">
            <v>Saif Telecom</v>
          </cell>
          <cell r="B44" t="str">
            <v>Dhaka North</v>
          </cell>
          <cell r="C44" t="str">
            <v>Dhaka Center</v>
          </cell>
          <cell r="D44">
            <v>10774553.072500002</v>
          </cell>
        </row>
        <row r="45">
          <cell r="A45" t="str">
            <v>Shore Distribution</v>
          </cell>
          <cell r="B45" t="str">
            <v>Dhaka North</v>
          </cell>
          <cell r="C45" t="str">
            <v>Uttara</v>
          </cell>
          <cell r="D45">
            <v>10579332.0275</v>
          </cell>
        </row>
        <row r="46">
          <cell r="A46" t="str">
            <v>Star Telecom</v>
          </cell>
          <cell r="B46" t="str">
            <v>Dhaka North</v>
          </cell>
          <cell r="C46" t="str">
            <v>Savar</v>
          </cell>
          <cell r="D46">
            <v>7770456.7875000006</v>
          </cell>
        </row>
        <row r="47">
          <cell r="A47" t="str">
            <v>TM Communication</v>
          </cell>
          <cell r="B47" t="str">
            <v>Dhaka North</v>
          </cell>
          <cell r="C47" t="str">
            <v>Uttara</v>
          </cell>
          <cell r="D47">
            <v>16551158.390000001</v>
          </cell>
        </row>
        <row r="48">
          <cell r="A48" t="str">
            <v>Trade plus</v>
          </cell>
          <cell r="B48" t="str">
            <v>Dhaka North</v>
          </cell>
          <cell r="C48" t="str">
            <v>Dhaka Center</v>
          </cell>
          <cell r="D48">
            <v>6918024.4375000019</v>
          </cell>
        </row>
        <row r="49">
          <cell r="A49" t="str">
            <v>Zaara Corporation</v>
          </cell>
          <cell r="B49" t="str">
            <v>Dhaka North</v>
          </cell>
          <cell r="C49" t="str">
            <v>Savar</v>
          </cell>
          <cell r="D49">
            <v>14058403.895000001</v>
          </cell>
        </row>
        <row r="50">
          <cell r="A50" t="str">
            <v>Dhaka North</v>
          </cell>
          <cell r="B50"/>
          <cell r="C50"/>
          <cell r="D50">
            <v>135671097.4975</v>
          </cell>
        </row>
        <row r="51">
          <cell r="A51" t="str">
            <v>Ananda Electronics</v>
          </cell>
          <cell r="B51" t="str">
            <v>Dhaka South</v>
          </cell>
          <cell r="C51" t="str">
            <v>Dhanmondi</v>
          </cell>
          <cell r="D51">
            <v>5642569.9824999999</v>
          </cell>
        </row>
        <row r="52">
          <cell r="A52" t="str">
            <v>Anika Traders</v>
          </cell>
          <cell r="B52" t="str">
            <v>Dhaka South</v>
          </cell>
          <cell r="C52" t="str">
            <v>Jatrabari</v>
          </cell>
          <cell r="D52">
            <v>7585940.0149999997</v>
          </cell>
        </row>
        <row r="53">
          <cell r="A53" t="str">
            <v>Dohar Enterprise</v>
          </cell>
          <cell r="B53" t="str">
            <v>Dhaka South</v>
          </cell>
          <cell r="C53" t="str">
            <v>Munshiganj</v>
          </cell>
          <cell r="D53">
            <v>3505608.8899999997</v>
          </cell>
        </row>
        <row r="54">
          <cell r="A54" t="str">
            <v>M K Trading Co.</v>
          </cell>
          <cell r="B54" t="str">
            <v>Dhaka South</v>
          </cell>
          <cell r="C54" t="str">
            <v>Chittagong Road</v>
          </cell>
          <cell r="D54">
            <v>8311177.6475000009</v>
          </cell>
        </row>
        <row r="55">
          <cell r="A55" t="str">
            <v>Mehereen Telecom</v>
          </cell>
          <cell r="B55" t="str">
            <v>Dhaka South</v>
          </cell>
          <cell r="C55" t="str">
            <v>Keraniganj</v>
          </cell>
          <cell r="D55">
            <v>11730625.855</v>
          </cell>
        </row>
        <row r="56">
          <cell r="A56" t="str">
            <v>Nandan World Link</v>
          </cell>
          <cell r="B56" t="str">
            <v>Dhaka South</v>
          </cell>
          <cell r="C56" t="str">
            <v>Munshiganj</v>
          </cell>
          <cell r="D56">
            <v>9568373.6174999997</v>
          </cell>
        </row>
        <row r="57">
          <cell r="A57" t="str">
            <v>Nishat Telecom</v>
          </cell>
          <cell r="B57" t="str">
            <v>Dhaka South</v>
          </cell>
          <cell r="C57" t="str">
            <v>Paltan</v>
          </cell>
          <cell r="D57">
            <v>10501139.677500002</v>
          </cell>
        </row>
        <row r="58">
          <cell r="A58" t="str">
            <v>One Telecom</v>
          </cell>
          <cell r="B58" t="str">
            <v>Dhaka South</v>
          </cell>
          <cell r="C58" t="str">
            <v>Paltan</v>
          </cell>
          <cell r="D58">
            <v>13782219.050000001</v>
          </cell>
        </row>
        <row r="59">
          <cell r="A59" t="str">
            <v>One Telecom (CTG Road)</v>
          </cell>
          <cell r="B59" t="str">
            <v>Dhaka South</v>
          </cell>
          <cell r="C59" t="str">
            <v>Chittagong Road</v>
          </cell>
          <cell r="D59">
            <v>14245729.380000003</v>
          </cell>
        </row>
        <row r="60">
          <cell r="A60" t="str">
            <v>One Telecom, Jatrabari</v>
          </cell>
          <cell r="B60" t="str">
            <v>Dhaka South</v>
          </cell>
          <cell r="C60" t="str">
            <v>Jatrabari</v>
          </cell>
          <cell r="D60">
            <v>8858601.7800000012</v>
          </cell>
        </row>
        <row r="61">
          <cell r="A61" t="str">
            <v>One Telecom, Narayangonj</v>
          </cell>
          <cell r="B61" t="str">
            <v>Dhaka South</v>
          </cell>
          <cell r="C61" t="str">
            <v>Narayangonj</v>
          </cell>
          <cell r="D61">
            <v>11683868.487500001</v>
          </cell>
        </row>
        <row r="62">
          <cell r="A62" t="str">
            <v>Tahia Enterprise</v>
          </cell>
          <cell r="B62" t="str">
            <v>Dhaka South</v>
          </cell>
          <cell r="C62" t="str">
            <v>Narayangonj</v>
          </cell>
          <cell r="D62">
            <v>8535970.6300000008</v>
          </cell>
        </row>
        <row r="63">
          <cell r="A63" t="str">
            <v>Taj Telecom</v>
          </cell>
          <cell r="B63" t="str">
            <v>Dhaka South</v>
          </cell>
          <cell r="C63" t="str">
            <v>Dhanmondi</v>
          </cell>
          <cell r="D63">
            <v>9565181.0975000001</v>
          </cell>
        </row>
        <row r="64">
          <cell r="A64" t="str">
            <v>Dhaka South</v>
          </cell>
          <cell r="B64"/>
          <cell r="C64"/>
          <cell r="D64">
            <v>123517006.11</v>
          </cell>
        </row>
        <row r="65">
          <cell r="A65" t="str">
            <v>Biswa Bani Telecom</v>
          </cell>
          <cell r="B65" t="str">
            <v>Khulna</v>
          </cell>
          <cell r="C65" t="str">
            <v>Kushtia</v>
          </cell>
          <cell r="D65">
            <v>3521109.0625</v>
          </cell>
        </row>
        <row r="66">
          <cell r="A66" t="str">
            <v>Hello Prithibi</v>
          </cell>
          <cell r="B66" t="str">
            <v>Khulna</v>
          </cell>
          <cell r="C66" t="str">
            <v>Jessore</v>
          </cell>
          <cell r="D66">
            <v>3941082.2124999999</v>
          </cell>
        </row>
        <row r="67">
          <cell r="A67" t="str">
            <v>Ideal Communication</v>
          </cell>
          <cell r="B67" t="str">
            <v>Khulna</v>
          </cell>
          <cell r="C67" t="str">
            <v>Jessore</v>
          </cell>
          <cell r="D67">
            <v>21132659.082499996</v>
          </cell>
        </row>
        <row r="68">
          <cell r="A68" t="str">
            <v>Konica Trading</v>
          </cell>
          <cell r="B68" t="str">
            <v>Khulna</v>
          </cell>
          <cell r="C68" t="str">
            <v>Jhenaidah</v>
          </cell>
          <cell r="D68">
            <v>14363157.490000004</v>
          </cell>
        </row>
        <row r="69">
          <cell r="A69" t="str">
            <v>M. R. Traders</v>
          </cell>
          <cell r="B69" t="str">
            <v>Khulna</v>
          </cell>
          <cell r="C69" t="str">
            <v>Kushtia</v>
          </cell>
          <cell r="D69">
            <v>9965790.9450000022</v>
          </cell>
        </row>
        <row r="70">
          <cell r="A70" t="str">
            <v>M/S. Panguchi Enterprise</v>
          </cell>
          <cell r="B70" t="str">
            <v>Khulna</v>
          </cell>
          <cell r="C70" t="str">
            <v>Pirojpur</v>
          </cell>
          <cell r="D70">
            <v>8100253.4249999998</v>
          </cell>
        </row>
        <row r="71">
          <cell r="A71" t="str">
            <v>Max Tel</v>
          </cell>
          <cell r="B71" t="str">
            <v>Khulna</v>
          </cell>
          <cell r="C71" t="str">
            <v>Khulna</v>
          </cell>
          <cell r="D71">
            <v>19753485.32</v>
          </cell>
        </row>
        <row r="72">
          <cell r="A72" t="str">
            <v>Mobile Plus</v>
          </cell>
          <cell r="B72" t="str">
            <v>Khulna</v>
          </cell>
          <cell r="C72" t="str">
            <v>Satkhira</v>
          </cell>
          <cell r="D72">
            <v>15861270.697499998</v>
          </cell>
        </row>
        <row r="73">
          <cell r="A73" t="str">
            <v>Mohima Telecom</v>
          </cell>
          <cell r="B73" t="str">
            <v>Khulna</v>
          </cell>
          <cell r="C73" t="str">
            <v>Kushtia</v>
          </cell>
          <cell r="D73">
            <v>9175752.6899999995</v>
          </cell>
        </row>
        <row r="74">
          <cell r="A74" t="str">
            <v>S S Enterprise</v>
          </cell>
          <cell r="B74" t="str">
            <v>Khulna</v>
          </cell>
          <cell r="C74" t="str">
            <v>Jhenaidah</v>
          </cell>
          <cell r="D74">
            <v>7498882.5000000009</v>
          </cell>
        </row>
        <row r="75">
          <cell r="A75" t="str">
            <v>Shadhin Telecom</v>
          </cell>
          <cell r="B75" t="str">
            <v>Khulna</v>
          </cell>
          <cell r="C75" t="str">
            <v>Pirojpur</v>
          </cell>
          <cell r="D75">
            <v>8609046.1150000021</v>
          </cell>
        </row>
        <row r="76">
          <cell r="A76" t="str">
            <v>Khulna</v>
          </cell>
          <cell r="B76"/>
          <cell r="C76"/>
          <cell r="D76">
            <v>121922489.53999999</v>
          </cell>
        </row>
        <row r="77">
          <cell r="A77" t="str">
            <v>Bismillah Telecom</v>
          </cell>
          <cell r="B77" t="str">
            <v>Mymensingh</v>
          </cell>
          <cell r="C77" t="str">
            <v>Mymensingh Outer</v>
          </cell>
          <cell r="D77">
            <v>6366295.3899999997</v>
          </cell>
        </row>
        <row r="78">
          <cell r="A78" t="str">
            <v>F N Traders</v>
          </cell>
          <cell r="B78" t="str">
            <v>Mymensingh</v>
          </cell>
          <cell r="C78" t="str">
            <v>Bhaluka</v>
          </cell>
          <cell r="D78">
            <v>5943309.669999999</v>
          </cell>
        </row>
        <row r="79">
          <cell r="A79" t="str">
            <v>M/S Saidur Electronics</v>
          </cell>
          <cell r="B79" t="str">
            <v>Mymensingh</v>
          </cell>
          <cell r="C79" t="str">
            <v>Mymensingh Outer</v>
          </cell>
          <cell r="D79">
            <v>7577266.2550000008</v>
          </cell>
        </row>
        <row r="80">
          <cell r="A80" t="str">
            <v>M/S Siddique Enterprise</v>
          </cell>
          <cell r="B80" t="str">
            <v>Mymensingh</v>
          </cell>
          <cell r="C80" t="str">
            <v>Jamalpur</v>
          </cell>
          <cell r="D80">
            <v>16699401.645</v>
          </cell>
        </row>
        <row r="81">
          <cell r="A81" t="str">
            <v>M/S Zaman Enterprise</v>
          </cell>
          <cell r="B81" t="str">
            <v>Mymensingh</v>
          </cell>
          <cell r="C81" t="str">
            <v>Mymensingh</v>
          </cell>
          <cell r="D81">
            <v>14439272.365000004</v>
          </cell>
        </row>
        <row r="82">
          <cell r="A82" t="str">
            <v>M/S. Mukul Enterprise</v>
          </cell>
          <cell r="B82" t="str">
            <v>Mymensingh</v>
          </cell>
          <cell r="C82" t="str">
            <v>Jamalpur</v>
          </cell>
          <cell r="D82">
            <v>6915387.8899999997</v>
          </cell>
        </row>
        <row r="83">
          <cell r="A83" t="str">
            <v>M/S. Sujan Telecom</v>
          </cell>
          <cell r="B83" t="str">
            <v>Mymensingh</v>
          </cell>
          <cell r="C83" t="str">
            <v>Netrokona</v>
          </cell>
          <cell r="D83">
            <v>5622898.3524999991</v>
          </cell>
        </row>
        <row r="84">
          <cell r="A84" t="str">
            <v>M/S. Sumon Telecoms</v>
          </cell>
          <cell r="B84" t="str">
            <v>Mymensingh</v>
          </cell>
          <cell r="C84" t="str">
            <v>Mymensingh</v>
          </cell>
          <cell r="D84">
            <v>2732686.2750000004</v>
          </cell>
        </row>
        <row r="85">
          <cell r="A85" t="str">
            <v>Mobile Point</v>
          </cell>
          <cell r="B85" t="str">
            <v>Mymensingh</v>
          </cell>
          <cell r="C85" t="str">
            <v>Gazipur</v>
          </cell>
          <cell r="D85">
            <v>5540391.9699999979</v>
          </cell>
        </row>
        <row r="86">
          <cell r="A86" t="str">
            <v>Priyo Telecom</v>
          </cell>
          <cell r="B86" t="str">
            <v>Mymensingh</v>
          </cell>
          <cell r="C86" t="str">
            <v>Tangail</v>
          </cell>
          <cell r="D86">
            <v>4001949.7150000003</v>
          </cell>
        </row>
        <row r="87">
          <cell r="A87" t="str">
            <v>Rathura Enterprise</v>
          </cell>
          <cell r="B87" t="str">
            <v>Mymensingh</v>
          </cell>
          <cell r="C87" t="str">
            <v>Gazipur</v>
          </cell>
          <cell r="D87">
            <v>31056854.150000002</v>
          </cell>
        </row>
        <row r="88">
          <cell r="A88" t="str">
            <v>Rathura Enterprise – 2</v>
          </cell>
          <cell r="B88" t="str">
            <v>Mymensingh</v>
          </cell>
          <cell r="C88" t="str">
            <v>Bhaluka</v>
          </cell>
          <cell r="D88">
            <v>7587017.5725000007</v>
          </cell>
        </row>
        <row r="89">
          <cell r="A89" t="str">
            <v>Repon Enterprise</v>
          </cell>
          <cell r="B89" t="str">
            <v>Mymensingh</v>
          </cell>
          <cell r="C89" t="str">
            <v>Netrokona</v>
          </cell>
          <cell r="D89">
            <v>14087791.115000002</v>
          </cell>
        </row>
        <row r="90">
          <cell r="A90" t="str">
            <v>S.M Tel</v>
          </cell>
          <cell r="B90" t="str">
            <v>Mymensingh</v>
          </cell>
          <cell r="C90" t="str">
            <v>Tangail</v>
          </cell>
          <cell r="D90">
            <v>16367984.057500001</v>
          </cell>
        </row>
        <row r="91">
          <cell r="A91" t="str">
            <v>Shaheen Multimedia &amp; Telecom</v>
          </cell>
          <cell r="B91" t="str">
            <v>Mymensingh</v>
          </cell>
          <cell r="C91" t="str">
            <v>Netrokona</v>
          </cell>
          <cell r="D91">
            <v>13189754.729999999</v>
          </cell>
        </row>
        <row r="92">
          <cell r="A92" t="str">
            <v>Shisha Stationary &amp; Electronics</v>
          </cell>
          <cell r="B92" t="str">
            <v>Mymensingh</v>
          </cell>
          <cell r="C92" t="str">
            <v>Mymensingh Outer</v>
          </cell>
          <cell r="D92">
            <v>6168270.835</v>
          </cell>
        </row>
        <row r="93">
          <cell r="A93" t="str">
            <v>Mymensingh</v>
          </cell>
          <cell r="B93"/>
          <cell r="C93"/>
          <cell r="D93">
            <v>164296531.98750001</v>
          </cell>
        </row>
        <row r="94">
          <cell r="A94" t="str">
            <v>Hello Naogaon</v>
          </cell>
          <cell r="B94" t="str">
            <v>Rajshahi</v>
          </cell>
          <cell r="C94" t="str">
            <v>Naogaon</v>
          </cell>
          <cell r="D94">
            <v>10114205.817500001</v>
          </cell>
        </row>
        <row r="95">
          <cell r="A95" t="str">
            <v>M/S Chowdhury Enterprise</v>
          </cell>
          <cell r="B95" t="str">
            <v>Rajshahi</v>
          </cell>
          <cell r="C95" t="str">
            <v>Naogaon</v>
          </cell>
          <cell r="D95">
            <v>6298980.7450000001</v>
          </cell>
        </row>
        <row r="96">
          <cell r="A96" t="str">
            <v>Mugdho Corporation</v>
          </cell>
          <cell r="B96" t="str">
            <v>Rajshahi</v>
          </cell>
          <cell r="C96" t="str">
            <v>Pabna</v>
          </cell>
          <cell r="D96">
            <v>9743671.6799999978</v>
          </cell>
        </row>
        <row r="97">
          <cell r="A97" t="str">
            <v>Tulip-2</v>
          </cell>
          <cell r="B97" t="str">
            <v>Rajshahi</v>
          </cell>
          <cell r="C97" t="str">
            <v>Pabna</v>
          </cell>
          <cell r="D97">
            <v>4735359.1700000009</v>
          </cell>
        </row>
        <row r="98">
          <cell r="A98" t="str">
            <v>Tulip Distribution</v>
          </cell>
          <cell r="B98" t="str">
            <v>Rajshahi</v>
          </cell>
          <cell r="C98" t="str">
            <v>Pabna</v>
          </cell>
          <cell r="D98">
            <v>9167206.1800000016</v>
          </cell>
        </row>
        <row r="99">
          <cell r="A99" t="str">
            <v>Swastidip Enterprise</v>
          </cell>
          <cell r="B99" t="str">
            <v>Rajshahi</v>
          </cell>
          <cell r="C99" t="str">
            <v>Pabna</v>
          </cell>
          <cell r="D99">
            <v>5797936.1999999993</v>
          </cell>
        </row>
        <row r="100">
          <cell r="A100" t="str">
            <v>Haque Enterprise</v>
          </cell>
          <cell r="B100" t="str">
            <v>Rajshahi</v>
          </cell>
          <cell r="C100" t="str">
            <v>Rajshahi</v>
          </cell>
          <cell r="D100">
            <v>6111960.7800000003</v>
          </cell>
        </row>
        <row r="101">
          <cell r="A101" t="str">
            <v>Hello Rajshahi</v>
          </cell>
          <cell r="B101" t="str">
            <v>Rajshahi</v>
          </cell>
          <cell r="C101" t="str">
            <v>Rajshahi</v>
          </cell>
          <cell r="D101">
            <v>7805866.6224999996</v>
          </cell>
        </row>
        <row r="102">
          <cell r="A102" t="str">
            <v>Prithibi Corporation</v>
          </cell>
          <cell r="B102" t="str">
            <v>Rajshahi</v>
          </cell>
          <cell r="C102" t="str">
            <v>Rajshahi</v>
          </cell>
          <cell r="D102">
            <v>2614801.9325000001</v>
          </cell>
        </row>
        <row r="103">
          <cell r="A103" t="str">
            <v>Sarkar Telecom, Sirajgonj</v>
          </cell>
          <cell r="B103" t="str">
            <v>Rajshahi</v>
          </cell>
          <cell r="C103" t="str">
            <v>Sirajgonj</v>
          </cell>
          <cell r="D103">
            <v>7766773.6799999997</v>
          </cell>
        </row>
        <row r="104">
          <cell r="A104" t="str">
            <v>Satata Enterprise</v>
          </cell>
          <cell r="B104" t="str">
            <v>Rajshahi</v>
          </cell>
          <cell r="C104" t="str">
            <v>Sirajgonj</v>
          </cell>
          <cell r="D104">
            <v>8221000.6400000006</v>
          </cell>
        </row>
        <row r="105">
          <cell r="A105" t="str">
            <v>New Sarker Electronics</v>
          </cell>
          <cell r="B105" t="str">
            <v>Rajshahi</v>
          </cell>
          <cell r="C105" t="str">
            <v>Bogra</v>
          </cell>
          <cell r="D105">
            <v>15280017.939999999</v>
          </cell>
        </row>
        <row r="106">
          <cell r="A106" t="str">
            <v>Mobile Collection &amp; Ghori Ghor</v>
          </cell>
          <cell r="B106" t="str">
            <v>Rajshahi</v>
          </cell>
          <cell r="C106" t="str">
            <v>Bogra</v>
          </cell>
          <cell r="D106">
            <v>5579209.0625000009</v>
          </cell>
        </row>
        <row r="107">
          <cell r="A107" t="str">
            <v>Rajshahi</v>
          </cell>
          <cell r="B107"/>
          <cell r="C107"/>
          <cell r="D107">
            <v>99236990.450000003</v>
          </cell>
        </row>
        <row r="108">
          <cell r="A108" t="str">
            <v>A.S.R. Trading</v>
          </cell>
          <cell r="B108" t="str">
            <v>Rangpur</v>
          </cell>
          <cell r="C108" t="str">
            <v>Lalmonirhat</v>
          </cell>
          <cell r="D108">
            <v>7705477.9250000017</v>
          </cell>
        </row>
        <row r="109">
          <cell r="A109" t="str">
            <v>Feroz Telecom</v>
          </cell>
          <cell r="B109" t="str">
            <v>Rangpur</v>
          </cell>
          <cell r="C109" t="str">
            <v>Lalmonirhat</v>
          </cell>
          <cell r="D109">
            <v>8514931.6125000026</v>
          </cell>
        </row>
        <row r="110">
          <cell r="A110" t="str">
            <v>M/S. Nodi Nishat Enterprise</v>
          </cell>
          <cell r="B110" t="str">
            <v>Rangpur</v>
          </cell>
          <cell r="C110" t="str">
            <v>Dinajpur</v>
          </cell>
          <cell r="D110">
            <v>5966652.2725</v>
          </cell>
        </row>
        <row r="111">
          <cell r="A111" t="str">
            <v>Missing link trade and distribution</v>
          </cell>
          <cell r="B111" t="str">
            <v>Rangpur</v>
          </cell>
          <cell r="C111" t="str">
            <v>Rangpur</v>
          </cell>
          <cell r="D111">
            <v>9844657.9900000002</v>
          </cell>
        </row>
        <row r="112">
          <cell r="A112" t="str">
            <v>M/S. Sky Tel</v>
          </cell>
          <cell r="B112" t="str">
            <v>Rangpur</v>
          </cell>
          <cell r="C112" t="str">
            <v>Dinajpur</v>
          </cell>
          <cell r="D112">
            <v>10119651.835000001</v>
          </cell>
        </row>
        <row r="113">
          <cell r="A113" t="str">
            <v>Pacific Electronics</v>
          </cell>
          <cell r="B113" t="str">
            <v>Rangpur</v>
          </cell>
          <cell r="C113" t="str">
            <v>Rangpur</v>
          </cell>
          <cell r="D113">
            <v>6908692.3374999994</v>
          </cell>
        </row>
        <row r="114">
          <cell r="A114" t="str">
            <v>Pacific Electronics – 2</v>
          </cell>
          <cell r="B114" t="str">
            <v>Rangpur</v>
          </cell>
          <cell r="C114" t="str">
            <v>Gaibandha</v>
          </cell>
          <cell r="D114">
            <v>5743310.5499999989</v>
          </cell>
        </row>
        <row r="115">
          <cell r="A115" t="str">
            <v>Paul Telecom</v>
          </cell>
          <cell r="B115" t="str">
            <v>Rangpur</v>
          </cell>
          <cell r="C115" t="str">
            <v>Nilphamari</v>
          </cell>
          <cell r="D115">
            <v>2933463.9075000002</v>
          </cell>
        </row>
        <row r="116">
          <cell r="A116" t="str">
            <v>Shahil Distribution</v>
          </cell>
          <cell r="B116" t="str">
            <v>Rangpur</v>
          </cell>
          <cell r="C116" t="str">
            <v>Thakurgaon</v>
          </cell>
          <cell r="D116">
            <v>10255820.99</v>
          </cell>
        </row>
        <row r="117">
          <cell r="A117" t="str">
            <v>Swaranika  Enterprise</v>
          </cell>
          <cell r="B117" t="str">
            <v>Rangpur</v>
          </cell>
          <cell r="C117" t="str">
            <v>Thakurgaon</v>
          </cell>
          <cell r="D117">
            <v>8097163.8725000015</v>
          </cell>
        </row>
        <row r="118">
          <cell r="A118" t="str">
            <v>Tarek &amp; Brothers</v>
          </cell>
          <cell r="B118" t="str">
            <v>Rangpur</v>
          </cell>
          <cell r="C118" t="str">
            <v>Nilphamari</v>
          </cell>
          <cell r="D118">
            <v>13233195.117500002</v>
          </cell>
        </row>
        <row r="119">
          <cell r="A119" t="str">
            <v>World Media</v>
          </cell>
          <cell r="B119" t="str">
            <v>Rangpur</v>
          </cell>
          <cell r="C119" t="str">
            <v>Rangpur</v>
          </cell>
          <cell r="D119">
            <v>10280564.965000002</v>
          </cell>
        </row>
        <row r="120">
          <cell r="A120" t="str">
            <v>Rangpur</v>
          </cell>
          <cell r="B120"/>
          <cell r="C120"/>
          <cell r="D120">
            <v>99603583.375000015</v>
          </cell>
        </row>
        <row r="121">
          <cell r="A121" t="str">
            <v>Gopa Telecom</v>
          </cell>
          <cell r="B121" t="str">
            <v>Sylhet</v>
          </cell>
          <cell r="C121" t="str">
            <v>Sylhet</v>
          </cell>
          <cell r="D121">
            <v>10040032.0275</v>
          </cell>
        </row>
        <row r="122">
          <cell r="A122" t="str">
            <v>M Enterprise</v>
          </cell>
          <cell r="B122" t="str">
            <v>Sylhet</v>
          </cell>
          <cell r="C122" t="str">
            <v>Cumilla</v>
          </cell>
          <cell r="D122">
            <v>5697098.5974999992</v>
          </cell>
        </row>
        <row r="123">
          <cell r="A123" t="str">
            <v>M/S. Murad Enterprise</v>
          </cell>
          <cell r="B123" t="str">
            <v>Sylhet</v>
          </cell>
          <cell r="C123" t="str">
            <v>Brahmanbaria</v>
          </cell>
          <cell r="D123">
            <v>4105753.6575000007</v>
          </cell>
        </row>
        <row r="124">
          <cell r="A124" t="str">
            <v>Nashua Associate</v>
          </cell>
          <cell r="B124" t="str">
            <v>Sylhet</v>
          </cell>
          <cell r="C124" t="str">
            <v>Cumilla</v>
          </cell>
          <cell r="D124">
            <v>12211271.872499999</v>
          </cell>
        </row>
        <row r="125">
          <cell r="A125" t="str">
            <v>New Era Telecom</v>
          </cell>
          <cell r="B125" t="str">
            <v>Sylhet</v>
          </cell>
          <cell r="C125" t="str">
            <v>Hobiganj</v>
          </cell>
          <cell r="D125">
            <v>6710816.3175000008</v>
          </cell>
        </row>
        <row r="126">
          <cell r="A126" t="str">
            <v>New Samanta Telecom</v>
          </cell>
          <cell r="B126" t="str">
            <v>Sylhet</v>
          </cell>
          <cell r="C126" t="str">
            <v>Narsingdhi</v>
          </cell>
          <cell r="D126">
            <v>3548548.5649999999</v>
          </cell>
        </row>
        <row r="127">
          <cell r="A127" t="str">
            <v>Samiya Telecom</v>
          </cell>
          <cell r="B127" t="str">
            <v>Sylhet</v>
          </cell>
          <cell r="C127" t="str">
            <v>Narsingdhi</v>
          </cell>
          <cell r="D127">
            <v>11089411.315000001</v>
          </cell>
        </row>
        <row r="128">
          <cell r="A128" t="str">
            <v>Samiya Telecom-2</v>
          </cell>
          <cell r="B128" t="str">
            <v>Sylhet</v>
          </cell>
          <cell r="C128" t="str">
            <v>Narsingdhi</v>
          </cell>
          <cell r="D128">
            <v>5533062.9450000012</v>
          </cell>
        </row>
        <row r="129">
          <cell r="A129" t="str">
            <v>Sarker Telecom</v>
          </cell>
          <cell r="B129" t="str">
            <v>Sylhet</v>
          </cell>
          <cell r="C129" t="str">
            <v>Cumilla</v>
          </cell>
          <cell r="D129">
            <v>7786808.3900000006</v>
          </cell>
        </row>
        <row r="130">
          <cell r="A130" t="str">
            <v>Satata Mobile Centre</v>
          </cell>
          <cell r="B130" t="str">
            <v>Sylhet</v>
          </cell>
          <cell r="C130" t="str">
            <v>Brahmanbaria</v>
          </cell>
          <cell r="D130">
            <v>7021768.5025000004</v>
          </cell>
        </row>
        <row r="131">
          <cell r="A131" t="str">
            <v>Star Tel</v>
          </cell>
          <cell r="B131" t="str">
            <v>Sylhet</v>
          </cell>
          <cell r="C131" t="str">
            <v>Sylhet</v>
          </cell>
          <cell r="D131">
            <v>15636646.304999998</v>
          </cell>
        </row>
        <row r="132">
          <cell r="A132" t="str">
            <v>StarTel Distribution-2</v>
          </cell>
          <cell r="B132" t="str">
            <v>Sylhet</v>
          </cell>
          <cell r="C132" t="str">
            <v>Sylhet</v>
          </cell>
          <cell r="D132">
            <v>5857345.0250000013</v>
          </cell>
        </row>
        <row r="133">
          <cell r="A133" t="str">
            <v>Zeshan Telecom</v>
          </cell>
          <cell r="B133" t="str">
            <v>Sylhet</v>
          </cell>
          <cell r="C133" t="str">
            <v>Hobiganj</v>
          </cell>
          <cell r="D133">
            <v>8506310.75</v>
          </cell>
        </row>
        <row r="134">
          <cell r="A134" t="str">
            <v>Sylhet</v>
          </cell>
          <cell r="B134"/>
          <cell r="C134"/>
          <cell r="D134">
            <v>103744874.27</v>
          </cell>
        </row>
        <row r="135">
          <cell r="A135" t="str">
            <v>EEL</v>
          </cell>
          <cell r="B135"/>
          <cell r="C135"/>
          <cell r="D135">
            <v>31508464.827500001</v>
          </cell>
        </row>
        <row r="136">
          <cell r="A136" t="str">
            <v>National Total</v>
          </cell>
          <cell r="B136"/>
          <cell r="C136"/>
          <cell r="D136">
            <v>1128592163.2700002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showGridLines="0"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8" sqref="M18"/>
    </sheetView>
  </sheetViews>
  <sheetFormatPr defaultRowHeight="15" x14ac:dyDescent="0.2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customWidth="1"/>
    <col min="8" max="8" width="15" customWidth="1"/>
    <col min="9" max="15" width="13.7109375" customWidth="1"/>
    <col min="16" max="16" width="15" customWidth="1"/>
    <col min="17" max="17" width="13.28515625" customWidth="1"/>
  </cols>
  <sheetData>
    <row r="1" spans="1:17" ht="30.75" customHeight="1" x14ac:dyDescent="0.25">
      <c r="A1" s="39"/>
      <c r="B1" s="40" t="s">
        <v>1466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spans="1:17" ht="30.75" customHeight="1" x14ac:dyDescent="0.25">
      <c r="A2" s="214" t="s">
        <v>1413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6"/>
      <c r="P2" s="6" t="s">
        <v>185</v>
      </c>
      <c r="Q2" s="7">
        <v>7</v>
      </c>
    </row>
    <row r="3" spans="1:17" s="5" customFormat="1" ht="45" customHeight="1" x14ac:dyDescent="0.25">
      <c r="A3" s="149" t="s">
        <v>1369</v>
      </c>
      <c r="B3" s="15" t="s">
        <v>137</v>
      </c>
      <c r="C3" s="15" t="s">
        <v>0</v>
      </c>
      <c r="D3" s="15" t="s">
        <v>1</v>
      </c>
      <c r="E3" s="52" t="s">
        <v>1410</v>
      </c>
      <c r="F3" s="54" t="s">
        <v>1411</v>
      </c>
      <c r="G3" s="16" t="s">
        <v>1412</v>
      </c>
      <c r="H3" s="16" t="s">
        <v>182</v>
      </c>
      <c r="I3" s="16" t="s">
        <v>183</v>
      </c>
      <c r="J3" s="16" t="s">
        <v>1093</v>
      </c>
      <c r="K3" s="16" t="s">
        <v>1094</v>
      </c>
      <c r="L3" s="16" t="s">
        <v>1095</v>
      </c>
      <c r="M3" s="16" t="s">
        <v>1096</v>
      </c>
      <c r="N3" s="56" t="s">
        <v>1117</v>
      </c>
      <c r="O3" s="56" t="s">
        <v>1118</v>
      </c>
      <c r="P3" s="16" t="s">
        <v>175</v>
      </c>
      <c r="Q3" s="16" t="s">
        <v>176</v>
      </c>
    </row>
    <row r="4" spans="1:17" x14ac:dyDescent="0.25">
      <c r="A4" s="13">
        <v>85</v>
      </c>
      <c r="B4" s="27" t="s">
        <v>1303</v>
      </c>
      <c r="C4" s="2" t="s">
        <v>90</v>
      </c>
      <c r="D4" s="27" t="s">
        <v>96</v>
      </c>
      <c r="E4" s="144">
        <f>VLOOKUP(B4,'[1]Primary RE'!$A$5:$D$136,4,0)</f>
        <v>4735359.1700000009</v>
      </c>
      <c r="F4" s="14">
        <v>1972566.0098999999</v>
      </c>
      <c r="G4" s="148">
        <f t="shared" ref="G4:G7" si="0">IFERROR(F4/E4,0)</f>
        <v>0.41656101239306831</v>
      </c>
      <c r="H4" s="14">
        <f t="shared" ref="H4:H6" si="1">(E4*0.8)-F4</f>
        <v>1815721.3261000011</v>
      </c>
      <c r="I4" s="10">
        <f>H4/$Q$2</f>
        <v>259388.76087142873</v>
      </c>
      <c r="J4" s="14">
        <f t="shared" ref="J4:J7" si="2">(E4*0.86)-F4</f>
        <v>2099842.8763000006</v>
      </c>
      <c r="K4" s="14">
        <f>J4/$Q$2</f>
        <v>299977.55375714292</v>
      </c>
      <c r="L4" s="14">
        <f t="shared" ref="L4:L7" si="3">(E4*0.91)-F4</f>
        <v>2336610.8348000012</v>
      </c>
      <c r="M4" s="14">
        <f>L4/$Q$2</f>
        <v>333801.54782857158</v>
      </c>
      <c r="N4" s="57">
        <f t="shared" ref="N4:N7" si="4">(E4*0.96)-F4</f>
        <v>2573378.793300001</v>
      </c>
      <c r="O4" s="14">
        <f>N4/$Q$2</f>
        <v>367625.54190000013</v>
      </c>
      <c r="P4" s="12">
        <f t="shared" ref="P4:P6" si="5">E4-F4</f>
        <v>2762793.1601000009</v>
      </c>
      <c r="Q4" s="10">
        <f>P4/$Q$2</f>
        <v>394684.73715714301</v>
      </c>
    </row>
    <row r="5" spans="1:17" x14ac:dyDescent="0.25">
      <c r="A5" s="1">
        <v>86</v>
      </c>
      <c r="B5" s="2" t="s">
        <v>97</v>
      </c>
      <c r="C5" s="2" t="s">
        <v>90</v>
      </c>
      <c r="D5" s="27" t="s">
        <v>96</v>
      </c>
      <c r="E5" s="144">
        <f>VLOOKUP(B5,'[1]Primary RE'!$A$5:$D$136,4,0)</f>
        <v>5797936.1999999993</v>
      </c>
      <c r="F5" s="14">
        <v>2116917.5282999999</v>
      </c>
      <c r="G5" s="148">
        <f t="shared" si="0"/>
        <v>0.36511569897923335</v>
      </c>
      <c r="H5" s="14">
        <f t="shared" si="1"/>
        <v>2521431.4317000001</v>
      </c>
      <c r="I5" s="10">
        <f>H5/$Q$2</f>
        <v>360204.49024285714</v>
      </c>
      <c r="J5" s="14">
        <f t="shared" si="2"/>
        <v>2869307.6036999994</v>
      </c>
      <c r="K5" s="14">
        <f>J5/$Q$2</f>
        <v>409901.08624285704</v>
      </c>
      <c r="L5" s="14">
        <f t="shared" si="3"/>
        <v>3159204.4136999999</v>
      </c>
      <c r="M5" s="14">
        <f>L5/$Q$2</f>
        <v>451314.91624285711</v>
      </c>
      <c r="N5" s="57">
        <f t="shared" si="4"/>
        <v>3449101.2236999995</v>
      </c>
      <c r="O5" s="14">
        <f>N5/$Q$2</f>
        <v>492728.74624285707</v>
      </c>
      <c r="P5" s="12">
        <f t="shared" si="5"/>
        <v>3681018.6716999994</v>
      </c>
      <c r="Q5" s="10">
        <f>P5/$Q$2</f>
        <v>525859.81024285709</v>
      </c>
    </row>
    <row r="6" spans="1:17" x14ac:dyDescent="0.25">
      <c r="A6" s="1">
        <v>92</v>
      </c>
      <c r="B6" s="152" t="s">
        <v>1378</v>
      </c>
      <c r="C6" s="2" t="s">
        <v>90</v>
      </c>
      <c r="D6" s="27" t="s">
        <v>96</v>
      </c>
      <c r="E6" s="144">
        <f>VLOOKUP(B6,'[1]Primary RE'!$A$5:$D$136,4,0)</f>
        <v>9743671.6799999978</v>
      </c>
      <c r="F6" s="14">
        <v>3623161.7989999996</v>
      </c>
      <c r="G6" s="150">
        <f t="shared" si="0"/>
        <v>0.37184768924808442</v>
      </c>
      <c r="H6" s="14">
        <f t="shared" si="1"/>
        <v>4171775.544999999</v>
      </c>
      <c r="I6" s="10">
        <f>H6/$Q$2</f>
        <v>595967.93499999982</v>
      </c>
      <c r="J6" s="14">
        <f t="shared" si="2"/>
        <v>4756395.8457999984</v>
      </c>
      <c r="K6" s="14">
        <f>J6/$Q$2</f>
        <v>679485.12082857115</v>
      </c>
      <c r="L6" s="14">
        <f t="shared" si="3"/>
        <v>5243579.4297999991</v>
      </c>
      <c r="M6" s="14">
        <f>L6/$Q$2</f>
        <v>749082.77568571421</v>
      </c>
      <c r="N6" s="57">
        <f t="shared" si="4"/>
        <v>5730763.013799998</v>
      </c>
      <c r="O6" s="14">
        <f>N6/$Q$2</f>
        <v>818680.4305428568</v>
      </c>
      <c r="P6" s="12">
        <f t="shared" si="5"/>
        <v>6120509.8809999982</v>
      </c>
      <c r="Q6" s="10">
        <f>P6/$Q$2</f>
        <v>874358.55442857114</v>
      </c>
    </row>
    <row r="7" spans="1:17" x14ac:dyDescent="0.25">
      <c r="A7" s="1">
        <v>93</v>
      </c>
      <c r="B7" s="2" t="s">
        <v>95</v>
      </c>
      <c r="C7" s="2" t="s">
        <v>90</v>
      </c>
      <c r="D7" s="27" t="s">
        <v>96</v>
      </c>
      <c r="E7" s="144">
        <f>VLOOKUP(B7,'[1]Primary RE'!$A$5:$D$136,4,0)</f>
        <v>9167206.1800000016</v>
      </c>
      <c r="F7" s="14">
        <v>3767478.9726999993</v>
      </c>
      <c r="G7" s="148">
        <f t="shared" si="0"/>
        <v>0.41097351785536024</v>
      </c>
      <c r="H7" s="14">
        <f t="shared" ref="H7" si="6">(E7*0.8)-F7</f>
        <v>3566285.9713000027</v>
      </c>
      <c r="I7" s="10">
        <f>H7/$Q$2</f>
        <v>509469.42447142897</v>
      </c>
      <c r="J7" s="14">
        <f t="shared" si="2"/>
        <v>4116318.3421000023</v>
      </c>
      <c r="K7" s="14">
        <f>J7/$Q$2</f>
        <v>588045.47744285746</v>
      </c>
      <c r="L7" s="14">
        <f t="shared" si="3"/>
        <v>4574678.6511000022</v>
      </c>
      <c r="M7" s="14">
        <f>L7/$Q$2</f>
        <v>653525.52158571465</v>
      </c>
      <c r="N7" s="57">
        <f t="shared" si="4"/>
        <v>5033038.9601000007</v>
      </c>
      <c r="O7" s="14">
        <f>N7/$Q$2</f>
        <v>719005.5657285715</v>
      </c>
      <c r="P7" s="12">
        <f t="shared" ref="P7:P8" si="7">E7-F7</f>
        <v>5399727.2073000018</v>
      </c>
      <c r="Q7" s="10">
        <f>P7/$Q$2</f>
        <v>771389.60104285739</v>
      </c>
    </row>
    <row r="8" spans="1:17" s="4" customFormat="1" x14ac:dyDescent="0.25">
      <c r="A8" s="212" t="s">
        <v>174</v>
      </c>
      <c r="B8" s="213"/>
      <c r="C8" s="213"/>
      <c r="D8" s="213"/>
      <c r="E8" s="17">
        <f>SUM(E4:E7)</f>
        <v>29444173.229999997</v>
      </c>
      <c r="F8" s="17">
        <f>SUM(F4:F7)</f>
        <v>11480124.309899999</v>
      </c>
      <c r="G8" s="18">
        <f t="shared" ref="G8" si="8">IFERROR(F8/E8,0)</f>
        <v>0.38989460563977263</v>
      </c>
      <c r="H8" s="17">
        <f>(E8*0.9)-F8</f>
        <v>15019631.597099999</v>
      </c>
      <c r="I8" s="17">
        <f>H8/$Q$2</f>
        <v>2145661.6567285713</v>
      </c>
      <c r="J8" s="17">
        <f t="shared" ref="J8" si="9">(E8*0.85)-F8</f>
        <v>13547422.9356</v>
      </c>
      <c r="K8" s="17">
        <f>J8/$Q$2</f>
        <v>1935346.1336571428</v>
      </c>
      <c r="L8" s="17">
        <f t="shared" ref="L8:N8" si="10">(E8*0.9)-F8</f>
        <v>15019631.597099999</v>
      </c>
      <c r="M8" s="17">
        <f>L8/$Q$2</f>
        <v>2145661.6567285713</v>
      </c>
      <c r="N8" s="17">
        <f t="shared" si="10"/>
        <v>-15019631.246194854</v>
      </c>
      <c r="O8" s="17">
        <f>N8/$Q$2</f>
        <v>-2145661.6065992648</v>
      </c>
      <c r="P8" s="19">
        <f t="shared" si="7"/>
        <v>17964048.920099996</v>
      </c>
      <c r="Q8" s="24">
        <f>P8/$Q$2</f>
        <v>2566292.7028714279</v>
      </c>
    </row>
    <row r="10" spans="1:17" x14ac:dyDescent="0.25">
      <c r="D10" s="153" t="s">
        <v>1378</v>
      </c>
      <c r="E10" s="250">
        <v>9743672</v>
      </c>
      <c r="F10" s="250">
        <v>3627561</v>
      </c>
      <c r="G10" s="250">
        <f>E10-F10</f>
        <v>6116111</v>
      </c>
      <c r="H10" s="251">
        <f>G10/7</f>
        <v>873730.14285714284</v>
      </c>
      <c r="I10" s="251">
        <f>H10*80/100</f>
        <v>698984.11428571434</v>
      </c>
    </row>
    <row r="11" spans="1:17" x14ac:dyDescent="0.25">
      <c r="D11" s="153" t="s">
        <v>1303</v>
      </c>
      <c r="E11" s="153">
        <v>4735359</v>
      </c>
      <c r="F11" s="153">
        <v>1975055</v>
      </c>
      <c r="G11" s="250">
        <f>E11-F11</f>
        <v>2760304</v>
      </c>
      <c r="H11" s="251">
        <f>G11/7</f>
        <v>394329.14285714284</v>
      </c>
      <c r="I11" s="251">
        <f>H11*80/100</f>
        <v>315463.31428571424</v>
      </c>
    </row>
    <row r="12" spans="1:17" x14ac:dyDescent="0.25">
      <c r="F12" s="25"/>
    </row>
    <row r="13" spans="1:17" x14ac:dyDescent="0.25">
      <c r="E13" s="25"/>
    </row>
    <row r="15" spans="1:17" x14ac:dyDescent="0.25">
      <c r="F15" s="55"/>
    </row>
  </sheetData>
  <autoFilter ref="A1:Q8" xr:uid="{34D20BF1-0054-4BBB-98C0-5818250ED5F7}"/>
  <mergeCells count="2">
    <mergeCell ref="A8:D8"/>
    <mergeCell ref="A2:O2"/>
  </mergeCells>
  <conditionalFormatting sqref="G4:G8">
    <cfRule type="cellIs" dxfId="53" priority="1" operator="greaterThan">
      <formula>0.795</formula>
    </cfRule>
    <cfRule type="cellIs" dxfId="52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L4:L5 N8 P4:P5 J4:J5 M4:M5 N4:N5 L6:L7 P6:P7 J6:J7 M6:M7 N6:N7 P8 M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1330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1370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"/>
  <sheetViews>
    <sheetView showGridLines="0" zoomScale="90" zoomScaleNormal="90" workbookViewId="0">
      <selection activeCell="A2" sqref="A2:XFD3"/>
    </sheetView>
  </sheetViews>
  <sheetFormatPr defaultRowHeight="15" x14ac:dyDescent="0.25"/>
  <cols>
    <col min="1" max="1" width="18.42578125" customWidth="1"/>
    <col min="2" max="3" width="14.28515625" bestFit="1" customWidth="1"/>
    <col min="4" max="4" width="16.42578125" customWidth="1"/>
    <col min="5" max="5" width="13.42578125" customWidth="1"/>
    <col min="6" max="12" width="15.28515625" customWidth="1"/>
    <col min="13" max="13" width="14.28515625" customWidth="1"/>
    <col min="14" max="14" width="14.7109375" customWidth="1"/>
  </cols>
  <sheetData>
    <row r="1" spans="1:14" ht="32.25" customHeight="1" x14ac:dyDescent="0.25">
      <c r="A1" s="38" t="str">
        <f>'Dealer Wise'!B1</f>
        <v xml:space="preserve">Up to 19.12.19 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32.25" customHeight="1" x14ac:dyDescent="0.25">
      <c r="A2" s="217" t="s">
        <v>1414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6" t="s">
        <v>185</v>
      </c>
      <c r="N2" s="6">
        <f>'Dealer Wise'!Q2</f>
        <v>7</v>
      </c>
    </row>
    <row r="3" spans="1:14" ht="36.75" customHeight="1" x14ac:dyDescent="0.25">
      <c r="A3" s="20" t="s">
        <v>0</v>
      </c>
      <c r="B3" s="21" t="s">
        <v>1415</v>
      </c>
      <c r="C3" s="21" t="s">
        <v>1416</v>
      </c>
      <c r="D3" s="21" t="s">
        <v>1412</v>
      </c>
      <c r="E3" s="21" t="s">
        <v>182</v>
      </c>
      <c r="F3" s="21" t="s">
        <v>184</v>
      </c>
      <c r="G3" s="21" t="s">
        <v>1093</v>
      </c>
      <c r="H3" s="21" t="s">
        <v>1097</v>
      </c>
      <c r="I3" s="21" t="s">
        <v>1095</v>
      </c>
      <c r="J3" s="21" t="s">
        <v>1098</v>
      </c>
      <c r="K3" s="21" t="s">
        <v>1117</v>
      </c>
      <c r="L3" s="21" t="s">
        <v>1119</v>
      </c>
      <c r="M3" s="21" t="s">
        <v>175</v>
      </c>
      <c r="N3" s="22" t="s">
        <v>177</v>
      </c>
    </row>
    <row r="4" spans="1:14" x14ac:dyDescent="0.25">
      <c r="A4" s="2" t="s">
        <v>3</v>
      </c>
      <c r="B4" s="10">
        <f>SUMIFS('Dealer Wise'!E$4:E$7,'Dealer Wise'!$C$4:$C$7,'Region Wise'!$A4)</f>
        <v>0</v>
      </c>
      <c r="C4" s="10">
        <f>SUMIFS('Dealer Wise'!F$4:F$7,'Dealer Wise'!$C$4:$C$7,'Region Wise'!$A4)</f>
        <v>0</v>
      </c>
      <c r="D4" s="11" t="e">
        <f t="shared" ref="D4:D14" si="0">C4/B4</f>
        <v>#DIV/0!</v>
      </c>
      <c r="E4" s="10">
        <f>(B4*0.8)-C4</f>
        <v>0</v>
      </c>
      <c r="F4" s="10">
        <f>E4/$N$2</f>
        <v>0</v>
      </c>
      <c r="G4" s="10">
        <f>(B4*0.86)-C4</f>
        <v>0</v>
      </c>
      <c r="H4" s="10">
        <f>G4/$N$2</f>
        <v>0</v>
      </c>
      <c r="I4" s="10">
        <f>(B4*0.91)-C4</f>
        <v>0</v>
      </c>
      <c r="J4" s="10">
        <f>I4/$N$2</f>
        <v>0</v>
      </c>
      <c r="K4" s="58">
        <f>(B4*0.96)-C4</f>
        <v>0</v>
      </c>
      <c r="L4" s="10">
        <f>K4/$N$2</f>
        <v>0</v>
      </c>
      <c r="M4" s="10">
        <f t="shared" ref="M4:M13" si="1">B4-C4</f>
        <v>0</v>
      </c>
      <c r="N4" s="10">
        <f>M4/$N$2</f>
        <v>0</v>
      </c>
    </row>
    <row r="5" spans="1:14" x14ac:dyDescent="0.25">
      <c r="A5" s="2" t="s">
        <v>173</v>
      </c>
      <c r="B5" s="10">
        <f>SUMIFS('Dealer Wise'!E$4:E$7,'Dealer Wise'!$C$4:$C$7,'Region Wise'!$A5)</f>
        <v>0</v>
      </c>
      <c r="C5" s="10">
        <f>SUMIFS('Dealer Wise'!F$4:F$7,'Dealer Wise'!$C$4:$C$7,'Region Wise'!$A5)</f>
        <v>0</v>
      </c>
      <c r="D5" s="11" t="e">
        <f t="shared" si="0"/>
        <v>#DIV/0!</v>
      </c>
      <c r="E5" s="10">
        <f t="shared" ref="E5:E13" si="2">(B5*0.8)-C5</f>
        <v>0</v>
      </c>
      <c r="F5" s="10">
        <f t="shared" ref="F5:F13" si="3">E5/$N$2</f>
        <v>0</v>
      </c>
      <c r="G5" s="10">
        <f t="shared" ref="G5:G13" si="4">(B5*0.86)-C5</f>
        <v>0</v>
      </c>
      <c r="H5" s="10">
        <f t="shared" ref="H5:H13" si="5">G5/$N$2</f>
        <v>0</v>
      </c>
      <c r="I5" s="10">
        <f t="shared" ref="I5:I13" si="6">(B5*0.91)-C5</f>
        <v>0</v>
      </c>
      <c r="J5" s="10">
        <f t="shared" ref="J5:J14" si="7">I5/$N$2</f>
        <v>0</v>
      </c>
      <c r="K5" s="58">
        <f t="shared" ref="K5:K13" si="8">(B5*0.96)-C5</f>
        <v>0</v>
      </c>
      <c r="L5" s="10">
        <f t="shared" ref="L5:L14" si="9">K5/$N$2</f>
        <v>0</v>
      </c>
      <c r="M5" s="10">
        <f t="shared" si="1"/>
        <v>0</v>
      </c>
      <c r="N5" s="10">
        <f t="shared" ref="N5:N13" si="10">M5/$N$2</f>
        <v>0</v>
      </c>
    </row>
    <row r="6" spans="1:14" x14ac:dyDescent="0.25">
      <c r="A6" s="2" t="s">
        <v>26</v>
      </c>
      <c r="B6" s="10">
        <f>SUMIFS('Dealer Wise'!E$4:E$7,'Dealer Wise'!$C$4:$C$7,'Region Wise'!$A6)</f>
        <v>0</v>
      </c>
      <c r="C6" s="10">
        <f>SUMIFS('Dealer Wise'!F$4:F$7,'Dealer Wise'!$C$4:$C$7,'Region Wise'!$A6)</f>
        <v>0</v>
      </c>
      <c r="D6" s="11" t="e">
        <f t="shared" si="0"/>
        <v>#DIV/0!</v>
      </c>
      <c r="E6" s="10">
        <f t="shared" si="2"/>
        <v>0</v>
      </c>
      <c r="F6" s="10">
        <f t="shared" si="3"/>
        <v>0</v>
      </c>
      <c r="G6" s="10">
        <f t="shared" si="4"/>
        <v>0</v>
      </c>
      <c r="H6" s="10">
        <f t="shared" si="5"/>
        <v>0</v>
      </c>
      <c r="I6" s="10">
        <f t="shared" si="6"/>
        <v>0</v>
      </c>
      <c r="J6" s="10">
        <f t="shared" si="7"/>
        <v>0</v>
      </c>
      <c r="K6" s="58">
        <f t="shared" si="8"/>
        <v>0</v>
      </c>
      <c r="L6" s="10">
        <f t="shared" si="9"/>
        <v>0</v>
      </c>
      <c r="M6" s="10">
        <f t="shared" si="1"/>
        <v>0</v>
      </c>
      <c r="N6" s="10">
        <f t="shared" si="10"/>
        <v>0</v>
      </c>
    </row>
    <row r="7" spans="1:14" x14ac:dyDescent="0.25">
      <c r="A7" s="2" t="s">
        <v>41</v>
      </c>
      <c r="B7" s="10">
        <f>SUMIFS('Dealer Wise'!E$4:E$7,'Dealer Wise'!$C$4:$C$7,'Region Wise'!$A7)</f>
        <v>0</v>
      </c>
      <c r="C7" s="10">
        <f>SUMIFS('Dealer Wise'!F$4:F$7,'Dealer Wise'!$C$4:$C$7,'Region Wise'!$A7)</f>
        <v>0</v>
      </c>
      <c r="D7" s="11" t="e">
        <f t="shared" si="0"/>
        <v>#DIV/0!</v>
      </c>
      <c r="E7" s="10">
        <f t="shared" si="2"/>
        <v>0</v>
      </c>
      <c r="F7" s="10">
        <f t="shared" si="3"/>
        <v>0</v>
      </c>
      <c r="G7" s="10">
        <f t="shared" si="4"/>
        <v>0</v>
      </c>
      <c r="H7" s="10">
        <f t="shared" si="5"/>
        <v>0</v>
      </c>
      <c r="I7" s="10">
        <f t="shared" si="6"/>
        <v>0</v>
      </c>
      <c r="J7" s="10">
        <f t="shared" si="7"/>
        <v>0</v>
      </c>
      <c r="K7" s="58">
        <f t="shared" si="8"/>
        <v>0</v>
      </c>
      <c r="L7" s="10">
        <f t="shared" si="9"/>
        <v>0</v>
      </c>
      <c r="M7" s="10">
        <f t="shared" si="1"/>
        <v>0</v>
      </c>
      <c r="N7" s="10">
        <f t="shared" si="10"/>
        <v>0</v>
      </c>
    </row>
    <row r="8" spans="1:14" x14ac:dyDescent="0.25">
      <c r="A8" s="2" t="s">
        <v>172</v>
      </c>
      <c r="B8" s="10">
        <f>SUMIFS('Dealer Wise'!E$4:E$7,'Dealer Wise'!$C$4:$C$7,'Region Wise'!$A8)</f>
        <v>0</v>
      </c>
      <c r="C8" s="10">
        <f>SUMIFS('Dealer Wise'!F$4:F$7,'Dealer Wise'!$C$4:$C$7,'Region Wise'!$A8)</f>
        <v>0</v>
      </c>
      <c r="D8" s="11" t="e">
        <f t="shared" si="0"/>
        <v>#DIV/0!</v>
      </c>
      <c r="E8" s="10">
        <f t="shared" si="2"/>
        <v>0</v>
      </c>
      <c r="F8" s="10">
        <f t="shared" si="3"/>
        <v>0</v>
      </c>
      <c r="G8" s="10">
        <f t="shared" si="4"/>
        <v>0</v>
      </c>
      <c r="H8" s="10">
        <f t="shared" si="5"/>
        <v>0</v>
      </c>
      <c r="I8" s="10">
        <f t="shared" si="6"/>
        <v>0</v>
      </c>
      <c r="J8" s="10">
        <f t="shared" si="7"/>
        <v>0</v>
      </c>
      <c r="K8" s="58">
        <f t="shared" si="8"/>
        <v>0</v>
      </c>
      <c r="L8" s="10">
        <f t="shared" si="9"/>
        <v>0</v>
      </c>
      <c r="M8" s="10">
        <f t="shared" si="1"/>
        <v>0</v>
      </c>
      <c r="N8" s="10">
        <f t="shared" si="10"/>
        <v>0</v>
      </c>
    </row>
    <row r="9" spans="1:14" x14ac:dyDescent="0.25">
      <c r="A9" s="2" t="s">
        <v>66</v>
      </c>
      <c r="B9" s="10">
        <f>SUMIFS('Dealer Wise'!E$4:E$7,'Dealer Wise'!$C$4:$C$7,'Region Wise'!$A9)</f>
        <v>0</v>
      </c>
      <c r="C9" s="10">
        <f>SUMIFS('Dealer Wise'!F$4:F$7,'Dealer Wise'!$C$4:$C$7,'Region Wise'!$A9)</f>
        <v>0</v>
      </c>
      <c r="D9" s="11" t="e">
        <f t="shared" si="0"/>
        <v>#DIV/0!</v>
      </c>
      <c r="E9" s="10">
        <f t="shared" si="2"/>
        <v>0</v>
      </c>
      <c r="F9" s="10">
        <f t="shared" si="3"/>
        <v>0</v>
      </c>
      <c r="G9" s="10">
        <f t="shared" si="4"/>
        <v>0</v>
      </c>
      <c r="H9" s="10">
        <f t="shared" si="5"/>
        <v>0</v>
      </c>
      <c r="I9" s="10">
        <f t="shared" si="6"/>
        <v>0</v>
      </c>
      <c r="J9" s="10">
        <f t="shared" si="7"/>
        <v>0</v>
      </c>
      <c r="K9" s="58">
        <f t="shared" si="8"/>
        <v>0</v>
      </c>
      <c r="L9" s="10">
        <f t="shared" si="9"/>
        <v>0</v>
      </c>
      <c r="M9" s="10">
        <f t="shared" si="1"/>
        <v>0</v>
      </c>
      <c r="N9" s="10">
        <f t="shared" si="10"/>
        <v>0</v>
      </c>
    </row>
    <row r="10" spans="1:14" x14ac:dyDescent="0.25">
      <c r="A10" s="2" t="s">
        <v>90</v>
      </c>
      <c r="B10" s="10">
        <f>SUMIFS('Dealer Wise'!E$4:E$7,'Dealer Wise'!$C$4:$C$7,'Region Wise'!$A10)</f>
        <v>29444173.229999997</v>
      </c>
      <c r="C10" s="10">
        <f>SUMIFS('Dealer Wise'!F$4:F$7,'Dealer Wise'!$C$4:$C$7,'Region Wise'!$A10)</f>
        <v>11480124.309899999</v>
      </c>
      <c r="D10" s="11">
        <f t="shared" si="0"/>
        <v>0.38989460563977263</v>
      </c>
      <c r="E10" s="10">
        <f t="shared" si="2"/>
        <v>12075214.2741</v>
      </c>
      <c r="F10" s="10">
        <f t="shared" si="3"/>
        <v>1725030.6105857142</v>
      </c>
      <c r="G10" s="10">
        <f t="shared" si="4"/>
        <v>13841864.667899998</v>
      </c>
      <c r="H10" s="10">
        <f t="shared" si="5"/>
        <v>1977409.2382714283</v>
      </c>
      <c r="I10" s="10">
        <f t="shared" si="6"/>
        <v>15314073.329399997</v>
      </c>
      <c r="J10" s="10">
        <f t="shared" si="7"/>
        <v>2187724.7613428566</v>
      </c>
      <c r="K10" s="58">
        <f t="shared" si="8"/>
        <v>16786281.990899995</v>
      </c>
      <c r="L10" s="10">
        <f t="shared" si="9"/>
        <v>2398040.2844142849</v>
      </c>
      <c r="M10" s="10">
        <f t="shared" si="1"/>
        <v>17964048.920099996</v>
      </c>
      <c r="N10" s="10">
        <f t="shared" si="10"/>
        <v>2566292.7028714279</v>
      </c>
    </row>
    <row r="11" spans="1:14" x14ac:dyDescent="0.25">
      <c r="A11" s="2" t="s">
        <v>108</v>
      </c>
      <c r="B11" s="10">
        <f>SUMIFS('Dealer Wise'!E$4:E$7,'Dealer Wise'!$C$4:$C$7,'Region Wise'!$A11)</f>
        <v>0</v>
      </c>
      <c r="C11" s="10">
        <f>SUMIFS('Dealer Wise'!F$4:F$7,'Dealer Wise'!$C$4:$C$7,'Region Wise'!$A11)</f>
        <v>0</v>
      </c>
      <c r="D11" s="11" t="e">
        <f t="shared" si="0"/>
        <v>#DIV/0!</v>
      </c>
      <c r="E11" s="10">
        <f t="shared" si="2"/>
        <v>0</v>
      </c>
      <c r="F11" s="10">
        <f t="shared" si="3"/>
        <v>0</v>
      </c>
      <c r="G11" s="10">
        <f t="shared" si="4"/>
        <v>0</v>
      </c>
      <c r="H11" s="10">
        <f t="shared" si="5"/>
        <v>0</v>
      </c>
      <c r="I11" s="10">
        <f t="shared" si="6"/>
        <v>0</v>
      </c>
      <c r="J11" s="10">
        <f t="shared" si="7"/>
        <v>0</v>
      </c>
      <c r="K11" s="58">
        <f t="shared" si="8"/>
        <v>0</v>
      </c>
      <c r="L11" s="10">
        <f t="shared" si="9"/>
        <v>0</v>
      </c>
      <c r="M11" s="10">
        <f t="shared" si="1"/>
        <v>0</v>
      </c>
      <c r="N11" s="10">
        <f t="shared" si="10"/>
        <v>0</v>
      </c>
    </row>
    <row r="12" spans="1:14" x14ac:dyDescent="0.25">
      <c r="A12" s="2" t="s">
        <v>124</v>
      </c>
      <c r="B12" s="10">
        <f>SUMIFS('Dealer Wise'!E$4:E$7,'Dealer Wise'!$C$4:$C$7,'Region Wise'!$A12)</f>
        <v>0</v>
      </c>
      <c r="C12" s="10">
        <f>SUMIFS('Dealer Wise'!F$4:F$7,'Dealer Wise'!$C$4:$C$7,'Region Wise'!$A12)</f>
        <v>0</v>
      </c>
      <c r="D12" s="11" t="e">
        <f t="shared" si="0"/>
        <v>#DIV/0!</v>
      </c>
      <c r="E12" s="10">
        <f t="shared" si="2"/>
        <v>0</v>
      </c>
      <c r="F12" s="10">
        <f t="shared" si="3"/>
        <v>0</v>
      </c>
      <c r="G12" s="10">
        <f t="shared" si="4"/>
        <v>0</v>
      </c>
      <c r="H12" s="10">
        <f t="shared" si="5"/>
        <v>0</v>
      </c>
      <c r="I12" s="10">
        <f t="shared" si="6"/>
        <v>0</v>
      </c>
      <c r="J12" s="10">
        <f t="shared" si="7"/>
        <v>0</v>
      </c>
      <c r="K12" s="58">
        <f t="shared" si="8"/>
        <v>0</v>
      </c>
      <c r="L12" s="10">
        <f t="shared" si="9"/>
        <v>0</v>
      </c>
      <c r="M12" s="10">
        <f t="shared" si="1"/>
        <v>0</v>
      </c>
      <c r="N12" s="10">
        <f t="shared" si="10"/>
        <v>0</v>
      </c>
    </row>
    <row r="13" spans="1:14" x14ac:dyDescent="0.25">
      <c r="A13" s="44" t="s">
        <v>180</v>
      </c>
      <c r="B13" s="45" t="e">
        <f>SUMIF('Dealer Wise'!#REF!,'Region Wise'!A13,'Dealer Wise'!#REF!)</f>
        <v>#REF!</v>
      </c>
      <c r="C13" s="45" t="e">
        <f>SUMIF('Dealer Wise'!#REF!,'Region Wise'!A13,'Dealer Wise'!#REF!)</f>
        <v>#REF!</v>
      </c>
      <c r="D13" s="46" t="e">
        <f t="shared" si="0"/>
        <v>#REF!</v>
      </c>
      <c r="E13" s="45" t="e">
        <f t="shared" si="2"/>
        <v>#REF!</v>
      </c>
      <c r="F13" s="45" t="e">
        <f t="shared" si="3"/>
        <v>#REF!</v>
      </c>
      <c r="G13" s="45" t="e">
        <f t="shared" si="4"/>
        <v>#REF!</v>
      </c>
      <c r="H13" s="45" t="e">
        <f t="shared" si="5"/>
        <v>#REF!</v>
      </c>
      <c r="I13" s="45" t="e">
        <f t="shared" si="6"/>
        <v>#REF!</v>
      </c>
      <c r="J13" s="45" t="e">
        <f t="shared" si="7"/>
        <v>#REF!</v>
      </c>
      <c r="K13" s="58" t="e">
        <f t="shared" si="8"/>
        <v>#REF!</v>
      </c>
      <c r="L13" s="45" t="e">
        <f t="shared" si="9"/>
        <v>#REF!</v>
      </c>
      <c r="M13" s="45" t="e">
        <f t="shared" si="1"/>
        <v>#REF!</v>
      </c>
      <c r="N13" s="45" t="e">
        <f t="shared" si="10"/>
        <v>#REF!</v>
      </c>
    </row>
    <row r="14" spans="1:14" x14ac:dyDescent="0.25">
      <c r="A14" s="23" t="s">
        <v>174</v>
      </c>
      <c r="B14" s="28" t="e">
        <f>SUM(B4:B13)</f>
        <v>#REF!</v>
      </c>
      <c r="C14" s="28" t="e">
        <f>SUM(C4:C13)</f>
        <v>#REF!</v>
      </c>
      <c r="D14" s="29" t="e">
        <f t="shared" si="0"/>
        <v>#REF!</v>
      </c>
      <c r="E14" s="30" t="e">
        <f>SUM(E4:E13)</f>
        <v>#REF!</v>
      </c>
      <c r="F14" s="30" t="e">
        <f>SUM(F4:F13)</f>
        <v>#REF!</v>
      </c>
      <c r="G14" s="30" t="e">
        <f>SUM(G4:G13)</f>
        <v>#REF!</v>
      </c>
      <c r="H14" s="30" t="e">
        <f>SUM(H4:H13)</f>
        <v>#REF!</v>
      </c>
      <c r="I14" s="30" t="e">
        <f>SUM(I4:I13)</f>
        <v>#REF!</v>
      </c>
      <c r="J14" s="30" t="e">
        <f t="shared" si="7"/>
        <v>#REF!</v>
      </c>
      <c r="K14" s="30" t="e">
        <f>SUM(K4:K13)</f>
        <v>#REF!</v>
      </c>
      <c r="L14" s="30" t="e">
        <f t="shared" si="9"/>
        <v>#REF!</v>
      </c>
      <c r="M14" s="28" t="e">
        <f>SUM(M4:M13)</f>
        <v>#REF!</v>
      </c>
      <c r="N14" s="31" t="e">
        <f>M14/N2</f>
        <v>#REF!</v>
      </c>
    </row>
    <row r="15" spans="1:14" x14ac:dyDescent="0.25">
      <c r="N15" s="25"/>
    </row>
    <row r="16" spans="1:14" x14ac:dyDescent="0.25">
      <c r="B16" s="25"/>
      <c r="C16" s="25"/>
      <c r="F16" s="26"/>
      <c r="G16" s="26"/>
      <c r="H16" s="26"/>
      <c r="I16" s="26"/>
      <c r="J16" s="26"/>
      <c r="K16" s="26"/>
      <c r="L16" s="26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5" x14ac:dyDescent="0.25"/>
  <cols>
    <col min="1" max="1" width="4.5703125" customWidth="1"/>
    <col min="2" max="2" width="12.42578125" bestFit="1" customWidth="1"/>
    <col min="3" max="3" width="18.28515625" bestFit="1" customWidth="1"/>
    <col min="4" max="5" width="15.28515625" bestFit="1" customWidth="1"/>
    <col min="6" max="10" width="13.5703125" customWidth="1"/>
    <col min="11" max="11" width="14.28515625" customWidth="1"/>
    <col min="12" max="12" width="12.5703125" customWidth="1"/>
    <col min="13" max="13" width="14.28515625" customWidth="1"/>
    <col min="14" max="14" width="12.5703125" customWidth="1"/>
    <col min="15" max="15" width="14.28515625" customWidth="1"/>
    <col min="16" max="16" width="12.5703125" customWidth="1"/>
  </cols>
  <sheetData>
    <row r="1" spans="1:16" ht="32.25" customHeight="1" x14ac:dyDescent="0.25">
      <c r="B1" s="43" t="str">
        <f>'Dealer Wise'!B1</f>
        <v xml:space="preserve">Up to 19.12.19 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38"/>
      <c r="P1" s="38"/>
    </row>
    <row r="2" spans="1:16" ht="32.25" customHeight="1" x14ac:dyDescent="0.25">
      <c r="A2" s="221" t="s">
        <v>1417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6" t="s">
        <v>185</v>
      </c>
      <c r="P2" s="6">
        <f>'Dealer Wise'!Q2</f>
        <v>7</v>
      </c>
    </row>
    <row r="3" spans="1:16" ht="44.25" customHeight="1" x14ac:dyDescent="0.25">
      <c r="A3" s="35" t="s">
        <v>1262</v>
      </c>
      <c r="B3" s="35" t="s">
        <v>0</v>
      </c>
      <c r="C3" s="36" t="s">
        <v>1</v>
      </c>
      <c r="D3" s="37" t="s">
        <v>1418</v>
      </c>
      <c r="E3" s="37" t="s">
        <v>1419</v>
      </c>
      <c r="F3" s="37" t="s">
        <v>1420</v>
      </c>
      <c r="G3" s="37" t="s">
        <v>182</v>
      </c>
      <c r="H3" s="37" t="s">
        <v>184</v>
      </c>
      <c r="I3" s="37" t="s">
        <v>1093</v>
      </c>
      <c r="J3" s="37" t="s">
        <v>1097</v>
      </c>
      <c r="K3" s="37" t="s">
        <v>1095</v>
      </c>
      <c r="L3" s="37" t="s">
        <v>1098</v>
      </c>
      <c r="M3" s="37" t="s">
        <v>1117</v>
      </c>
      <c r="N3" s="37" t="s">
        <v>1119</v>
      </c>
      <c r="O3" s="21" t="s">
        <v>175</v>
      </c>
      <c r="P3" s="22" t="s">
        <v>177</v>
      </c>
    </row>
    <row r="4" spans="1:16" x14ac:dyDescent="0.25">
      <c r="A4" s="72">
        <v>1</v>
      </c>
      <c r="B4" s="2" t="s">
        <v>3</v>
      </c>
      <c r="C4" s="2" t="s">
        <v>3</v>
      </c>
      <c r="D4" s="8">
        <f>SUMIFS('Dealer Wise'!E$4:E$7,'Dealer Wise'!$D$4:$D$7,'Zone Wise'!$C4)</f>
        <v>0</v>
      </c>
      <c r="E4" s="8">
        <f>SUMIFS('Dealer Wise'!F$4:F$7,'Dealer Wise'!$D$4:$D$7,'Zone Wise'!$C4)</f>
        <v>0</v>
      </c>
      <c r="F4" s="9" t="e">
        <f t="shared" ref="F4:F34" si="0">E4/D4</f>
        <v>#DIV/0!</v>
      </c>
      <c r="G4" s="48">
        <f>(D4*0.8)-E4</f>
        <v>0</v>
      </c>
      <c r="H4" s="8">
        <f t="shared" ref="H4:H35" si="1">G4/$P$2</f>
        <v>0</v>
      </c>
      <c r="I4" s="48">
        <f>(D4*0.86)-E4</f>
        <v>0</v>
      </c>
      <c r="J4" s="8">
        <f t="shared" ref="J4:J35" si="2">I4/$P$2</f>
        <v>0</v>
      </c>
      <c r="K4" s="8">
        <f>(D4*0.91)-E4</f>
        <v>0</v>
      </c>
      <c r="L4" s="8">
        <f t="shared" ref="L4:L34" si="3">K4/$P$2</f>
        <v>0</v>
      </c>
      <c r="M4" s="59">
        <f>(D4*0.96)-E4</f>
        <v>0</v>
      </c>
      <c r="N4" s="8">
        <f t="shared" ref="N4:N35" si="4">M4/$P$2</f>
        <v>0</v>
      </c>
      <c r="O4" s="8">
        <f t="shared" ref="O4:O34" si="5">D4-E4</f>
        <v>0</v>
      </c>
      <c r="P4" s="33">
        <f t="shared" ref="P4:P35" si="6">O4/$P$2</f>
        <v>0</v>
      </c>
    </row>
    <row r="5" spans="1:16" x14ac:dyDescent="0.25">
      <c r="A5" s="72">
        <v>2</v>
      </c>
      <c r="B5" s="2" t="s">
        <v>3</v>
      </c>
      <c r="C5" s="2" t="s">
        <v>5</v>
      </c>
      <c r="D5" s="8">
        <f>SUMIFS('Dealer Wise'!E$4:E$7,'Dealer Wise'!$D$4:$D$7,'Zone Wise'!$C5)</f>
        <v>0</v>
      </c>
      <c r="E5" s="8">
        <f>SUMIFS('Dealer Wise'!F$4:F$7,'Dealer Wise'!$D$4:$D$7,'Zone Wise'!$C5)</f>
        <v>0</v>
      </c>
      <c r="F5" s="9" t="e">
        <f t="shared" si="0"/>
        <v>#DIV/0!</v>
      </c>
      <c r="G5" s="48">
        <f t="shared" ref="G5:G53" si="7">(D5*0.8)-E5</f>
        <v>0</v>
      </c>
      <c r="H5" s="8">
        <f t="shared" si="1"/>
        <v>0</v>
      </c>
      <c r="I5" s="48">
        <f t="shared" ref="I5:I53" si="8">(D5*0.86)-E5</f>
        <v>0</v>
      </c>
      <c r="J5" s="8">
        <f t="shared" si="2"/>
        <v>0</v>
      </c>
      <c r="K5" s="8">
        <f t="shared" ref="K5:K53" si="9">(D5*0.91)-E5</f>
        <v>0</v>
      </c>
      <c r="L5" s="8">
        <f t="shared" si="3"/>
        <v>0</v>
      </c>
      <c r="M5" s="59">
        <f t="shared" ref="M5:M53" si="10">(D5*0.96)-E5</f>
        <v>0</v>
      </c>
      <c r="N5" s="8">
        <f t="shared" si="4"/>
        <v>0</v>
      </c>
      <c r="O5" s="32">
        <f t="shared" si="5"/>
        <v>0</v>
      </c>
      <c r="P5" s="8">
        <f t="shared" si="6"/>
        <v>0</v>
      </c>
    </row>
    <row r="6" spans="1:16" x14ac:dyDescent="0.25">
      <c r="A6" s="72">
        <v>3</v>
      </c>
      <c r="B6" s="2" t="s">
        <v>3</v>
      </c>
      <c r="C6" s="2" t="s">
        <v>8</v>
      </c>
      <c r="D6" s="8">
        <f>SUMIFS('Dealer Wise'!E$4:E$7,'Dealer Wise'!$D$4:$D$7,'Zone Wise'!$C6)</f>
        <v>0</v>
      </c>
      <c r="E6" s="8">
        <f>SUMIFS('Dealer Wise'!F$4:F$7,'Dealer Wise'!$D$4:$D$7,'Zone Wise'!$C6)</f>
        <v>0</v>
      </c>
      <c r="F6" s="9" t="e">
        <f t="shared" si="0"/>
        <v>#DIV/0!</v>
      </c>
      <c r="G6" s="48">
        <f t="shared" si="7"/>
        <v>0</v>
      </c>
      <c r="H6" s="8">
        <f t="shared" si="1"/>
        <v>0</v>
      </c>
      <c r="I6" s="48">
        <f t="shared" si="8"/>
        <v>0</v>
      </c>
      <c r="J6" s="8">
        <f t="shared" si="2"/>
        <v>0</v>
      </c>
      <c r="K6" s="8">
        <f t="shared" si="9"/>
        <v>0</v>
      </c>
      <c r="L6" s="8">
        <f t="shared" si="3"/>
        <v>0</v>
      </c>
      <c r="M6" s="59">
        <f t="shared" si="10"/>
        <v>0</v>
      </c>
      <c r="N6" s="8">
        <f t="shared" si="4"/>
        <v>0</v>
      </c>
      <c r="O6" s="8">
        <f t="shared" si="5"/>
        <v>0</v>
      </c>
      <c r="P6" s="34">
        <f t="shared" si="6"/>
        <v>0</v>
      </c>
    </row>
    <row r="7" spans="1:16" x14ac:dyDescent="0.25">
      <c r="A7" s="72">
        <v>4</v>
      </c>
      <c r="B7" s="2" t="s">
        <v>3</v>
      </c>
      <c r="C7" s="2" t="s">
        <v>13</v>
      </c>
      <c r="D7" s="8">
        <f>SUMIFS('Dealer Wise'!E$4:E$7,'Dealer Wise'!$D$4:$D$7,'Zone Wise'!$C7)</f>
        <v>0</v>
      </c>
      <c r="E7" s="8">
        <f>SUMIFS('Dealer Wise'!F$4:F$7,'Dealer Wise'!$D$4:$D$7,'Zone Wise'!$C7)</f>
        <v>0</v>
      </c>
      <c r="F7" s="9" t="e">
        <f t="shared" si="0"/>
        <v>#DIV/0!</v>
      </c>
      <c r="G7" s="48">
        <f t="shared" si="7"/>
        <v>0</v>
      </c>
      <c r="H7" s="8">
        <f t="shared" si="1"/>
        <v>0</v>
      </c>
      <c r="I7" s="48">
        <f t="shared" si="8"/>
        <v>0</v>
      </c>
      <c r="J7" s="8">
        <f t="shared" si="2"/>
        <v>0</v>
      </c>
      <c r="K7" s="8">
        <f t="shared" si="9"/>
        <v>0</v>
      </c>
      <c r="L7" s="8">
        <f t="shared" si="3"/>
        <v>0</v>
      </c>
      <c r="M7" s="59">
        <f t="shared" si="10"/>
        <v>0</v>
      </c>
      <c r="N7" s="8">
        <f t="shared" si="4"/>
        <v>0</v>
      </c>
      <c r="O7" s="8">
        <f t="shared" si="5"/>
        <v>0</v>
      </c>
      <c r="P7" s="8">
        <f t="shared" si="6"/>
        <v>0</v>
      </c>
    </row>
    <row r="8" spans="1:16" x14ac:dyDescent="0.25">
      <c r="A8" s="72">
        <v>5</v>
      </c>
      <c r="B8" s="2" t="s">
        <v>173</v>
      </c>
      <c r="C8" s="2" t="s">
        <v>19</v>
      </c>
      <c r="D8" s="8">
        <f>SUMIFS('Dealer Wise'!E$4:E$7,'Dealer Wise'!$D$4:$D$7,'Zone Wise'!$C8)</f>
        <v>0</v>
      </c>
      <c r="E8" s="8">
        <f>SUMIFS('Dealer Wise'!F$4:F$7,'Dealer Wise'!$D$4:$D$7,'Zone Wise'!$C8)</f>
        <v>0</v>
      </c>
      <c r="F8" s="9" t="e">
        <f t="shared" si="0"/>
        <v>#DIV/0!</v>
      </c>
      <c r="G8" s="48">
        <f t="shared" si="7"/>
        <v>0</v>
      </c>
      <c r="H8" s="8">
        <f t="shared" si="1"/>
        <v>0</v>
      </c>
      <c r="I8" s="48">
        <f t="shared" si="8"/>
        <v>0</v>
      </c>
      <c r="J8" s="8">
        <f t="shared" si="2"/>
        <v>0</v>
      </c>
      <c r="K8" s="8">
        <f t="shared" si="9"/>
        <v>0</v>
      </c>
      <c r="L8" s="8">
        <f t="shared" si="3"/>
        <v>0</v>
      </c>
      <c r="M8" s="59">
        <f t="shared" si="10"/>
        <v>0</v>
      </c>
      <c r="N8" s="8">
        <f t="shared" si="4"/>
        <v>0</v>
      </c>
      <c r="O8" s="8">
        <f t="shared" si="5"/>
        <v>0</v>
      </c>
      <c r="P8" s="8">
        <f t="shared" si="6"/>
        <v>0</v>
      </c>
    </row>
    <row r="9" spans="1:16" x14ac:dyDescent="0.25">
      <c r="A9" s="72">
        <v>6</v>
      </c>
      <c r="B9" s="2" t="s">
        <v>173</v>
      </c>
      <c r="C9" s="2" t="s">
        <v>24</v>
      </c>
      <c r="D9" s="8">
        <f>SUMIFS('Dealer Wise'!E$4:E$7,'Dealer Wise'!$D$4:$D$7,'Zone Wise'!$C9)</f>
        <v>0</v>
      </c>
      <c r="E9" s="8">
        <f>SUMIFS('Dealer Wise'!F$4:F$7,'Dealer Wise'!$D$4:$D$7,'Zone Wise'!$C9)</f>
        <v>0</v>
      </c>
      <c r="F9" s="9" t="e">
        <f t="shared" si="0"/>
        <v>#DIV/0!</v>
      </c>
      <c r="G9" s="48">
        <f t="shared" si="7"/>
        <v>0</v>
      </c>
      <c r="H9" s="8">
        <f t="shared" si="1"/>
        <v>0</v>
      </c>
      <c r="I9" s="48">
        <f t="shared" si="8"/>
        <v>0</v>
      </c>
      <c r="J9" s="8">
        <f t="shared" si="2"/>
        <v>0</v>
      </c>
      <c r="K9" s="8">
        <f t="shared" si="9"/>
        <v>0</v>
      </c>
      <c r="L9" s="8">
        <f t="shared" si="3"/>
        <v>0</v>
      </c>
      <c r="M9" s="59">
        <f t="shared" si="10"/>
        <v>0</v>
      </c>
      <c r="N9" s="8">
        <f t="shared" si="4"/>
        <v>0</v>
      </c>
      <c r="O9" s="8">
        <f t="shared" si="5"/>
        <v>0</v>
      </c>
      <c r="P9" s="8">
        <f t="shared" si="6"/>
        <v>0</v>
      </c>
    </row>
    <row r="10" spans="1:16" x14ac:dyDescent="0.25">
      <c r="A10" s="72">
        <v>7</v>
      </c>
      <c r="B10" s="2" t="s">
        <v>173</v>
      </c>
      <c r="C10" s="2" t="s">
        <v>23</v>
      </c>
      <c r="D10" s="8">
        <f>SUMIFS('Dealer Wise'!E$4:E$7,'Dealer Wise'!$D$4:$D$7,'Zone Wise'!$C10)</f>
        <v>0</v>
      </c>
      <c r="E10" s="8">
        <f>SUMIFS('Dealer Wise'!F$4:F$7,'Dealer Wise'!$D$4:$D$7,'Zone Wise'!$C10)</f>
        <v>0</v>
      </c>
      <c r="F10" s="9" t="e">
        <f t="shared" si="0"/>
        <v>#DIV/0!</v>
      </c>
      <c r="G10" s="48">
        <f t="shared" si="7"/>
        <v>0</v>
      </c>
      <c r="H10" s="8">
        <f t="shared" si="1"/>
        <v>0</v>
      </c>
      <c r="I10" s="48">
        <f t="shared" si="8"/>
        <v>0</v>
      </c>
      <c r="J10" s="8">
        <f t="shared" si="2"/>
        <v>0</v>
      </c>
      <c r="K10" s="8">
        <f t="shared" si="9"/>
        <v>0</v>
      </c>
      <c r="L10" s="8">
        <f t="shared" si="3"/>
        <v>0</v>
      </c>
      <c r="M10" s="59">
        <f t="shared" si="10"/>
        <v>0</v>
      </c>
      <c r="N10" s="8">
        <f t="shared" si="4"/>
        <v>0</v>
      </c>
      <c r="O10" s="8">
        <f t="shared" si="5"/>
        <v>0</v>
      </c>
      <c r="P10" s="8">
        <f t="shared" si="6"/>
        <v>0</v>
      </c>
    </row>
    <row r="11" spans="1:16" x14ac:dyDescent="0.25">
      <c r="A11" s="72">
        <v>8</v>
      </c>
      <c r="B11" s="2" t="s">
        <v>173</v>
      </c>
      <c r="C11" s="2" t="s">
        <v>20</v>
      </c>
      <c r="D11" s="8">
        <f>SUMIFS('Dealer Wise'!E$4:E$7,'Dealer Wise'!$D$4:$D$7,'Zone Wise'!$C11)</f>
        <v>0</v>
      </c>
      <c r="E11" s="8">
        <f>SUMIFS('Dealer Wise'!F$4:F$7,'Dealer Wise'!$D$4:$D$7,'Zone Wise'!$C11)</f>
        <v>0</v>
      </c>
      <c r="F11" s="9" t="e">
        <f t="shared" si="0"/>
        <v>#DIV/0!</v>
      </c>
      <c r="G11" s="48">
        <f t="shared" si="7"/>
        <v>0</v>
      </c>
      <c r="H11" s="8">
        <f t="shared" si="1"/>
        <v>0</v>
      </c>
      <c r="I11" s="48">
        <f t="shared" si="8"/>
        <v>0</v>
      </c>
      <c r="J11" s="8">
        <f t="shared" si="2"/>
        <v>0</v>
      </c>
      <c r="K11" s="8">
        <f t="shared" si="9"/>
        <v>0</v>
      </c>
      <c r="L11" s="8">
        <f t="shared" si="3"/>
        <v>0</v>
      </c>
      <c r="M11" s="59">
        <f t="shared" si="10"/>
        <v>0</v>
      </c>
      <c r="N11" s="8">
        <f t="shared" si="4"/>
        <v>0</v>
      </c>
      <c r="O11" s="8">
        <f t="shared" si="5"/>
        <v>0</v>
      </c>
      <c r="P11" s="8">
        <f t="shared" si="6"/>
        <v>0</v>
      </c>
    </row>
    <row r="12" spans="1:16" x14ac:dyDescent="0.25">
      <c r="A12" s="72">
        <v>9</v>
      </c>
      <c r="B12" s="2" t="s">
        <v>173</v>
      </c>
      <c r="C12" s="2" t="s">
        <v>21</v>
      </c>
      <c r="D12" s="8">
        <f>SUMIFS('Dealer Wise'!E$4:E$7,'Dealer Wise'!$D$4:$D$7,'Zone Wise'!$C12)</f>
        <v>0</v>
      </c>
      <c r="E12" s="8">
        <f>SUMIFS('Dealer Wise'!F$4:F$7,'Dealer Wise'!$D$4:$D$7,'Zone Wise'!$C12)</f>
        <v>0</v>
      </c>
      <c r="F12" s="9" t="e">
        <f t="shared" si="0"/>
        <v>#DIV/0!</v>
      </c>
      <c r="G12" s="48">
        <f t="shared" si="7"/>
        <v>0</v>
      </c>
      <c r="H12" s="8">
        <f t="shared" si="1"/>
        <v>0</v>
      </c>
      <c r="I12" s="48">
        <f t="shared" si="8"/>
        <v>0</v>
      </c>
      <c r="J12" s="8">
        <f t="shared" si="2"/>
        <v>0</v>
      </c>
      <c r="K12" s="8">
        <f t="shared" si="9"/>
        <v>0</v>
      </c>
      <c r="L12" s="8">
        <f t="shared" si="3"/>
        <v>0</v>
      </c>
      <c r="M12" s="59">
        <f t="shared" si="10"/>
        <v>0</v>
      </c>
      <c r="N12" s="8">
        <f t="shared" si="4"/>
        <v>0</v>
      </c>
      <c r="O12" s="8">
        <f t="shared" si="5"/>
        <v>0</v>
      </c>
      <c r="P12" s="8">
        <f t="shared" si="6"/>
        <v>0</v>
      </c>
    </row>
    <row r="13" spans="1:16" x14ac:dyDescent="0.25">
      <c r="A13" s="72">
        <v>10</v>
      </c>
      <c r="B13" s="2" t="s">
        <v>173</v>
      </c>
      <c r="C13" s="2" t="s">
        <v>22</v>
      </c>
      <c r="D13" s="8">
        <f>SUMIFS('Dealer Wise'!E$4:E$7,'Dealer Wise'!$D$4:$D$7,'Zone Wise'!$C13)</f>
        <v>0</v>
      </c>
      <c r="E13" s="8">
        <f>SUMIFS('Dealer Wise'!F$4:F$7,'Dealer Wise'!$D$4:$D$7,'Zone Wise'!$C13)</f>
        <v>0</v>
      </c>
      <c r="F13" s="9" t="e">
        <f t="shared" si="0"/>
        <v>#DIV/0!</v>
      </c>
      <c r="G13" s="48">
        <f t="shared" si="7"/>
        <v>0</v>
      </c>
      <c r="H13" s="8">
        <f t="shared" si="1"/>
        <v>0</v>
      </c>
      <c r="I13" s="48">
        <f t="shared" si="8"/>
        <v>0</v>
      </c>
      <c r="J13" s="8">
        <f t="shared" si="2"/>
        <v>0</v>
      </c>
      <c r="K13" s="8">
        <f t="shared" si="9"/>
        <v>0</v>
      </c>
      <c r="L13" s="8">
        <f t="shared" si="3"/>
        <v>0</v>
      </c>
      <c r="M13" s="59">
        <f t="shared" si="10"/>
        <v>0</v>
      </c>
      <c r="N13" s="8">
        <f t="shared" si="4"/>
        <v>0</v>
      </c>
      <c r="O13" s="8">
        <f t="shared" si="5"/>
        <v>0</v>
      </c>
      <c r="P13" s="8">
        <f t="shared" si="6"/>
        <v>0</v>
      </c>
    </row>
    <row r="14" spans="1:16" x14ac:dyDescent="0.25">
      <c r="A14" s="72">
        <v>11</v>
      </c>
      <c r="B14" s="2" t="s">
        <v>26</v>
      </c>
      <c r="C14" s="2" t="s">
        <v>28</v>
      </c>
      <c r="D14" s="8">
        <f>SUMIFS('Dealer Wise'!E$4:E$7,'Dealer Wise'!$D$4:$D$7,'Zone Wise'!$C14)</f>
        <v>0</v>
      </c>
      <c r="E14" s="8">
        <f>SUMIFS('Dealer Wise'!F$4:F$7,'Dealer Wise'!$D$4:$D$7,'Zone Wise'!$C14)</f>
        <v>0</v>
      </c>
      <c r="F14" s="9" t="e">
        <f t="shared" si="0"/>
        <v>#DIV/0!</v>
      </c>
      <c r="G14" s="48">
        <f t="shared" si="7"/>
        <v>0</v>
      </c>
      <c r="H14" s="8">
        <f t="shared" si="1"/>
        <v>0</v>
      </c>
      <c r="I14" s="48">
        <f t="shared" si="8"/>
        <v>0</v>
      </c>
      <c r="J14" s="8">
        <f t="shared" si="2"/>
        <v>0</v>
      </c>
      <c r="K14" s="8">
        <f t="shared" si="9"/>
        <v>0</v>
      </c>
      <c r="L14" s="8">
        <f t="shared" si="3"/>
        <v>0</v>
      </c>
      <c r="M14" s="59">
        <f t="shared" si="10"/>
        <v>0</v>
      </c>
      <c r="N14" s="8">
        <f t="shared" si="4"/>
        <v>0</v>
      </c>
      <c r="O14" s="8">
        <f t="shared" si="5"/>
        <v>0</v>
      </c>
      <c r="P14" s="8">
        <f t="shared" si="6"/>
        <v>0</v>
      </c>
    </row>
    <row r="15" spans="1:16" x14ac:dyDescent="0.25">
      <c r="A15" s="72">
        <v>12</v>
      </c>
      <c r="B15" s="2" t="s">
        <v>26</v>
      </c>
      <c r="C15" s="2" t="s">
        <v>31</v>
      </c>
      <c r="D15" s="8">
        <f>SUMIFS('Dealer Wise'!E$4:E$7,'Dealer Wise'!$D$4:$D$7,'Zone Wise'!$C15)</f>
        <v>0</v>
      </c>
      <c r="E15" s="8">
        <f>SUMIFS('Dealer Wise'!F$4:F$7,'Dealer Wise'!$D$4:$D$7,'Zone Wise'!$C15)</f>
        <v>0</v>
      </c>
      <c r="F15" s="9" t="e">
        <f t="shared" si="0"/>
        <v>#DIV/0!</v>
      </c>
      <c r="G15" s="48">
        <f t="shared" si="7"/>
        <v>0</v>
      </c>
      <c r="H15" s="8">
        <f t="shared" si="1"/>
        <v>0</v>
      </c>
      <c r="I15" s="48">
        <f t="shared" si="8"/>
        <v>0</v>
      </c>
      <c r="J15" s="8">
        <f t="shared" si="2"/>
        <v>0</v>
      </c>
      <c r="K15" s="8">
        <f t="shared" si="9"/>
        <v>0</v>
      </c>
      <c r="L15" s="8">
        <f t="shared" si="3"/>
        <v>0</v>
      </c>
      <c r="M15" s="59">
        <f t="shared" si="10"/>
        <v>0</v>
      </c>
      <c r="N15" s="8">
        <f t="shared" si="4"/>
        <v>0</v>
      </c>
      <c r="O15" s="8">
        <f t="shared" si="5"/>
        <v>0</v>
      </c>
      <c r="P15" s="8">
        <f t="shared" si="6"/>
        <v>0</v>
      </c>
    </row>
    <row r="16" spans="1:16" x14ac:dyDescent="0.25">
      <c r="A16" s="72">
        <v>13</v>
      </c>
      <c r="B16" s="2" t="s">
        <v>26</v>
      </c>
      <c r="C16" s="2" t="s">
        <v>33</v>
      </c>
      <c r="D16" s="8">
        <f>SUMIFS('Dealer Wise'!E$4:E$7,'Dealer Wise'!$D$4:$D$7,'Zone Wise'!$C16)</f>
        <v>0</v>
      </c>
      <c r="E16" s="8">
        <f>SUMIFS('Dealer Wise'!F$4:F$7,'Dealer Wise'!$D$4:$D$7,'Zone Wise'!$C16)</f>
        <v>0</v>
      </c>
      <c r="F16" s="9" t="e">
        <f t="shared" si="0"/>
        <v>#DIV/0!</v>
      </c>
      <c r="G16" s="48">
        <f t="shared" si="7"/>
        <v>0</v>
      </c>
      <c r="H16" s="8">
        <f t="shared" si="1"/>
        <v>0</v>
      </c>
      <c r="I16" s="48">
        <f t="shared" si="8"/>
        <v>0</v>
      </c>
      <c r="J16" s="8">
        <f t="shared" si="2"/>
        <v>0</v>
      </c>
      <c r="K16" s="8">
        <f t="shared" si="9"/>
        <v>0</v>
      </c>
      <c r="L16" s="8">
        <f t="shared" si="3"/>
        <v>0</v>
      </c>
      <c r="M16" s="59">
        <f t="shared" si="10"/>
        <v>0</v>
      </c>
      <c r="N16" s="8">
        <f t="shared" si="4"/>
        <v>0</v>
      </c>
      <c r="O16" s="8">
        <f t="shared" si="5"/>
        <v>0</v>
      </c>
      <c r="P16" s="8">
        <f t="shared" si="6"/>
        <v>0</v>
      </c>
    </row>
    <row r="17" spans="1:16" x14ac:dyDescent="0.25">
      <c r="A17" s="72">
        <v>14</v>
      </c>
      <c r="B17" s="2" t="s">
        <v>26</v>
      </c>
      <c r="C17" s="2" t="s">
        <v>35</v>
      </c>
      <c r="D17" s="8">
        <f>SUMIFS('Dealer Wise'!E$4:E$7,'Dealer Wise'!$D$4:$D$7,'Zone Wise'!$C17)</f>
        <v>0</v>
      </c>
      <c r="E17" s="8">
        <f>SUMIFS('Dealer Wise'!F$4:F$7,'Dealer Wise'!$D$4:$D$7,'Zone Wise'!$C17)</f>
        <v>0</v>
      </c>
      <c r="F17" s="9" t="e">
        <f t="shared" si="0"/>
        <v>#DIV/0!</v>
      </c>
      <c r="G17" s="48">
        <f t="shared" si="7"/>
        <v>0</v>
      </c>
      <c r="H17" s="8">
        <f t="shared" si="1"/>
        <v>0</v>
      </c>
      <c r="I17" s="48">
        <f t="shared" si="8"/>
        <v>0</v>
      </c>
      <c r="J17" s="8">
        <f t="shared" si="2"/>
        <v>0</v>
      </c>
      <c r="K17" s="8">
        <f t="shared" si="9"/>
        <v>0</v>
      </c>
      <c r="L17" s="8">
        <f t="shared" si="3"/>
        <v>0</v>
      </c>
      <c r="M17" s="59">
        <f t="shared" si="10"/>
        <v>0</v>
      </c>
      <c r="N17" s="8">
        <f t="shared" si="4"/>
        <v>0</v>
      </c>
      <c r="O17" s="8">
        <f t="shared" si="5"/>
        <v>0</v>
      </c>
      <c r="P17" s="8">
        <f t="shared" si="6"/>
        <v>0</v>
      </c>
    </row>
    <row r="18" spans="1:16" x14ac:dyDescent="0.25">
      <c r="A18" s="72">
        <v>15</v>
      </c>
      <c r="B18" s="2" t="s">
        <v>26</v>
      </c>
      <c r="C18" s="2" t="s">
        <v>37</v>
      </c>
      <c r="D18" s="8">
        <f>SUMIFS('Dealer Wise'!E$4:E$7,'Dealer Wise'!$D$4:$D$7,'Zone Wise'!$C18)</f>
        <v>0</v>
      </c>
      <c r="E18" s="8">
        <f>SUMIFS('Dealer Wise'!F$4:F$7,'Dealer Wise'!$D$4:$D$7,'Zone Wise'!$C18)</f>
        <v>0</v>
      </c>
      <c r="F18" s="9" t="e">
        <f t="shared" si="0"/>
        <v>#DIV/0!</v>
      </c>
      <c r="G18" s="48">
        <f t="shared" si="7"/>
        <v>0</v>
      </c>
      <c r="H18" s="8">
        <f t="shared" si="1"/>
        <v>0</v>
      </c>
      <c r="I18" s="48">
        <f t="shared" si="8"/>
        <v>0</v>
      </c>
      <c r="J18" s="8">
        <f t="shared" si="2"/>
        <v>0</v>
      </c>
      <c r="K18" s="8">
        <f t="shared" si="9"/>
        <v>0</v>
      </c>
      <c r="L18" s="8">
        <f t="shared" si="3"/>
        <v>0</v>
      </c>
      <c r="M18" s="59">
        <f t="shared" si="10"/>
        <v>0</v>
      </c>
      <c r="N18" s="8">
        <f t="shared" si="4"/>
        <v>0</v>
      </c>
      <c r="O18" s="8">
        <f t="shared" si="5"/>
        <v>0</v>
      </c>
      <c r="P18" s="8">
        <f t="shared" si="6"/>
        <v>0</v>
      </c>
    </row>
    <row r="19" spans="1:16" x14ac:dyDescent="0.25">
      <c r="A19" s="72">
        <v>16</v>
      </c>
      <c r="B19" s="2" t="s">
        <v>41</v>
      </c>
      <c r="C19" s="2" t="s">
        <v>42</v>
      </c>
      <c r="D19" s="8">
        <f>SUMIFS('Dealer Wise'!E$4:E$7,'Dealer Wise'!$D$4:$D$7,'Zone Wise'!$C19)</f>
        <v>0</v>
      </c>
      <c r="E19" s="8">
        <f>SUMIFS('Dealer Wise'!F$4:F$7,'Dealer Wise'!$D$4:$D$7,'Zone Wise'!$C19)</f>
        <v>0</v>
      </c>
      <c r="F19" s="9" t="e">
        <f t="shared" si="0"/>
        <v>#DIV/0!</v>
      </c>
      <c r="G19" s="48">
        <f t="shared" si="7"/>
        <v>0</v>
      </c>
      <c r="H19" s="8">
        <f t="shared" si="1"/>
        <v>0</v>
      </c>
      <c r="I19" s="48">
        <f t="shared" si="8"/>
        <v>0</v>
      </c>
      <c r="J19" s="8">
        <f t="shared" si="2"/>
        <v>0</v>
      </c>
      <c r="K19" s="8">
        <f t="shared" si="9"/>
        <v>0</v>
      </c>
      <c r="L19" s="8">
        <f t="shared" si="3"/>
        <v>0</v>
      </c>
      <c r="M19" s="59">
        <f t="shared" si="10"/>
        <v>0</v>
      </c>
      <c r="N19" s="8">
        <f t="shared" si="4"/>
        <v>0</v>
      </c>
      <c r="O19" s="8">
        <f t="shared" si="5"/>
        <v>0</v>
      </c>
      <c r="P19" s="8">
        <f t="shared" si="6"/>
        <v>0</v>
      </c>
    </row>
    <row r="20" spans="1:16" x14ac:dyDescent="0.25">
      <c r="A20" s="72">
        <v>17</v>
      </c>
      <c r="B20" s="2" t="s">
        <v>41</v>
      </c>
      <c r="C20" s="2" t="s">
        <v>44</v>
      </c>
      <c r="D20" s="8">
        <f>SUMIFS('Dealer Wise'!E$4:E$7,'Dealer Wise'!$D$4:$D$7,'Zone Wise'!$C20)</f>
        <v>0</v>
      </c>
      <c r="E20" s="8">
        <f>SUMIFS('Dealer Wise'!F$4:F$7,'Dealer Wise'!$D$4:$D$7,'Zone Wise'!$C20)</f>
        <v>0</v>
      </c>
      <c r="F20" s="9" t="e">
        <f t="shared" si="0"/>
        <v>#DIV/0!</v>
      </c>
      <c r="G20" s="48">
        <f t="shared" si="7"/>
        <v>0</v>
      </c>
      <c r="H20" s="8">
        <f t="shared" si="1"/>
        <v>0</v>
      </c>
      <c r="I20" s="48">
        <f t="shared" si="8"/>
        <v>0</v>
      </c>
      <c r="J20" s="8">
        <f t="shared" si="2"/>
        <v>0</v>
      </c>
      <c r="K20" s="8">
        <f t="shared" si="9"/>
        <v>0</v>
      </c>
      <c r="L20" s="8">
        <f t="shared" si="3"/>
        <v>0</v>
      </c>
      <c r="M20" s="59">
        <f t="shared" si="10"/>
        <v>0</v>
      </c>
      <c r="N20" s="8">
        <f t="shared" si="4"/>
        <v>0</v>
      </c>
      <c r="O20" s="8">
        <f t="shared" si="5"/>
        <v>0</v>
      </c>
      <c r="P20" s="8">
        <f t="shared" si="6"/>
        <v>0</v>
      </c>
    </row>
    <row r="21" spans="1:16" x14ac:dyDescent="0.25">
      <c r="A21" s="72">
        <v>18</v>
      </c>
      <c r="B21" s="2" t="s">
        <v>41</v>
      </c>
      <c r="C21" s="2" t="s">
        <v>46</v>
      </c>
      <c r="D21" s="8">
        <f>SUMIFS('Dealer Wise'!E$4:E$7,'Dealer Wise'!$D$4:$D$7,'Zone Wise'!$C21)</f>
        <v>0</v>
      </c>
      <c r="E21" s="8">
        <f>SUMIFS('Dealer Wise'!F$4:F$7,'Dealer Wise'!$D$4:$D$7,'Zone Wise'!$C21)</f>
        <v>0</v>
      </c>
      <c r="F21" s="9" t="e">
        <f t="shared" si="0"/>
        <v>#DIV/0!</v>
      </c>
      <c r="G21" s="48">
        <f t="shared" si="7"/>
        <v>0</v>
      </c>
      <c r="H21" s="8">
        <f t="shared" si="1"/>
        <v>0</v>
      </c>
      <c r="I21" s="48">
        <f t="shared" si="8"/>
        <v>0</v>
      </c>
      <c r="J21" s="8">
        <f t="shared" si="2"/>
        <v>0</v>
      </c>
      <c r="K21" s="8">
        <f t="shared" si="9"/>
        <v>0</v>
      </c>
      <c r="L21" s="8">
        <f t="shared" si="3"/>
        <v>0</v>
      </c>
      <c r="M21" s="59">
        <f t="shared" si="10"/>
        <v>0</v>
      </c>
      <c r="N21" s="8">
        <f t="shared" si="4"/>
        <v>0</v>
      </c>
      <c r="O21" s="8">
        <f t="shared" si="5"/>
        <v>0</v>
      </c>
      <c r="P21" s="8">
        <f t="shared" si="6"/>
        <v>0</v>
      </c>
    </row>
    <row r="22" spans="1:16" x14ac:dyDescent="0.25">
      <c r="A22" s="72">
        <v>19</v>
      </c>
      <c r="B22" s="2" t="s">
        <v>41</v>
      </c>
      <c r="C22" s="2" t="s">
        <v>51</v>
      </c>
      <c r="D22" s="8">
        <f>SUMIFS('Dealer Wise'!E$4:E$7,'Dealer Wise'!$D$4:$D$7,'Zone Wise'!$C22)</f>
        <v>0</v>
      </c>
      <c r="E22" s="8">
        <f>SUMIFS('Dealer Wise'!F$4:F$7,'Dealer Wise'!$D$4:$D$7,'Zone Wise'!$C22)</f>
        <v>0</v>
      </c>
      <c r="F22" s="9" t="e">
        <f t="shared" si="0"/>
        <v>#DIV/0!</v>
      </c>
      <c r="G22" s="48">
        <f t="shared" si="7"/>
        <v>0</v>
      </c>
      <c r="H22" s="8">
        <f t="shared" si="1"/>
        <v>0</v>
      </c>
      <c r="I22" s="48">
        <f t="shared" si="8"/>
        <v>0</v>
      </c>
      <c r="J22" s="8">
        <f t="shared" si="2"/>
        <v>0</v>
      </c>
      <c r="K22" s="8">
        <f t="shared" si="9"/>
        <v>0</v>
      </c>
      <c r="L22" s="8">
        <f t="shared" si="3"/>
        <v>0</v>
      </c>
      <c r="M22" s="59">
        <f t="shared" si="10"/>
        <v>0</v>
      </c>
      <c r="N22" s="8">
        <f t="shared" si="4"/>
        <v>0</v>
      </c>
      <c r="O22" s="8">
        <f t="shared" si="5"/>
        <v>0</v>
      </c>
      <c r="P22" s="8">
        <f t="shared" si="6"/>
        <v>0</v>
      </c>
    </row>
    <row r="23" spans="1:16" x14ac:dyDescent="0.25">
      <c r="A23" s="72">
        <v>20</v>
      </c>
      <c r="B23" s="2" t="s">
        <v>41</v>
      </c>
      <c r="C23" s="2" t="s">
        <v>49</v>
      </c>
      <c r="D23" s="8">
        <f>SUMIFS('Dealer Wise'!E$4:E$7,'Dealer Wise'!$D$4:$D$7,'Zone Wise'!$C23)</f>
        <v>0</v>
      </c>
      <c r="E23" s="8">
        <f>SUMIFS('Dealer Wise'!F$4:F$7,'Dealer Wise'!$D$4:$D$7,'Zone Wise'!$C23)</f>
        <v>0</v>
      </c>
      <c r="F23" s="9" t="e">
        <f t="shared" si="0"/>
        <v>#DIV/0!</v>
      </c>
      <c r="G23" s="48">
        <f t="shared" si="7"/>
        <v>0</v>
      </c>
      <c r="H23" s="8">
        <f t="shared" si="1"/>
        <v>0</v>
      </c>
      <c r="I23" s="48">
        <f t="shared" si="8"/>
        <v>0</v>
      </c>
      <c r="J23" s="8">
        <f t="shared" si="2"/>
        <v>0</v>
      </c>
      <c r="K23" s="8">
        <f t="shared" si="9"/>
        <v>0</v>
      </c>
      <c r="L23" s="8">
        <f t="shared" si="3"/>
        <v>0</v>
      </c>
      <c r="M23" s="59">
        <f t="shared" si="10"/>
        <v>0</v>
      </c>
      <c r="N23" s="8">
        <f t="shared" si="4"/>
        <v>0</v>
      </c>
      <c r="O23" s="8">
        <f t="shared" si="5"/>
        <v>0</v>
      </c>
      <c r="P23" s="8">
        <f t="shared" si="6"/>
        <v>0</v>
      </c>
    </row>
    <row r="24" spans="1:16" x14ac:dyDescent="0.25">
      <c r="A24" s="72">
        <v>21</v>
      </c>
      <c r="B24" s="2" t="s">
        <v>41</v>
      </c>
      <c r="C24" s="2" t="s">
        <v>54</v>
      </c>
      <c r="D24" s="8">
        <f>SUMIFS('Dealer Wise'!E$4:E$7,'Dealer Wise'!$D$4:$D$7,'Zone Wise'!$C24)</f>
        <v>0</v>
      </c>
      <c r="E24" s="8">
        <f>SUMIFS('Dealer Wise'!F$4:F$7,'Dealer Wise'!$D$4:$D$7,'Zone Wise'!$C24)</f>
        <v>0</v>
      </c>
      <c r="F24" s="9" t="e">
        <f t="shared" si="0"/>
        <v>#DIV/0!</v>
      </c>
      <c r="G24" s="48">
        <f t="shared" si="7"/>
        <v>0</v>
      </c>
      <c r="H24" s="8">
        <f t="shared" si="1"/>
        <v>0</v>
      </c>
      <c r="I24" s="48">
        <f t="shared" si="8"/>
        <v>0</v>
      </c>
      <c r="J24" s="8">
        <f t="shared" si="2"/>
        <v>0</v>
      </c>
      <c r="K24" s="8">
        <f t="shared" si="9"/>
        <v>0</v>
      </c>
      <c r="L24" s="8">
        <f t="shared" si="3"/>
        <v>0</v>
      </c>
      <c r="M24" s="59">
        <f t="shared" si="10"/>
        <v>0</v>
      </c>
      <c r="N24" s="8">
        <f t="shared" si="4"/>
        <v>0</v>
      </c>
      <c r="O24" s="8">
        <f t="shared" si="5"/>
        <v>0</v>
      </c>
      <c r="P24" s="8">
        <f t="shared" si="6"/>
        <v>0</v>
      </c>
    </row>
    <row r="25" spans="1:16" x14ac:dyDescent="0.25">
      <c r="A25" s="72">
        <v>22</v>
      </c>
      <c r="B25" s="2" t="s">
        <v>41</v>
      </c>
      <c r="C25" s="2" t="s">
        <v>56</v>
      </c>
      <c r="D25" s="8">
        <f>SUMIFS('Dealer Wise'!E$4:E$7,'Dealer Wise'!$D$4:$D$7,'Zone Wise'!$C25)</f>
        <v>0</v>
      </c>
      <c r="E25" s="8">
        <f>SUMIFS('Dealer Wise'!F$4:F$7,'Dealer Wise'!$D$4:$D$7,'Zone Wise'!$C25)</f>
        <v>0</v>
      </c>
      <c r="F25" s="9" t="e">
        <f t="shared" si="0"/>
        <v>#DIV/0!</v>
      </c>
      <c r="G25" s="48">
        <f t="shared" si="7"/>
        <v>0</v>
      </c>
      <c r="H25" s="8">
        <f t="shared" si="1"/>
        <v>0</v>
      </c>
      <c r="I25" s="48">
        <f t="shared" si="8"/>
        <v>0</v>
      </c>
      <c r="J25" s="8">
        <f t="shared" si="2"/>
        <v>0</v>
      </c>
      <c r="K25" s="8">
        <f t="shared" si="9"/>
        <v>0</v>
      </c>
      <c r="L25" s="8">
        <f t="shared" si="3"/>
        <v>0</v>
      </c>
      <c r="M25" s="59">
        <f t="shared" si="10"/>
        <v>0</v>
      </c>
      <c r="N25" s="8">
        <f t="shared" si="4"/>
        <v>0</v>
      </c>
      <c r="O25" s="8">
        <f t="shared" si="5"/>
        <v>0</v>
      </c>
      <c r="P25" s="8">
        <f t="shared" si="6"/>
        <v>0</v>
      </c>
    </row>
    <row r="26" spans="1:16" x14ac:dyDescent="0.25">
      <c r="A26" s="72">
        <v>23</v>
      </c>
      <c r="B26" s="2" t="s">
        <v>172</v>
      </c>
      <c r="C26" s="2" t="s">
        <v>61</v>
      </c>
      <c r="D26" s="8">
        <f>SUMIFS('Dealer Wise'!E$4:E$7,'Dealer Wise'!$D$4:$D$7,'Zone Wise'!$C26)</f>
        <v>0</v>
      </c>
      <c r="E26" s="8">
        <f>SUMIFS('Dealer Wise'!F$4:F$7,'Dealer Wise'!$D$4:$D$7,'Zone Wise'!$C26)</f>
        <v>0</v>
      </c>
      <c r="F26" s="9" t="e">
        <f t="shared" si="0"/>
        <v>#DIV/0!</v>
      </c>
      <c r="G26" s="48">
        <f t="shared" si="7"/>
        <v>0</v>
      </c>
      <c r="H26" s="8">
        <f t="shared" si="1"/>
        <v>0</v>
      </c>
      <c r="I26" s="48">
        <f t="shared" si="8"/>
        <v>0</v>
      </c>
      <c r="J26" s="8">
        <f t="shared" si="2"/>
        <v>0</v>
      </c>
      <c r="K26" s="8">
        <f t="shared" si="9"/>
        <v>0</v>
      </c>
      <c r="L26" s="8">
        <f t="shared" si="3"/>
        <v>0</v>
      </c>
      <c r="M26" s="59">
        <f t="shared" si="10"/>
        <v>0</v>
      </c>
      <c r="N26" s="8">
        <f t="shared" si="4"/>
        <v>0</v>
      </c>
      <c r="O26" s="8">
        <f t="shared" si="5"/>
        <v>0</v>
      </c>
      <c r="P26" s="8">
        <f t="shared" si="6"/>
        <v>0</v>
      </c>
    </row>
    <row r="27" spans="1:16" x14ac:dyDescent="0.25">
      <c r="A27" s="72">
        <v>24</v>
      </c>
      <c r="B27" s="2" t="s">
        <v>172</v>
      </c>
      <c r="C27" s="2" t="s">
        <v>62</v>
      </c>
      <c r="D27" s="8">
        <f>SUMIFS('Dealer Wise'!E$4:E$7,'Dealer Wise'!$D$4:$D$7,'Zone Wise'!$C27)</f>
        <v>0</v>
      </c>
      <c r="E27" s="8">
        <f>SUMIFS('Dealer Wise'!F$4:F$7,'Dealer Wise'!$D$4:$D$7,'Zone Wise'!$C27)</f>
        <v>0</v>
      </c>
      <c r="F27" s="9" t="e">
        <f t="shared" si="0"/>
        <v>#DIV/0!</v>
      </c>
      <c r="G27" s="48">
        <f t="shared" si="7"/>
        <v>0</v>
      </c>
      <c r="H27" s="8">
        <f t="shared" si="1"/>
        <v>0</v>
      </c>
      <c r="I27" s="48">
        <f t="shared" si="8"/>
        <v>0</v>
      </c>
      <c r="J27" s="8">
        <f t="shared" si="2"/>
        <v>0</v>
      </c>
      <c r="K27" s="8">
        <f t="shared" si="9"/>
        <v>0</v>
      </c>
      <c r="L27" s="8">
        <f t="shared" si="3"/>
        <v>0</v>
      </c>
      <c r="M27" s="59">
        <f t="shared" si="10"/>
        <v>0</v>
      </c>
      <c r="N27" s="8">
        <f t="shared" si="4"/>
        <v>0</v>
      </c>
      <c r="O27" s="8">
        <f t="shared" si="5"/>
        <v>0</v>
      </c>
      <c r="P27" s="8">
        <f t="shared" si="6"/>
        <v>0</v>
      </c>
    </row>
    <row r="28" spans="1:16" x14ac:dyDescent="0.25">
      <c r="A28" s="72">
        <v>25</v>
      </c>
      <c r="B28" s="2" t="s">
        <v>172</v>
      </c>
      <c r="C28" s="2" t="s">
        <v>60</v>
      </c>
      <c r="D28" s="8">
        <f>SUMIFS('Dealer Wise'!E$4:E$7,'Dealer Wise'!$D$4:$D$7,'Zone Wise'!$C28)</f>
        <v>0</v>
      </c>
      <c r="E28" s="8">
        <f>SUMIFS('Dealer Wise'!F$4:F$7,'Dealer Wise'!$D$4:$D$7,'Zone Wise'!$C28)</f>
        <v>0</v>
      </c>
      <c r="F28" s="9" t="e">
        <f t="shared" si="0"/>
        <v>#DIV/0!</v>
      </c>
      <c r="G28" s="48">
        <f t="shared" si="7"/>
        <v>0</v>
      </c>
      <c r="H28" s="8">
        <f t="shared" si="1"/>
        <v>0</v>
      </c>
      <c r="I28" s="48">
        <f t="shared" si="8"/>
        <v>0</v>
      </c>
      <c r="J28" s="8">
        <f t="shared" si="2"/>
        <v>0</v>
      </c>
      <c r="K28" s="8">
        <f t="shared" si="9"/>
        <v>0</v>
      </c>
      <c r="L28" s="8">
        <f t="shared" si="3"/>
        <v>0</v>
      </c>
      <c r="M28" s="59">
        <f t="shared" si="10"/>
        <v>0</v>
      </c>
      <c r="N28" s="8">
        <f t="shared" si="4"/>
        <v>0</v>
      </c>
      <c r="O28" s="8">
        <f t="shared" si="5"/>
        <v>0</v>
      </c>
      <c r="P28" s="8">
        <f t="shared" si="6"/>
        <v>0</v>
      </c>
    </row>
    <row r="29" spans="1:16" x14ac:dyDescent="0.25">
      <c r="A29" s="72">
        <v>26</v>
      </c>
      <c r="B29" s="2" t="s">
        <v>172</v>
      </c>
      <c r="C29" s="2" t="s">
        <v>63</v>
      </c>
      <c r="D29" s="8">
        <f>SUMIFS('Dealer Wise'!E$4:E$7,'Dealer Wise'!$D$4:$D$7,'Zone Wise'!$C29)</f>
        <v>0</v>
      </c>
      <c r="E29" s="8">
        <f>SUMIFS('Dealer Wise'!F$4:F$7,'Dealer Wise'!$D$4:$D$7,'Zone Wise'!$C29)</f>
        <v>0</v>
      </c>
      <c r="F29" s="9" t="e">
        <f t="shared" si="0"/>
        <v>#DIV/0!</v>
      </c>
      <c r="G29" s="48">
        <f t="shared" si="7"/>
        <v>0</v>
      </c>
      <c r="H29" s="8">
        <f t="shared" si="1"/>
        <v>0</v>
      </c>
      <c r="I29" s="48">
        <f t="shared" si="8"/>
        <v>0</v>
      </c>
      <c r="J29" s="8">
        <f t="shared" si="2"/>
        <v>0</v>
      </c>
      <c r="K29" s="8">
        <f t="shared" si="9"/>
        <v>0</v>
      </c>
      <c r="L29" s="8">
        <f t="shared" si="3"/>
        <v>0</v>
      </c>
      <c r="M29" s="59">
        <f t="shared" si="10"/>
        <v>0</v>
      </c>
      <c r="N29" s="8">
        <f t="shared" si="4"/>
        <v>0</v>
      </c>
      <c r="O29" s="8">
        <f t="shared" si="5"/>
        <v>0</v>
      </c>
      <c r="P29" s="8">
        <f t="shared" si="6"/>
        <v>0</v>
      </c>
    </row>
    <row r="30" spans="1:16" x14ac:dyDescent="0.25">
      <c r="A30" s="72">
        <v>27</v>
      </c>
      <c r="B30" s="2" t="s">
        <v>172</v>
      </c>
      <c r="C30" s="2" t="s">
        <v>64</v>
      </c>
      <c r="D30" s="8">
        <f>SUMIFS('Dealer Wise'!E$4:E$7,'Dealer Wise'!$D$4:$D$7,'Zone Wise'!$C30)</f>
        <v>0</v>
      </c>
      <c r="E30" s="8">
        <f>SUMIFS('Dealer Wise'!F$4:F$7,'Dealer Wise'!$D$4:$D$7,'Zone Wise'!$C30)</f>
        <v>0</v>
      </c>
      <c r="F30" s="9" t="e">
        <f t="shared" si="0"/>
        <v>#DIV/0!</v>
      </c>
      <c r="G30" s="48">
        <f t="shared" si="7"/>
        <v>0</v>
      </c>
      <c r="H30" s="8">
        <f t="shared" si="1"/>
        <v>0</v>
      </c>
      <c r="I30" s="48">
        <f t="shared" si="8"/>
        <v>0</v>
      </c>
      <c r="J30" s="8">
        <f t="shared" si="2"/>
        <v>0</v>
      </c>
      <c r="K30" s="8">
        <f t="shared" si="9"/>
        <v>0</v>
      </c>
      <c r="L30" s="8">
        <f t="shared" si="3"/>
        <v>0</v>
      </c>
      <c r="M30" s="59">
        <f t="shared" si="10"/>
        <v>0</v>
      </c>
      <c r="N30" s="8">
        <f t="shared" si="4"/>
        <v>0</v>
      </c>
      <c r="O30" s="8">
        <f t="shared" si="5"/>
        <v>0</v>
      </c>
      <c r="P30" s="8">
        <f t="shared" si="6"/>
        <v>0</v>
      </c>
    </row>
    <row r="31" spans="1:16" x14ac:dyDescent="0.25">
      <c r="A31" s="72">
        <v>28</v>
      </c>
      <c r="B31" s="2" t="s">
        <v>172</v>
      </c>
      <c r="C31" s="27" t="s">
        <v>178</v>
      </c>
      <c r="D31" s="8">
        <f>SUMIFS('Dealer Wise'!E$4:E$7,'Dealer Wise'!$D$4:$D$7,'Zone Wise'!$C31)</f>
        <v>0</v>
      </c>
      <c r="E31" s="8">
        <f>SUMIFS('Dealer Wise'!F$4:F$7,'Dealer Wise'!$D$4:$D$7,'Zone Wise'!$C31)</f>
        <v>0</v>
      </c>
      <c r="F31" s="9" t="e">
        <f t="shared" si="0"/>
        <v>#DIV/0!</v>
      </c>
      <c r="G31" s="48">
        <f t="shared" si="7"/>
        <v>0</v>
      </c>
      <c r="H31" s="8">
        <f t="shared" si="1"/>
        <v>0</v>
      </c>
      <c r="I31" s="48">
        <f t="shared" si="8"/>
        <v>0</v>
      </c>
      <c r="J31" s="8">
        <f t="shared" si="2"/>
        <v>0</v>
      </c>
      <c r="K31" s="8">
        <f t="shared" si="9"/>
        <v>0</v>
      </c>
      <c r="L31" s="8">
        <f t="shared" si="3"/>
        <v>0</v>
      </c>
      <c r="M31" s="59">
        <f t="shared" si="10"/>
        <v>0</v>
      </c>
      <c r="N31" s="8">
        <f t="shared" si="4"/>
        <v>0</v>
      </c>
      <c r="O31" s="8">
        <f t="shared" si="5"/>
        <v>0</v>
      </c>
      <c r="P31" s="8">
        <f t="shared" si="6"/>
        <v>0</v>
      </c>
    </row>
    <row r="32" spans="1:16" x14ac:dyDescent="0.25">
      <c r="A32" s="72">
        <v>29</v>
      </c>
      <c r="B32" s="2" t="s">
        <v>66</v>
      </c>
      <c r="C32" s="27" t="s">
        <v>67</v>
      </c>
      <c r="D32" s="8">
        <f>SUMIFS('Dealer Wise'!E$4:E$7,'Dealer Wise'!$D$4:$D$7,'Zone Wise'!$C32)</f>
        <v>0</v>
      </c>
      <c r="E32" s="8">
        <f>SUMIFS('Dealer Wise'!F$4:F$7,'Dealer Wise'!$D$4:$D$7,'Zone Wise'!$C32)</f>
        <v>0</v>
      </c>
      <c r="F32" s="9" t="e">
        <f t="shared" si="0"/>
        <v>#DIV/0!</v>
      </c>
      <c r="G32" s="48">
        <f t="shared" si="7"/>
        <v>0</v>
      </c>
      <c r="H32" s="8">
        <f t="shared" si="1"/>
        <v>0</v>
      </c>
      <c r="I32" s="48">
        <f t="shared" si="8"/>
        <v>0</v>
      </c>
      <c r="J32" s="8">
        <f t="shared" si="2"/>
        <v>0</v>
      </c>
      <c r="K32" s="8">
        <f t="shared" si="9"/>
        <v>0</v>
      </c>
      <c r="L32" s="8">
        <f t="shared" si="3"/>
        <v>0</v>
      </c>
      <c r="M32" s="59">
        <f t="shared" si="10"/>
        <v>0</v>
      </c>
      <c r="N32" s="8">
        <f t="shared" si="4"/>
        <v>0</v>
      </c>
      <c r="O32" s="8">
        <f t="shared" si="5"/>
        <v>0</v>
      </c>
      <c r="P32" s="8">
        <f t="shared" si="6"/>
        <v>0</v>
      </c>
    </row>
    <row r="33" spans="1:16" x14ac:dyDescent="0.25">
      <c r="A33" s="72">
        <v>30</v>
      </c>
      <c r="B33" s="2" t="s">
        <v>66</v>
      </c>
      <c r="C33" s="2" t="s">
        <v>71</v>
      </c>
      <c r="D33" s="8">
        <f>SUMIFS('Dealer Wise'!E$4:E$7,'Dealer Wise'!$D$4:$D$7,'Zone Wise'!$C33)</f>
        <v>0</v>
      </c>
      <c r="E33" s="8">
        <f>SUMIFS('Dealer Wise'!F$4:F$7,'Dealer Wise'!$D$4:$D$7,'Zone Wise'!$C33)</f>
        <v>0</v>
      </c>
      <c r="F33" s="9" t="e">
        <f t="shared" si="0"/>
        <v>#DIV/0!</v>
      </c>
      <c r="G33" s="48">
        <f t="shared" si="7"/>
        <v>0</v>
      </c>
      <c r="H33" s="8">
        <f t="shared" si="1"/>
        <v>0</v>
      </c>
      <c r="I33" s="48">
        <f t="shared" si="8"/>
        <v>0</v>
      </c>
      <c r="J33" s="8">
        <f t="shared" si="2"/>
        <v>0</v>
      </c>
      <c r="K33" s="8">
        <f t="shared" si="9"/>
        <v>0</v>
      </c>
      <c r="L33" s="8">
        <f t="shared" si="3"/>
        <v>0</v>
      </c>
      <c r="M33" s="59">
        <f t="shared" si="10"/>
        <v>0</v>
      </c>
      <c r="N33" s="8">
        <f t="shared" si="4"/>
        <v>0</v>
      </c>
      <c r="O33" s="8">
        <f t="shared" si="5"/>
        <v>0</v>
      </c>
      <c r="P33" s="8">
        <f t="shared" si="6"/>
        <v>0</v>
      </c>
    </row>
    <row r="34" spans="1:16" x14ac:dyDescent="0.25">
      <c r="A34" s="72">
        <v>31</v>
      </c>
      <c r="B34" s="2" t="s">
        <v>66</v>
      </c>
      <c r="C34" s="2" t="s">
        <v>75</v>
      </c>
      <c r="D34" s="8">
        <f>SUMIFS('Dealer Wise'!E$4:E$7,'Dealer Wise'!$D$4:$D$7,'Zone Wise'!$C34)</f>
        <v>0</v>
      </c>
      <c r="E34" s="8">
        <f>SUMIFS('Dealer Wise'!F$4:F$7,'Dealer Wise'!$D$4:$D$7,'Zone Wise'!$C34)</f>
        <v>0</v>
      </c>
      <c r="F34" s="9" t="e">
        <f t="shared" si="0"/>
        <v>#DIV/0!</v>
      </c>
      <c r="G34" s="48">
        <f t="shared" si="7"/>
        <v>0</v>
      </c>
      <c r="H34" s="8">
        <f t="shared" si="1"/>
        <v>0</v>
      </c>
      <c r="I34" s="48">
        <f t="shared" si="8"/>
        <v>0</v>
      </c>
      <c r="J34" s="8">
        <f t="shared" si="2"/>
        <v>0</v>
      </c>
      <c r="K34" s="8">
        <f t="shared" si="9"/>
        <v>0</v>
      </c>
      <c r="L34" s="8">
        <f t="shared" si="3"/>
        <v>0</v>
      </c>
      <c r="M34" s="59">
        <f t="shared" si="10"/>
        <v>0</v>
      </c>
      <c r="N34" s="8">
        <f t="shared" si="4"/>
        <v>0</v>
      </c>
      <c r="O34" s="8">
        <f t="shared" si="5"/>
        <v>0</v>
      </c>
      <c r="P34" s="8">
        <f t="shared" si="6"/>
        <v>0</v>
      </c>
    </row>
    <row r="35" spans="1:16" x14ac:dyDescent="0.25">
      <c r="A35" s="72">
        <v>32</v>
      </c>
      <c r="B35" s="2" t="s">
        <v>66</v>
      </c>
      <c r="C35" s="2" t="s">
        <v>66</v>
      </c>
      <c r="D35" s="8">
        <f>SUMIFS('Dealer Wise'!E$4:E$7,'Dealer Wise'!$D$4:$D$7,'Zone Wise'!$C35)</f>
        <v>0</v>
      </c>
      <c r="E35" s="8">
        <f>SUMIFS('Dealer Wise'!F$4:F$7,'Dealer Wise'!$D$4:$D$7,'Zone Wise'!$C35)</f>
        <v>0</v>
      </c>
      <c r="F35" s="9" t="e">
        <f t="shared" ref="F35:F54" si="11">E35/D35</f>
        <v>#DIV/0!</v>
      </c>
      <c r="G35" s="48">
        <f t="shared" si="7"/>
        <v>0</v>
      </c>
      <c r="H35" s="8">
        <f t="shared" si="1"/>
        <v>0</v>
      </c>
      <c r="I35" s="48">
        <f t="shared" si="8"/>
        <v>0</v>
      </c>
      <c r="J35" s="8">
        <f t="shared" si="2"/>
        <v>0</v>
      </c>
      <c r="K35" s="8">
        <f t="shared" si="9"/>
        <v>0</v>
      </c>
      <c r="L35" s="8">
        <f t="shared" ref="L35:L53" si="12">K35/$P$2</f>
        <v>0</v>
      </c>
      <c r="M35" s="59">
        <f t="shared" si="10"/>
        <v>0</v>
      </c>
      <c r="N35" s="8">
        <f t="shared" si="4"/>
        <v>0</v>
      </c>
      <c r="O35" s="8">
        <f t="shared" ref="O35:O53" si="13">D35-E35</f>
        <v>0</v>
      </c>
      <c r="P35" s="8">
        <f t="shared" si="6"/>
        <v>0</v>
      </c>
    </row>
    <row r="36" spans="1:16" x14ac:dyDescent="0.25">
      <c r="A36" s="72">
        <v>33</v>
      </c>
      <c r="B36" s="2" t="s">
        <v>66</v>
      </c>
      <c r="C36" s="2" t="s">
        <v>138</v>
      </c>
      <c r="D36" s="8">
        <f>SUMIFS('Dealer Wise'!E$4:E$7,'Dealer Wise'!$D$4:$D$7,'Zone Wise'!$C36)</f>
        <v>0</v>
      </c>
      <c r="E36" s="8">
        <f>SUMIFS('Dealer Wise'!F$4:F$7,'Dealer Wise'!$D$4:$D$7,'Zone Wise'!$C36)</f>
        <v>0</v>
      </c>
      <c r="F36" s="9" t="e">
        <f t="shared" si="11"/>
        <v>#DIV/0!</v>
      </c>
      <c r="G36" s="48">
        <f t="shared" si="7"/>
        <v>0</v>
      </c>
      <c r="H36" s="8">
        <f t="shared" ref="H36:H53" si="14">G36/$P$2</f>
        <v>0</v>
      </c>
      <c r="I36" s="48">
        <f t="shared" si="8"/>
        <v>0</v>
      </c>
      <c r="J36" s="8">
        <f t="shared" ref="J36:J53" si="15">I36/$P$2</f>
        <v>0</v>
      </c>
      <c r="K36" s="8">
        <f t="shared" si="9"/>
        <v>0</v>
      </c>
      <c r="L36" s="8">
        <f t="shared" si="12"/>
        <v>0</v>
      </c>
      <c r="M36" s="59">
        <f t="shared" si="10"/>
        <v>0</v>
      </c>
      <c r="N36" s="8">
        <f t="shared" ref="N36:N53" si="16">M36/$P$2</f>
        <v>0</v>
      </c>
      <c r="O36" s="8">
        <f t="shared" si="13"/>
        <v>0</v>
      </c>
      <c r="P36" s="8">
        <f t="shared" ref="P36:P53" si="17">O36/$P$2</f>
        <v>0</v>
      </c>
    </row>
    <row r="37" spans="1:16" x14ac:dyDescent="0.25">
      <c r="A37" s="72">
        <v>34</v>
      </c>
      <c r="B37" s="2" t="s">
        <v>66</v>
      </c>
      <c r="C37" s="2" t="s">
        <v>82</v>
      </c>
      <c r="D37" s="8">
        <f>SUMIFS('Dealer Wise'!E$4:E$7,'Dealer Wise'!$D$4:$D$7,'Zone Wise'!$C37)</f>
        <v>0</v>
      </c>
      <c r="E37" s="8">
        <f>SUMIFS('Dealer Wise'!F$4:F$7,'Dealer Wise'!$D$4:$D$7,'Zone Wise'!$C37)</f>
        <v>0</v>
      </c>
      <c r="F37" s="9" t="e">
        <f t="shared" si="11"/>
        <v>#DIV/0!</v>
      </c>
      <c r="G37" s="48">
        <f t="shared" si="7"/>
        <v>0</v>
      </c>
      <c r="H37" s="8">
        <f t="shared" si="14"/>
        <v>0</v>
      </c>
      <c r="I37" s="48">
        <f t="shared" si="8"/>
        <v>0</v>
      </c>
      <c r="J37" s="8">
        <f t="shared" si="15"/>
        <v>0</v>
      </c>
      <c r="K37" s="8">
        <f t="shared" si="9"/>
        <v>0</v>
      </c>
      <c r="L37" s="8">
        <f t="shared" si="12"/>
        <v>0</v>
      </c>
      <c r="M37" s="59">
        <f t="shared" si="10"/>
        <v>0</v>
      </c>
      <c r="N37" s="8">
        <f t="shared" si="16"/>
        <v>0</v>
      </c>
      <c r="O37" s="8">
        <f t="shared" si="13"/>
        <v>0</v>
      </c>
      <c r="P37" s="8">
        <f t="shared" si="17"/>
        <v>0</v>
      </c>
    </row>
    <row r="38" spans="1:16" x14ac:dyDescent="0.25">
      <c r="A38" s="72">
        <v>35</v>
      </c>
      <c r="B38" s="2" t="s">
        <v>66</v>
      </c>
      <c r="C38" s="2" t="s">
        <v>87</v>
      </c>
      <c r="D38" s="8">
        <f>SUMIFS('Dealer Wise'!E$4:E$7,'Dealer Wise'!$D$4:$D$7,'Zone Wise'!$C38)</f>
        <v>0</v>
      </c>
      <c r="E38" s="8">
        <f>SUMIFS('Dealer Wise'!F$4:F$7,'Dealer Wise'!$D$4:$D$7,'Zone Wise'!$C38)</f>
        <v>0</v>
      </c>
      <c r="F38" s="9" t="e">
        <f t="shared" si="11"/>
        <v>#DIV/0!</v>
      </c>
      <c r="G38" s="48">
        <f t="shared" si="7"/>
        <v>0</v>
      </c>
      <c r="H38" s="8">
        <f t="shared" si="14"/>
        <v>0</v>
      </c>
      <c r="I38" s="48">
        <f t="shared" si="8"/>
        <v>0</v>
      </c>
      <c r="J38" s="8">
        <f t="shared" si="15"/>
        <v>0</v>
      </c>
      <c r="K38" s="8">
        <f t="shared" si="9"/>
        <v>0</v>
      </c>
      <c r="L38" s="8">
        <f t="shared" si="12"/>
        <v>0</v>
      </c>
      <c r="M38" s="59">
        <f t="shared" si="10"/>
        <v>0</v>
      </c>
      <c r="N38" s="8">
        <f t="shared" si="16"/>
        <v>0</v>
      </c>
      <c r="O38" s="8">
        <f t="shared" si="13"/>
        <v>0</v>
      </c>
      <c r="P38" s="8">
        <f t="shared" si="17"/>
        <v>0</v>
      </c>
    </row>
    <row r="39" spans="1:16" x14ac:dyDescent="0.25">
      <c r="A39" s="72">
        <v>36</v>
      </c>
      <c r="B39" s="2" t="s">
        <v>90</v>
      </c>
      <c r="C39" s="2" t="s">
        <v>105</v>
      </c>
      <c r="D39" s="8">
        <f>SUMIFS('Dealer Wise'!E$4:E$7,'Dealer Wise'!$D$4:$D$7,'Zone Wise'!$C39)</f>
        <v>0</v>
      </c>
      <c r="E39" s="8">
        <f>SUMIFS('Dealer Wise'!F$4:F$7,'Dealer Wise'!$D$4:$D$7,'Zone Wise'!$C39)</f>
        <v>0</v>
      </c>
      <c r="F39" s="9" t="e">
        <f t="shared" si="11"/>
        <v>#DIV/0!</v>
      </c>
      <c r="G39" s="48">
        <f t="shared" si="7"/>
        <v>0</v>
      </c>
      <c r="H39" s="8">
        <f t="shared" si="14"/>
        <v>0</v>
      </c>
      <c r="I39" s="48">
        <f t="shared" si="8"/>
        <v>0</v>
      </c>
      <c r="J39" s="8">
        <f t="shared" si="15"/>
        <v>0</v>
      </c>
      <c r="K39" s="8">
        <f t="shared" si="9"/>
        <v>0</v>
      </c>
      <c r="L39" s="8">
        <f t="shared" si="12"/>
        <v>0</v>
      </c>
      <c r="M39" s="59">
        <f t="shared" si="10"/>
        <v>0</v>
      </c>
      <c r="N39" s="8">
        <f t="shared" si="16"/>
        <v>0</v>
      </c>
      <c r="O39" s="8">
        <f t="shared" si="13"/>
        <v>0</v>
      </c>
      <c r="P39" s="8">
        <f t="shared" si="17"/>
        <v>0</v>
      </c>
    </row>
    <row r="40" spans="1:16" x14ac:dyDescent="0.25">
      <c r="A40" s="72">
        <v>37</v>
      </c>
      <c r="B40" s="2" t="s">
        <v>90</v>
      </c>
      <c r="C40" s="2" t="s">
        <v>91</v>
      </c>
      <c r="D40" s="8">
        <f>SUMIFS('Dealer Wise'!E$4:E$7,'Dealer Wise'!$D$4:$D$7,'Zone Wise'!$C40)</f>
        <v>0</v>
      </c>
      <c r="E40" s="8">
        <f>SUMIFS('Dealer Wise'!F$4:F$7,'Dealer Wise'!$D$4:$D$7,'Zone Wise'!$C40)</f>
        <v>0</v>
      </c>
      <c r="F40" s="9" t="e">
        <f t="shared" si="11"/>
        <v>#DIV/0!</v>
      </c>
      <c r="G40" s="48">
        <f t="shared" si="7"/>
        <v>0</v>
      </c>
      <c r="H40" s="8">
        <f t="shared" si="14"/>
        <v>0</v>
      </c>
      <c r="I40" s="48">
        <f t="shared" si="8"/>
        <v>0</v>
      </c>
      <c r="J40" s="8">
        <f t="shared" si="15"/>
        <v>0</v>
      </c>
      <c r="K40" s="8">
        <f t="shared" si="9"/>
        <v>0</v>
      </c>
      <c r="L40" s="8">
        <f t="shared" si="12"/>
        <v>0</v>
      </c>
      <c r="M40" s="59">
        <f t="shared" si="10"/>
        <v>0</v>
      </c>
      <c r="N40" s="8">
        <f t="shared" si="16"/>
        <v>0</v>
      </c>
      <c r="O40" s="8">
        <f t="shared" si="13"/>
        <v>0</v>
      </c>
      <c r="P40" s="8">
        <f t="shared" si="17"/>
        <v>0</v>
      </c>
    </row>
    <row r="41" spans="1:16" x14ac:dyDescent="0.25">
      <c r="A41" s="72">
        <v>38</v>
      </c>
      <c r="B41" s="2" t="s">
        <v>90</v>
      </c>
      <c r="C41" s="2" t="s">
        <v>96</v>
      </c>
      <c r="D41" s="8">
        <f>SUMIFS('Dealer Wise'!E$4:E$7,'Dealer Wise'!$D$4:$D$7,'Zone Wise'!$C41)</f>
        <v>29444173.229999997</v>
      </c>
      <c r="E41" s="8">
        <f>SUMIFS('Dealer Wise'!F$4:F$7,'Dealer Wise'!$D$4:$D$7,'Zone Wise'!$C41)</f>
        <v>11480124.309899999</v>
      </c>
      <c r="F41" s="9">
        <f t="shared" si="11"/>
        <v>0.38989460563977263</v>
      </c>
      <c r="G41" s="48">
        <f t="shared" si="7"/>
        <v>12075214.2741</v>
      </c>
      <c r="H41" s="8">
        <f t="shared" si="14"/>
        <v>1725030.6105857142</v>
      </c>
      <c r="I41" s="48">
        <f t="shared" si="8"/>
        <v>13841864.667899998</v>
      </c>
      <c r="J41" s="8">
        <f t="shared" si="15"/>
        <v>1977409.2382714283</v>
      </c>
      <c r="K41" s="8">
        <f t="shared" si="9"/>
        <v>15314073.329399997</v>
      </c>
      <c r="L41" s="8">
        <f t="shared" si="12"/>
        <v>2187724.7613428566</v>
      </c>
      <c r="M41" s="59">
        <f t="shared" si="10"/>
        <v>16786281.990899995</v>
      </c>
      <c r="N41" s="8">
        <f t="shared" si="16"/>
        <v>2398040.2844142849</v>
      </c>
      <c r="O41" s="8">
        <f t="shared" si="13"/>
        <v>17964048.920099996</v>
      </c>
      <c r="P41" s="8">
        <f t="shared" si="17"/>
        <v>2566292.7028714279</v>
      </c>
    </row>
    <row r="42" spans="1:16" x14ac:dyDescent="0.25">
      <c r="A42" s="72">
        <v>39</v>
      </c>
      <c r="B42" s="2" t="s">
        <v>90</v>
      </c>
      <c r="C42" s="2" t="s">
        <v>90</v>
      </c>
      <c r="D42" s="8">
        <f>SUMIFS('Dealer Wise'!E$4:E$7,'Dealer Wise'!$D$4:$D$7,'Zone Wise'!$C42)</f>
        <v>0</v>
      </c>
      <c r="E42" s="8">
        <f>SUMIFS('Dealer Wise'!F$4:F$7,'Dealer Wise'!$D$4:$D$7,'Zone Wise'!$C42)</f>
        <v>0</v>
      </c>
      <c r="F42" s="9" t="e">
        <f t="shared" si="11"/>
        <v>#DIV/0!</v>
      </c>
      <c r="G42" s="48">
        <f t="shared" si="7"/>
        <v>0</v>
      </c>
      <c r="H42" s="8">
        <f t="shared" si="14"/>
        <v>0</v>
      </c>
      <c r="I42" s="48">
        <f t="shared" si="8"/>
        <v>0</v>
      </c>
      <c r="J42" s="8">
        <f t="shared" si="15"/>
        <v>0</v>
      </c>
      <c r="K42" s="8">
        <f t="shared" si="9"/>
        <v>0</v>
      </c>
      <c r="L42" s="8">
        <f t="shared" si="12"/>
        <v>0</v>
      </c>
      <c r="M42" s="59">
        <f t="shared" si="10"/>
        <v>0</v>
      </c>
      <c r="N42" s="8">
        <f t="shared" si="16"/>
        <v>0</v>
      </c>
      <c r="O42" s="8">
        <f t="shared" si="13"/>
        <v>0</v>
      </c>
      <c r="P42" s="8">
        <f t="shared" si="17"/>
        <v>0</v>
      </c>
    </row>
    <row r="43" spans="1:16" x14ac:dyDescent="0.25">
      <c r="A43" s="72">
        <v>40</v>
      </c>
      <c r="B43" s="2" t="s">
        <v>90</v>
      </c>
      <c r="C43" s="2" t="s">
        <v>102</v>
      </c>
      <c r="D43" s="8">
        <f>SUMIFS('Dealer Wise'!E$4:E$7,'Dealer Wise'!$D$4:$D$7,'Zone Wise'!$C43)</f>
        <v>0</v>
      </c>
      <c r="E43" s="8">
        <f>SUMIFS('Dealer Wise'!F$4:F$7,'Dealer Wise'!$D$4:$D$7,'Zone Wise'!$C43)</f>
        <v>0</v>
      </c>
      <c r="F43" s="9" t="e">
        <f t="shared" si="11"/>
        <v>#DIV/0!</v>
      </c>
      <c r="G43" s="48">
        <f t="shared" si="7"/>
        <v>0</v>
      </c>
      <c r="H43" s="8">
        <f t="shared" si="14"/>
        <v>0</v>
      </c>
      <c r="I43" s="48">
        <f t="shared" si="8"/>
        <v>0</v>
      </c>
      <c r="J43" s="8">
        <f t="shared" si="15"/>
        <v>0</v>
      </c>
      <c r="K43" s="8">
        <f t="shared" si="9"/>
        <v>0</v>
      </c>
      <c r="L43" s="8">
        <f t="shared" si="12"/>
        <v>0</v>
      </c>
      <c r="M43" s="59">
        <f t="shared" si="10"/>
        <v>0</v>
      </c>
      <c r="N43" s="8">
        <f t="shared" si="16"/>
        <v>0</v>
      </c>
      <c r="O43" s="8">
        <f t="shared" si="13"/>
        <v>0</v>
      </c>
      <c r="P43" s="8">
        <f t="shared" si="17"/>
        <v>0</v>
      </c>
    </row>
    <row r="44" spans="1:16" x14ac:dyDescent="0.25">
      <c r="A44" s="72">
        <v>41</v>
      </c>
      <c r="B44" s="2" t="s">
        <v>108</v>
      </c>
      <c r="C44" s="2" t="s">
        <v>121</v>
      </c>
      <c r="D44" s="8">
        <f>SUMIFS('Dealer Wise'!E$4:E$7,'Dealer Wise'!$D$4:$D$7,'Zone Wise'!$C44)</f>
        <v>0</v>
      </c>
      <c r="E44" s="8">
        <f>SUMIFS('Dealer Wise'!F$4:F$7,'Dealer Wise'!$D$4:$D$7,'Zone Wise'!$C44)</f>
        <v>0</v>
      </c>
      <c r="F44" s="9" t="e">
        <f t="shared" si="11"/>
        <v>#DIV/0!</v>
      </c>
      <c r="G44" s="48">
        <f t="shared" si="7"/>
        <v>0</v>
      </c>
      <c r="H44" s="8">
        <f t="shared" si="14"/>
        <v>0</v>
      </c>
      <c r="I44" s="48">
        <f t="shared" si="8"/>
        <v>0</v>
      </c>
      <c r="J44" s="8">
        <f t="shared" si="15"/>
        <v>0</v>
      </c>
      <c r="K44" s="8">
        <f t="shared" si="9"/>
        <v>0</v>
      </c>
      <c r="L44" s="8">
        <f t="shared" si="12"/>
        <v>0</v>
      </c>
      <c r="M44" s="59">
        <f t="shared" si="10"/>
        <v>0</v>
      </c>
      <c r="N44" s="8">
        <f t="shared" si="16"/>
        <v>0</v>
      </c>
      <c r="O44" s="8">
        <f t="shared" si="13"/>
        <v>0</v>
      </c>
      <c r="P44" s="8">
        <f t="shared" si="17"/>
        <v>0</v>
      </c>
    </row>
    <row r="45" spans="1:16" x14ac:dyDescent="0.25">
      <c r="A45" s="72">
        <v>42</v>
      </c>
      <c r="B45" s="2" t="s">
        <v>108</v>
      </c>
      <c r="C45" s="2" t="s">
        <v>111</v>
      </c>
      <c r="D45" s="8">
        <f>SUMIFS('Dealer Wise'!E$4:E$7,'Dealer Wise'!$D$4:$D$7,'Zone Wise'!$C45)</f>
        <v>0</v>
      </c>
      <c r="E45" s="8">
        <f>SUMIFS('Dealer Wise'!F$4:F$7,'Dealer Wise'!$D$4:$D$7,'Zone Wise'!$C45)</f>
        <v>0</v>
      </c>
      <c r="F45" s="9" t="e">
        <f t="shared" si="11"/>
        <v>#DIV/0!</v>
      </c>
      <c r="G45" s="48">
        <f t="shared" si="7"/>
        <v>0</v>
      </c>
      <c r="H45" s="8">
        <f t="shared" si="14"/>
        <v>0</v>
      </c>
      <c r="I45" s="48">
        <f t="shared" si="8"/>
        <v>0</v>
      </c>
      <c r="J45" s="8">
        <f t="shared" si="15"/>
        <v>0</v>
      </c>
      <c r="K45" s="8">
        <f t="shared" si="9"/>
        <v>0</v>
      </c>
      <c r="L45" s="8">
        <f t="shared" si="12"/>
        <v>0</v>
      </c>
      <c r="M45" s="59">
        <f t="shared" si="10"/>
        <v>0</v>
      </c>
      <c r="N45" s="8">
        <f t="shared" si="16"/>
        <v>0</v>
      </c>
      <c r="O45" s="8">
        <f t="shared" si="13"/>
        <v>0</v>
      </c>
      <c r="P45" s="8">
        <f t="shared" si="17"/>
        <v>0</v>
      </c>
    </row>
    <row r="46" spans="1:16" x14ac:dyDescent="0.25">
      <c r="A46" s="72">
        <v>43</v>
      </c>
      <c r="B46" s="2" t="s">
        <v>108</v>
      </c>
      <c r="C46" s="27" t="s">
        <v>1302</v>
      </c>
      <c r="D46" s="8">
        <f>SUMIFS('Dealer Wise'!E$4:E$7,'Dealer Wise'!$D$4:$D$7,'Zone Wise'!$C46)</f>
        <v>0</v>
      </c>
      <c r="E46" s="8">
        <f>SUMIFS('Dealer Wise'!F$4:F$7,'Dealer Wise'!$D$4:$D$7,'Zone Wise'!$C46)</f>
        <v>0</v>
      </c>
      <c r="F46" s="9" t="e">
        <f t="shared" si="11"/>
        <v>#DIV/0!</v>
      </c>
      <c r="G46" s="48">
        <f t="shared" si="7"/>
        <v>0</v>
      </c>
      <c r="H46" s="8">
        <f t="shared" si="14"/>
        <v>0</v>
      </c>
      <c r="I46" s="48">
        <f t="shared" si="8"/>
        <v>0</v>
      </c>
      <c r="J46" s="8">
        <f t="shared" si="15"/>
        <v>0</v>
      </c>
      <c r="K46" s="8">
        <f t="shared" si="9"/>
        <v>0</v>
      </c>
      <c r="L46" s="8">
        <f t="shared" si="12"/>
        <v>0</v>
      </c>
      <c r="M46" s="59">
        <f t="shared" si="10"/>
        <v>0</v>
      </c>
      <c r="N46" s="8">
        <f t="shared" si="16"/>
        <v>0</v>
      </c>
      <c r="O46" s="8">
        <f t="shared" si="13"/>
        <v>0</v>
      </c>
      <c r="P46" s="8">
        <f t="shared" si="17"/>
        <v>0</v>
      </c>
    </row>
    <row r="47" spans="1:16" x14ac:dyDescent="0.25">
      <c r="A47" s="72">
        <v>44</v>
      </c>
      <c r="B47" s="2" t="s">
        <v>108</v>
      </c>
      <c r="C47" s="2" t="s">
        <v>108</v>
      </c>
      <c r="D47" s="8">
        <f>SUMIFS('Dealer Wise'!E$4:E$7,'Dealer Wise'!$D$4:$D$7,'Zone Wise'!$C47)</f>
        <v>0</v>
      </c>
      <c r="E47" s="8">
        <f>SUMIFS('Dealer Wise'!F$4:F$7,'Dealer Wise'!$D$4:$D$7,'Zone Wise'!$C47)</f>
        <v>0</v>
      </c>
      <c r="F47" s="9" t="e">
        <f t="shared" si="11"/>
        <v>#DIV/0!</v>
      </c>
      <c r="G47" s="48">
        <f t="shared" si="7"/>
        <v>0</v>
      </c>
      <c r="H47" s="8">
        <f t="shared" si="14"/>
        <v>0</v>
      </c>
      <c r="I47" s="48">
        <f t="shared" si="8"/>
        <v>0</v>
      </c>
      <c r="J47" s="8">
        <f t="shared" si="15"/>
        <v>0</v>
      </c>
      <c r="K47" s="8">
        <f t="shared" si="9"/>
        <v>0</v>
      </c>
      <c r="L47" s="8">
        <f t="shared" si="12"/>
        <v>0</v>
      </c>
      <c r="M47" s="59">
        <f t="shared" si="10"/>
        <v>0</v>
      </c>
      <c r="N47" s="8">
        <f t="shared" si="16"/>
        <v>0</v>
      </c>
      <c r="O47" s="8">
        <f t="shared" si="13"/>
        <v>0</v>
      </c>
      <c r="P47" s="8">
        <f t="shared" si="17"/>
        <v>0</v>
      </c>
    </row>
    <row r="48" spans="1:16" x14ac:dyDescent="0.25">
      <c r="A48" s="72">
        <v>45</v>
      </c>
      <c r="B48" s="2" t="s">
        <v>108</v>
      </c>
      <c r="C48" s="2" t="s">
        <v>117</v>
      </c>
      <c r="D48" s="8">
        <f>SUMIFS('Dealer Wise'!E$4:E$7,'Dealer Wise'!$D$4:$D$7,'Zone Wise'!$C48)</f>
        <v>0</v>
      </c>
      <c r="E48" s="8">
        <f>SUMIFS('Dealer Wise'!F$4:F$7,'Dealer Wise'!$D$4:$D$7,'Zone Wise'!$C48)</f>
        <v>0</v>
      </c>
      <c r="F48" s="9" t="e">
        <f t="shared" si="11"/>
        <v>#DIV/0!</v>
      </c>
      <c r="G48" s="48">
        <f t="shared" si="7"/>
        <v>0</v>
      </c>
      <c r="H48" s="8">
        <f t="shared" si="14"/>
        <v>0</v>
      </c>
      <c r="I48" s="48">
        <f t="shared" si="8"/>
        <v>0</v>
      </c>
      <c r="J48" s="8">
        <f t="shared" si="15"/>
        <v>0</v>
      </c>
      <c r="K48" s="8">
        <f t="shared" si="9"/>
        <v>0</v>
      </c>
      <c r="L48" s="8">
        <f t="shared" si="12"/>
        <v>0</v>
      </c>
      <c r="M48" s="59">
        <f t="shared" si="10"/>
        <v>0</v>
      </c>
      <c r="N48" s="8">
        <f t="shared" si="16"/>
        <v>0</v>
      </c>
      <c r="O48" s="8">
        <f t="shared" si="13"/>
        <v>0</v>
      </c>
      <c r="P48" s="8">
        <f t="shared" si="17"/>
        <v>0</v>
      </c>
    </row>
    <row r="49" spans="1:16" x14ac:dyDescent="0.25">
      <c r="A49" s="72">
        <v>46</v>
      </c>
      <c r="B49" s="2" t="s">
        <v>124</v>
      </c>
      <c r="C49" s="2" t="s">
        <v>131</v>
      </c>
      <c r="D49" s="8">
        <f>SUMIFS('Dealer Wise'!E$4:E$7,'Dealer Wise'!$D$4:$D$7,'Zone Wise'!$C49)</f>
        <v>0</v>
      </c>
      <c r="E49" s="8">
        <f>SUMIFS('Dealer Wise'!F$4:F$7,'Dealer Wise'!$D$4:$D$7,'Zone Wise'!$C49)</f>
        <v>0</v>
      </c>
      <c r="F49" s="9" t="e">
        <f t="shared" si="11"/>
        <v>#DIV/0!</v>
      </c>
      <c r="G49" s="48">
        <f t="shared" si="7"/>
        <v>0</v>
      </c>
      <c r="H49" s="8">
        <f t="shared" si="14"/>
        <v>0</v>
      </c>
      <c r="I49" s="48">
        <f t="shared" si="8"/>
        <v>0</v>
      </c>
      <c r="J49" s="8">
        <f t="shared" si="15"/>
        <v>0</v>
      </c>
      <c r="K49" s="8">
        <f t="shared" si="9"/>
        <v>0</v>
      </c>
      <c r="L49" s="8">
        <f t="shared" si="12"/>
        <v>0</v>
      </c>
      <c r="M49" s="59">
        <f t="shared" si="10"/>
        <v>0</v>
      </c>
      <c r="N49" s="8">
        <f t="shared" si="16"/>
        <v>0</v>
      </c>
      <c r="O49" s="8">
        <f t="shared" si="13"/>
        <v>0</v>
      </c>
      <c r="P49" s="8">
        <f t="shared" si="17"/>
        <v>0</v>
      </c>
    </row>
    <row r="50" spans="1:16" x14ac:dyDescent="0.25">
      <c r="A50" s="72">
        <v>47</v>
      </c>
      <c r="B50" s="2" t="s">
        <v>124</v>
      </c>
      <c r="C50" s="2" t="s">
        <v>125</v>
      </c>
      <c r="D50" s="8">
        <f>SUMIFS('Dealer Wise'!E$4:E$7,'Dealer Wise'!$D$4:$D$7,'Zone Wise'!$C50)</f>
        <v>0</v>
      </c>
      <c r="E50" s="8">
        <f>SUMIFS('Dealer Wise'!F$4:F$7,'Dealer Wise'!$D$4:$D$7,'Zone Wise'!$C50)</f>
        <v>0</v>
      </c>
      <c r="F50" s="9" t="e">
        <f t="shared" si="11"/>
        <v>#DIV/0!</v>
      </c>
      <c r="G50" s="48">
        <f t="shared" si="7"/>
        <v>0</v>
      </c>
      <c r="H50" s="8">
        <f t="shared" si="14"/>
        <v>0</v>
      </c>
      <c r="I50" s="48">
        <f t="shared" si="8"/>
        <v>0</v>
      </c>
      <c r="J50" s="8">
        <f t="shared" si="15"/>
        <v>0</v>
      </c>
      <c r="K50" s="8">
        <f t="shared" si="9"/>
        <v>0</v>
      </c>
      <c r="L50" s="8">
        <f t="shared" si="12"/>
        <v>0</v>
      </c>
      <c r="M50" s="59">
        <f t="shared" si="10"/>
        <v>0</v>
      </c>
      <c r="N50" s="8">
        <f t="shared" si="16"/>
        <v>0</v>
      </c>
      <c r="O50" s="8">
        <f t="shared" si="13"/>
        <v>0</v>
      </c>
      <c r="P50" s="8">
        <f t="shared" si="17"/>
        <v>0</v>
      </c>
    </row>
    <row r="51" spans="1:16" x14ac:dyDescent="0.25">
      <c r="A51" s="72">
        <v>48</v>
      </c>
      <c r="B51" s="2" t="s">
        <v>124</v>
      </c>
      <c r="C51" s="2" t="s">
        <v>133</v>
      </c>
      <c r="D51" s="8">
        <f>SUMIFS('Dealer Wise'!E$4:E$7,'Dealer Wise'!$D$4:$D$7,'Zone Wise'!$C51)</f>
        <v>0</v>
      </c>
      <c r="E51" s="8">
        <f>SUMIFS('Dealer Wise'!F$4:F$7,'Dealer Wise'!$D$4:$D$7,'Zone Wise'!$C51)</f>
        <v>0</v>
      </c>
      <c r="F51" s="9" t="e">
        <f t="shared" si="11"/>
        <v>#DIV/0!</v>
      </c>
      <c r="G51" s="48">
        <f t="shared" si="7"/>
        <v>0</v>
      </c>
      <c r="H51" s="8">
        <f t="shared" si="14"/>
        <v>0</v>
      </c>
      <c r="I51" s="48">
        <f t="shared" si="8"/>
        <v>0</v>
      </c>
      <c r="J51" s="8">
        <f t="shared" si="15"/>
        <v>0</v>
      </c>
      <c r="K51" s="8">
        <f t="shared" si="9"/>
        <v>0</v>
      </c>
      <c r="L51" s="8">
        <f t="shared" si="12"/>
        <v>0</v>
      </c>
      <c r="M51" s="59">
        <f t="shared" si="10"/>
        <v>0</v>
      </c>
      <c r="N51" s="8">
        <f t="shared" si="16"/>
        <v>0</v>
      </c>
      <c r="O51" s="8">
        <f t="shared" si="13"/>
        <v>0</v>
      </c>
      <c r="P51" s="8">
        <f t="shared" si="17"/>
        <v>0</v>
      </c>
    </row>
    <row r="52" spans="1:16" x14ac:dyDescent="0.25">
      <c r="A52" s="72">
        <v>49</v>
      </c>
      <c r="B52" s="2" t="s">
        <v>124</v>
      </c>
      <c r="C52" s="2" t="s">
        <v>128</v>
      </c>
      <c r="D52" s="8">
        <f>SUMIFS('Dealer Wise'!E$4:E$7,'Dealer Wise'!$D$4:$D$7,'Zone Wise'!$C52)</f>
        <v>0</v>
      </c>
      <c r="E52" s="8">
        <f>SUMIFS('Dealer Wise'!F$4:F$7,'Dealer Wise'!$D$4:$D$7,'Zone Wise'!$C52)</f>
        <v>0</v>
      </c>
      <c r="F52" s="9" t="e">
        <f t="shared" si="11"/>
        <v>#DIV/0!</v>
      </c>
      <c r="G52" s="48">
        <f t="shared" si="7"/>
        <v>0</v>
      </c>
      <c r="H52" s="8">
        <f t="shared" si="14"/>
        <v>0</v>
      </c>
      <c r="I52" s="48">
        <f t="shared" si="8"/>
        <v>0</v>
      </c>
      <c r="J52" s="8">
        <f t="shared" si="15"/>
        <v>0</v>
      </c>
      <c r="K52" s="8">
        <f t="shared" si="9"/>
        <v>0</v>
      </c>
      <c r="L52" s="8">
        <f t="shared" si="12"/>
        <v>0</v>
      </c>
      <c r="M52" s="59">
        <f t="shared" si="10"/>
        <v>0</v>
      </c>
      <c r="N52" s="8">
        <f t="shared" si="16"/>
        <v>0</v>
      </c>
      <c r="O52" s="8">
        <f t="shared" si="13"/>
        <v>0</v>
      </c>
      <c r="P52" s="8">
        <f t="shared" si="17"/>
        <v>0</v>
      </c>
    </row>
    <row r="53" spans="1:16" x14ac:dyDescent="0.25">
      <c r="A53" s="72">
        <v>50</v>
      </c>
      <c r="B53" s="2" t="s">
        <v>124</v>
      </c>
      <c r="C53" s="2" t="s">
        <v>124</v>
      </c>
      <c r="D53" s="8">
        <f>SUMIFS('Dealer Wise'!E$4:E$7,'Dealer Wise'!$D$4:$D$7,'Zone Wise'!$C53)</f>
        <v>0</v>
      </c>
      <c r="E53" s="8">
        <f>SUMIFS('Dealer Wise'!F$4:F$7,'Dealer Wise'!$D$4:$D$7,'Zone Wise'!$C53)</f>
        <v>0</v>
      </c>
      <c r="F53" s="9" t="e">
        <f t="shared" si="11"/>
        <v>#DIV/0!</v>
      </c>
      <c r="G53" s="48">
        <f t="shared" si="7"/>
        <v>0</v>
      </c>
      <c r="H53" s="8">
        <f t="shared" si="14"/>
        <v>0</v>
      </c>
      <c r="I53" s="48">
        <f t="shared" si="8"/>
        <v>0</v>
      </c>
      <c r="J53" s="8">
        <f t="shared" si="15"/>
        <v>0</v>
      </c>
      <c r="K53" s="8">
        <f t="shared" si="9"/>
        <v>0</v>
      </c>
      <c r="L53" s="8">
        <f t="shared" si="12"/>
        <v>0</v>
      </c>
      <c r="M53" s="59">
        <f t="shared" si="10"/>
        <v>0</v>
      </c>
      <c r="N53" s="8">
        <f t="shared" si="16"/>
        <v>0</v>
      </c>
      <c r="O53" s="8">
        <f t="shared" si="13"/>
        <v>0</v>
      </c>
      <c r="P53" s="8">
        <f t="shared" si="17"/>
        <v>0</v>
      </c>
    </row>
    <row r="54" spans="1:16" x14ac:dyDescent="0.25">
      <c r="A54" s="219" t="s">
        <v>174</v>
      </c>
      <c r="B54" s="219"/>
      <c r="C54" s="220"/>
      <c r="D54" s="19">
        <f>SUM(D4:D53)</f>
        <v>29444173.229999997</v>
      </c>
      <c r="E54" s="19">
        <f>SUM(E4:E53)</f>
        <v>11480124.309899999</v>
      </c>
      <c r="F54" s="18">
        <f t="shared" si="11"/>
        <v>0.38989460563977263</v>
      </c>
      <c r="G54" s="17">
        <f t="shared" ref="G54:P54" si="18">SUM(G4:G53)</f>
        <v>12075214.2741</v>
      </c>
      <c r="H54" s="17">
        <f t="shared" si="18"/>
        <v>1725030.6105857142</v>
      </c>
      <c r="I54" s="17">
        <f t="shared" si="18"/>
        <v>13841864.667899998</v>
      </c>
      <c r="J54" s="17">
        <f t="shared" si="18"/>
        <v>1977409.2382714283</v>
      </c>
      <c r="K54" s="17">
        <f t="shared" si="18"/>
        <v>15314073.329399997</v>
      </c>
      <c r="L54" s="17">
        <f t="shared" si="18"/>
        <v>2187724.7613428566</v>
      </c>
      <c r="M54" s="17">
        <f t="shared" si="18"/>
        <v>16786281.990899995</v>
      </c>
      <c r="N54" s="17">
        <f t="shared" si="18"/>
        <v>2398040.2844142849</v>
      </c>
      <c r="O54" s="17">
        <f t="shared" si="18"/>
        <v>17964048.920099996</v>
      </c>
      <c r="P54" s="24">
        <f t="shared" si="18"/>
        <v>2566292.7028714279</v>
      </c>
    </row>
    <row r="58" spans="1:16" x14ac:dyDescent="0.25">
      <c r="D58" s="25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536"/>
  <sheetViews>
    <sheetView zoomScale="90" zoomScaleNormal="90" workbookViewId="0">
      <pane ySplit="3" topLeftCell="A4" activePane="bottomLeft" state="frozen"/>
      <selection pane="bottomLeft" activeCell="G379" sqref="G379"/>
    </sheetView>
  </sheetViews>
  <sheetFormatPr defaultRowHeight="15" x14ac:dyDescent="0.25"/>
  <cols>
    <col min="1" max="1" width="4.85546875" style="3" customWidth="1"/>
    <col min="2" max="2" width="28" style="60" customWidth="1"/>
    <col min="3" max="3" width="14.28515625" style="60" customWidth="1"/>
    <col min="4" max="4" width="9" style="147"/>
    <col min="5" max="5" width="23.42578125" style="60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140625" customWidth="1"/>
    <col min="12" max="12" width="11.85546875" customWidth="1"/>
    <col min="13" max="13" width="10.28515625" customWidth="1"/>
    <col min="14" max="14" width="8.140625" bestFit="1" customWidth="1"/>
  </cols>
  <sheetData>
    <row r="1" spans="1:15" s="5" customFormat="1" x14ac:dyDescent="0.25">
      <c r="A1" s="231" t="s">
        <v>1081</v>
      </c>
      <c r="B1" s="230" t="s">
        <v>186</v>
      </c>
      <c r="C1" s="230" t="s">
        <v>0</v>
      </c>
      <c r="D1" s="235" t="s">
        <v>187</v>
      </c>
      <c r="E1" s="230" t="s">
        <v>188</v>
      </c>
      <c r="F1" s="230" t="s">
        <v>1465</v>
      </c>
      <c r="G1" s="230"/>
      <c r="H1" s="230"/>
      <c r="I1" s="230"/>
      <c r="J1" s="230"/>
      <c r="K1" s="230"/>
      <c r="L1" s="223" t="s">
        <v>189</v>
      </c>
      <c r="M1" s="223"/>
      <c r="N1" s="225" t="s">
        <v>190</v>
      </c>
    </row>
    <row r="2" spans="1:15" s="5" customFormat="1" hidden="1" x14ac:dyDescent="0.25">
      <c r="A2" s="232"/>
      <c r="B2" s="228"/>
      <c r="C2" s="228"/>
      <c r="D2" s="236"/>
      <c r="E2" s="228"/>
      <c r="F2" s="228" t="s">
        <v>1421</v>
      </c>
      <c r="G2" s="228"/>
      <c r="H2" s="229" t="s">
        <v>1422</v>
      </c>
      <c r="I2" s="229"/>
      <c r="J2" s="228" t="s">
        <v>191</v>
      </c>
      <c r="K2" s="228"/>
      <c r="L2" s="224"/>
      <c r="M2" s="224"/>
      <c r="N2" s="226"/>
    </row>
    <row r="3" spans="1:15" s="5" customFormat="1" hidden="1" x14ac:dyDescent="0.25">
      <c r="A3" s="233"/>
      <c r="B3" s="234"/>
      <c r="C3" s="234"/>
      <c r="D3" s="237"/>
      <c r="E3" s="234"/>
      <c r="F3" s="145" t="s">
        <v>192</v>
      </c>
      <c r="G3" s="145" t="s">
        <v>193</v>
      </c>
      <c r="H3" s="142" t="s">
        <v>192</v>
      </c>
      <c r="I3" s="142" t="s">
        <v>193</v>
      </c>
      <c r="J3" s="145" t="s">
        <v>192</v>
      </c>
      <c r="K3" s="145" t="s">
        <v>193</v>
      </c>
      <c r="L3" s="145" t="s">
        <v>194</v>
      </c>
      <c r="M3" s="145" t="s">
        <v>195</v>
      </c>
      <c r="N3" s="227"/>
    </row>
    <row r="4" spans="1:15" hidden="1" x14ac:dyDescent="0.25">
      <c r="A4" s="151">
        <v>1</v>
      </c>
      <c r="B4" s="154" t="s">
        <v>17</v>
      </c>
      <c r="C4" s="155" t="s">
        <v>1331</v>
      </c>
      <c r="D4" s="155" t="s">
        <v>202</v>
      </c>
      <c r="E4" s="154" t="s">
        <v>429</v>
      </c>
      <c r="F4" s="209">
        <v>609</v>
      </c>
      <c r="G4" s="208">
        <v>1072250.415</v>
      </c>
      <c r="H4" s="8">
        <v>343</v>
      </c>
      <c r="I4" s="8">
        <v>524880</v>
      </c>
      <c r="J4" s="49">
        <f t="shared" ref="J4:J67" si="0">IFERROR(H4/F4,0)</f>
        <v>0.56321839080459768</v>
      </c>
      <c r="K4" s="49">
        <f t="shared" ref="K4:K67" si="1">IFERROR(I4/G4,0)</f>
        <v>0.48951251746542807</v>
      </c>
      <c r="L4" s="53">
        <f>IF((J4*0.3)&gt;30%,30%,(J4*0.3))</f>
        <v>0.16896551724137929</v>
      </c>
      <c r="M4" s="53">
        <f>IF((K4*0.7)&gt;70%,70%,(K4*0.7))</f>
        <v>0.34265876222579961</v>
      </c>
      <c r="N4" s="50">
        <f>L4+M4</f>
        <v>0.51162427946717892</v>
      </c>
      <c r="O4" s="51"/>
    </row>
    <row r="5" spans="1:15" hidden="1" x14ac:dyDescent="0.25">
      <c r="A5" s="151">
        <v>2</v>
      </c>
      <c r="B5" s="154" t="s">
        <v>17</v>
      </c>
      <c r="C5" s="155" t="s">
        <v>1331</v>
      </c>
      <c r="D5" s="155" t="s">
        <v>198</v>
      </c>
      <c r="E5" s="154" t="s">
        <v>992</v>
      </c>
      <c r="F5" s="209">
        <v>1243</v>
      </c>
      <c r="G5" s="208">
        <v>2110594.2194750002</v>
      </c>
      <c r="H5" s="8">
        <v>371</v>
      </c>
      <c r="I5" s="8">
        <v>537515</v>
      </c>
      <c r="J5" s="49">
        <f t="shared" si="0"/>
        <v>0.29847144006436044</v>
      </c>
      <c r="K5" s="49">
        <f t="shared" si="1"/>
        <v>0.2546747238480091</v>
      </c>
      <c r="L5" s="53">
        <f t="shared" ref="L5:L68" si="2">IF((J5*0.3)&gt;30%,30%,(J5*0.3))</f>
        <v>8.9541432019308129E-2</v>
      </c>
      <c r="M5" s="53">
        <f t="shared" ref="M5:M68" si="3">IF((K5*0.7)&gt;70%,70%,(K5*0.7))</f>
        <v>0.17827230669360636</v>
      </c>
      <c r="N5" s="50">
        <f t="shared" ref="N5:N68" si="4">L5+M5</f>
        <v>0.26781373871291447</v>
      </c>
      <c r="O5" s="51"/>
    </row>
    <row r="6" spans="1:15" hidden="1" x14ac:dyDescent="0.25">
      <c r="A6" s="151">
        <v>3</v>
      </c>
      <c r="B6" s="154" t="s">
        <v>17</v>
      </c>
      <c r="C6" s="155" t="s">
        <v>1331</v>
      </c>
      <c r="D6" s="155" t="s">
        <v>196</v>
      </c>
      <c r="E6" s="154" t="s">
        <v>993</v>
      </c>
      <c r="F6" s="209">
        <v>1567</v>
      </c>
      <c r="G6" s="208">
        <v>2740180.1619750001</v>
      </c>
      <c r="H6" s="8">
        <v>807</v>
      </c>
      <c r="I6" s="8">
        <v>1222560</v>
      </c>
      <c r="J6" s="49">
        <f t="shared" si="0"/>
        <v>0.51499680918953417</v>
      </c>
      <c r="K6" s="49">
        <f t="shared" si="1"/>
        <v>0.44616044483689465</v>
      </c>
      <c r="L6" s="53">
        <f t="shared" si="2"/>
        <v>0.15449904275686024</v>
      </c>
      <c r="M6" s="53">
        <f t="shared" si="3"/>
        <v>0.31231231138582621</v>
      </c>
      <c r="N6" s="50">
        <f t="shared" si="4"/>
        <v>0.46681135414268649</v>
      </c>
      <c r="O6" s="51"/>
    </row>
    <row r="7" spans="1:15" hidden="1" x14ac:dyDescent="0.25">
      <c r="A7" s="151">
        <v>4</v>
      </c>
      <c r="B7" s="154" t="s">
        <v>17</v>
      </c>
      <c r="C7" s="155" t="s">
        <v>1331</v>
      </c>
      <c r="D7" s="155" t="s">
        <v>199</v>
      </c>
      <c r="E7" s="154" t="s">
        <v>1120</v>
      </c>
      <c r="F7" s="209">
        <v>600</v>
      </c>
      <c r="G7" s="208">
        <v>1026897.99</v>
      </c>
      <c r="H7" s="8">
        <v>286</v>
      </c>
      <c r="I7" s="8">
        <v>415645</v>
      </c>
      <c r="J7" s="49">
        <f t="shared" si="0"/>
        <v>0.47666666666666668</v>
      </c>
      <c r="K7" s="49">
        <f t="shared" si="1"/>
        <v>0.4047578279902953</v>
      </c>
      <c r="L7" s="53">
        <f t="shared" si="2"/>
        <v>0.14299999999999999</v>
      </c>
      <c r="M7" s="53">
        <f t="shared" si="3"/>
        <v>0.28333047959320667</v>
      </c>
      <c r="N7" s="50">
        <f t="shared" si="4"/>
        <v>0.42633047959320669</v>
      </c>
      <c r="O7" s="51"/>
    </row>
    <row r="8" spans="1:15" hidden="1" x14ac:dyDescent="0.25">
      <c r="A8" s="151">
        <v>5</v>
      </c>
      <c r="B8" s="154" t="s">
        <v>17</v>
      </c>
      <c r="C8" s="155" t="s">
        <v>1331</v>
      </c>
      <c r="D8" s="155" t="s">
        <v>201</v>
      </c>
      <c r="E8" s="154" t="s">
        <v>1121</v>
      </c>
      <c r="F8" s="209">
        <v>455</v>
      </c>
      <c r="G8" s="208">
        <v>768028.26447500009</v>
      </c>
      <c r="H8" s="8">
        <v>126</v>
      </c>
      <c r="I8" s="8">
        <v>188540</v>
      </c>
      <c r="J8" s="49">
        <f t="shared" si="0"/>
        <v>0.27692307692307694</v>
      </c>
      <c r="K8" s="49">
        <f t="shared" si="1"/>
        <v>0.24548575712754531</v>
      </c>
      <c r="L8" s="53">
        <f t="shared" si="2"/>
        <v>8.3076923076923076E-2</v>
      </c>
      <c r="M8" s="53">
        <f t="shared" si="3"/>
        <v>0.17184002998928172</v>
      </c>
      <c r="N8" s="50">
        <f t="shared" si="4"/>
        <v>0.25491695306620477</v>
      </c>
      <c r="O8" s="51"/>
    </row>
    <row r="9" spans="1:15" hidden="1" x14ac:dyDescent="0.25">
      <c r="A9" s="151">
        <v>6</v>
      </c>
      <c r="B9" s="154" t="s">
        <v>17</v>
      </c>
      <c r="C9" s="155" t="s">
        <v>1331</v>
      </c>
      <c r="D9" s="155" t="s">
        <v>197</v>
      </c>
      <c r="E9" s="154" t="s">
        <v>994</v>
      </c>
      <c r="F9" s="209">
        <v>1121</v>
      </c>
      <c r="G9" s="208">
        <v>2027982.454475</v>
      </c>
      <c r="H9" s="8">
        <v>537</v>
      </c>
      <c r="I9" s="8">
        <v>868235</v>
      </c>
      <c r="J9" s="49">
        <f t="shared" si="0"/>
        <v>0.4790365744870651</v>
      </c>
      <c r="K9" s="49">
        <f t="shared" si="1"/>
        <v>0.42812747126294387</v>
      </c>
      <c r="L9" s="53">
        <f t="shared" si="2"/>
        <v>0.14371097234611951</v>
      </c>
      <c r="M9" s="53">
        <f t="shared" si="3"/>
        <v>0.29968922988406071</v>
      </c>
      <c r="N9" s="50">
        <f t="shared" si="4"/>
        <v>0.44340020223018023</v>
      </c>
      <c r="O9" s="51"/>
    </row>
    <row r="10" spans="1:15" hidden="1" x14ac:dyDescent="0.25">
      <c r="A10" s="151">
        <v>7</v>
      </c>
      <c r="B10" s="154" t="s">
        <v>17</v>
      </c>
      <c r="C10" s="155" t="s">
        <v>1331</v>
      </c>
      <c r="D10" s="155" t="s">
        <v>200</v>
      </c>
      <c r="E10" s="154" t="s">
        <v>1122</v>
      </c>
      <c r="F10" s="209">
        <v>1118</v>
      </c>
      <c r="G10" s="208">
        <v>1922182.4844750001</v>
      </c>
      <c r="H10" s="8">
        <v>441</v>
      </c>
      <c r="I10" s="8">
        <v>603360</v>
      </c>
      <c r="J10" s="49">
        <f t="shared" si="0"/>
        <v>0.39445438282647582</v>
      </c>
      <c r="K10" s="49">
        <f t="shared" si="1"/>
        <v>0.31389319425870948</v>
      </c>
      <c r="L10" s="53">
        <f t="shared" si="2"/>
        <v>0.11833631484794274</v>
      </c>
      <c r="M10" s="53">
        <f t="shared" si="3"/>
        <v>0.21972523598109661</v>
      </c>
      <c r="N10" s="50">
        <f t="shared" si="4"/>
        <v>0.33806155082903933</v>
      </c>
      <c r="O10" s="51"/>
    </row>
    <row r="11" spans="1:15" hidden="1" x14ac:dyDescent="0.25">
      <c r="A11" s="151">
        <v>8</v>
      </c>
      <c r="B11" s="154" t="s">
        <v>1261</v>
      </c>
      <c r="C11" s="155" t="s">
        <v>1331</v>
      </c>
      <c r="D11" s="155" t="s">
        <v>233</v>
      </c>
      <c r="E11" s="154" t="s">
        <v>1306</v>
      </c>
      <c r="F11" s="209">
        <v>835</v>
      </c>
      <c r="G11" s="208">
        <v>1368537.0819750002</v>
      </c>
      <c r="H11" s="8">
        <v>268</v>
      </c>
      <c r="I11" s="8">
        <v>472045</v>
      </c>
      <c r="J11" s="49">
        <f t="shared" si="0"/>
        <v>0.32095808383233532</v>
      </c>
      <c r="K11" s="49">
        <f t="shared" si="1"/>
        <v>0.34492671496980531</v>
      </c>
      <c r="L11" s="53">
        <f t="shared" si="2"/>
        <v>9.6287425149700595E-2</v>
      </c>
      <c r="M11" s="53">
        <f t="shared" si="3"/>
        <v>0.24144870047886371</v>
      </c>
      <c r="N11" s="50">
        <f t="shared" si="4"/>
        <v>0.33773612562856431</v>
      </c>
      <c r="O11" s="51"/>
    </row>
    <row r="12" spans="1:15" hidden="1" x14ac:dyDescent="0.25">
      <c r="A12" s="151">
        <v>9</v>
      </c>
      <c r="B12" s="154" t="s">
        <v>1261</v>
      </c>
      <c r="C12" s="155" t="s">
        <v>1331</v>
      </c>
      <c r="D12" s="155" t="s">
        <v>234</v>
      </c>
      <c r="E12" s="154" t="s">
        <v>1305</v>
      </c>
      <c r="F12" s="209">
        <v>903</v>
      </c>
      <c r="G12" s="208">
        <v>1456516.3119750002</v>
      </c>
      <c r="H12" s="8">
        <v>311</v>
      </c>
      <c r="I12" s="8">
        <v>465970</v>
      </c>
      <c r="J12" s="49">
        <f t="shared" si="0"/>
        <v>0.3444075304540421</v>
      </c>
      <c r="K12" s="49">
        <f t="shared" si="1"/>
        <v>0.31992089355192743</v>
      </c>
      <c r="L12" s="53">
        <f t="shared" si="2"/>
        <v>0.10332225913621262</v>
      </c>
      <c r="M12" s="53">
        <f t="shared" si="3"/>
        <v>0.22394462548634919</v>
      </c>
      <c r="N12" s="50">
        <f t="shared" si="4"/>
        <v>0.32726688462256182</v>
      </c>
      <c r="O12" s="51"/>
    </row>
    <row r="13" spans="1:15" hidden="1" x14ac:dyDescent="0.25">
      <c r="A13" s="151">
        <v>10</v>
      </c>
      <c r="B13" s="154" t="s">
        <v>1261</v>
      </c>
      <c r="C13" s="155" t="s">
        <v>1331</v>
      </c>
      <c r="D13" s="155" t="s">
        <v>235</v>
      </c>
      <c r="E13" s="154" t="s">
        <v>213</v>
      </c>
      <c r="F13" s="209">
        <v>786</v>
      </c>
      <c r="G13" s="208">
        <v>1272312.4914499999</v>
      </c>
      <c r="H13" s="8">
        <v>400</v>
      </c>
      <c r="I13" s="8">
        <v>513220</v>
      </c>
      <c r="J13" s="49">
        <f t="shared" si="0"/>
        <v>0.5089058524173028</v>
      </c>
      <c r="K13" s="49">
        <f t="shared" si="1"/>
        <v>0.40337574569837414</v>
      </c>
      <c r="L13" s="53">
        <f t="shared" si="2"/>
        <v>0.15267175572519084</v>
      </c>
      <c r="M13" s="53">
        <f t="shared" si="3"/>
        <v>0.28236302198886187</v>
      </c>
      <c r="N13" s="50">
        <f t="shared" si="4"/>
        <v>0.43503477771405274</v>
      </c>
      <c r="O13" s="51"/>
    </row>
    <row r="14" spans="1:15" ht="15.75" hidden="1" x14ac:dyDescent="0.3">
      <c r="A14" s="151">
        <v>11</v>
      </c>
      <c r="B14" s="156" t="s">
        <v>1304</v>
      </c>
      <c r="C14" s="155" t="s">
        <v>1331</v>
      </c>
      <c r="D14" s="155" t="s">
        <v>209</v>
      </c>
      <c r="E14" s="154" t="s">
        <v>210</v>
      </c>
      <c r="F14" s="209">
        <v>407</v>
      </c>
      <c r="G14" s="208">
        <v>693026.06197499996</v>
      </c>
      <c r="H14" s="8">
        <v>55</v>
      </c>
      <c r="I14" s="8">
        <v>86820</v>
      </c>
      <c r="J14" s="49">
        <f t="shared" si="0"/>
        <v>0.13513513513513514</v>
      </c>
      <c r="K14" s="49">
        <f t="shared" si="1"/>
        <v>0.1252766739429374</v>
      </c>
      <c r="L14" s="53">
        <f t="shared" si="2"/>
        <v>4.0540540540540543E-2</v>
      </c>
      <c r="M14" s="53">
        <f t="shared" si="3"/>
        <v>8.7693671760056172E-2</v>
      </c>
      <c r="N14" s="50">
        <f t="shared" si="4"/>
        <v>0.12823421230059673</v>
      </c>
      <c r="O14" s="51"/>
    </row>
    <row r="15" spans="1:15" ht="15.75" hidden="1" x14ac:dyDescent="0.3">
      <c r="A15" s="151">
        <v>12</v>
      </c>
      <c r="B15" s="156" t="s">
        <v>1304</v>
      </c>
      <c r="C15" s="155" t="s">
        <v>1331</v>
      </c>
      <c r="D15" s="155" t="s">
        <v>208</v>
      </c>
      <c r="E15" s="154" t="s">
        <v>996</v>
      </c>
      <c r="F15" s="209">
        <v>1097</v>
      </c>
      <c r="G15" s="208">
        <v>1832339.3319750002</v>
      </c>
      <c r="H15" s="8">
        <v>220</v>
      </c>
      <c r="I15" s="8">
        <v>433120</v>
      </c>
      <c r="J15" s="49">
        <f t="shared" si="0"/>
        <v>0.20054694621695535</v>
      </c>
      <c r="K15" s="49">
        <f t="shared" si="1"/>
        <v>0.2363754313635556</v>
      </c>
      <c r="L15" s="53">
        <f t="shared" si="2"/>
        <v>6.01640838650866E-2</v>
      </c>
      <c r="M15" s="53">
        <f t="shared" si="3"/>
        <v>0.1654628019544889</v>
      </c>
      <c r="N15" s="50">
        <f t="shared" si="4"/>
        <v>0.22562688581957549</v>
      </c>
      <c r="O15" s="51"/>
    </row>
    <row r="16" spans="1:15" hidden="1" x14ac:dyDescent="0.25">
      <c r="A16" s="151">
        <v>13</v>
      </c>
      <c r="B16" s="154" t="s">
        <v>4</v>
      </c>
      <c r="C16" s="155" t="s">
        <v>1331</v>
      </c>
      <c r="D16" s="155" t="s">
        <v>218</v>
      </c>
      <c r="E16" s="154" t="s">
        <v>219</v>
      </c>
      <c r="F16" s="209">
        <v>894</v>
      </c>
      <c r="G16" s="208">
        <v>1636489.9444750005</v>
      </c>
      <c r="H16" s="8">
        <v>240</v>
      </c>
      <c r="I16" s="8">
        <v>388400</v>
      </c>
      <c r="J16" s="49">
        <f t="shared" si="0"/>
        <v>0.26845637583892618</v>
      </c>
      <c r="K16" s="49">
        <f t="shared" si="1"/>
        <v>0.23733723590009712</v>
      </c>
      <c r="L16" s="53">
        <f t="shared" si="2"/>
        <v>8.0536912751677847E-2</v>
      </c>
      <c r="M16" s="53">
        <f t="shared" si="3"/>
        <v>0.16613606513006798</v>
      </c>
      <c r="N16" s="50">
        <f t="shared" si="4"/>
        <v>0.24667297788174583</v>
      </c>
      <c r="O16" s="51"/>
    </row>
    <row r="17" spans="1:15" hidden="1" x14ac:dyDescent="0.25">
      <c r="A17" s="151">
        <v>14</v>
      </c>
      <c r="B17" s="154" t="s">
        <v>4</v>
      </c>
      <c r="C17" s="155" t="s">
        <v>1331</v>
      </c>
      <c r="D17" s="155" t="s">
        <v>216</v>
      </c>
      <c r="E17" s="154" t="s">
        <v>217</v>
      </c>
      <c r="F17" s="209">
        <v>865</v>
      </c>
      <c r="G17" s="208">
        <v>1594546.7669750003</v>
      </c>
      <c r="H17" s="8">
        <v>346</v>
      </c>
      <c r="I17" s="8">
        <v>459410</v>
      </c>
      <c r="J17" s="49">
        <f t="shared" si="0"/>
        <v>0.4</v>
      </c>
      <c r="K17" s="49">
        <f t="shared" si="1"/>
        <v>0.28811321782147686</v>
      </c>
      <c r="L17" s="53">
        <f t="shared" si="2"/>
        <v>0.12</v>
      </c>
      <c r="M17" s="53">
        <f t="shared" si="3"/>
        <v>0.20167925247503379</v>
      </c>
      <c r="N17" s="50">
        <f t="shared" si="4"/>
        <v>0.32167925247503382</v>
      </c>
      <c r="O17" s="51"/>
    </row>
    <row r="18" spans="1:15" hidden="1" x14ac:dyDescent="0.25">
      <c r="A18" s="151">
        <v>15</v>
      </c>
      <c r="B18" s="154" t="s">
        <v>4</v>
      </c>
      <c r="C18" s="155" t="s">
        <v>1331</v>
      </c>
      <c r="D18" s="155" t="s">
        <v>214</v>
      </c>
      <c r="E18" s="154" t="s">
        <v>215</v>
      </c>
      <c r="F18" s="209">
        <v>1798</v>
      </c>
      <c r="G18" s="208">
        <v>3352464.1329000001</v>
      </c>
      <c r="H18" s="8">
        <v>448</v>
      </c>
      <c r="I18" s="8">
        <v>733550</v>
      </c>
      <c r="J18" s="49">
        <f t="shared" si="0"/>
        <v>0.24916573971078976</v>
      </c>
      <c r="K18" s="49">
        <f t="shared" si="1"/>
        <v>0.21880920150678937</v>
      </c>
      <c r="L18" s="53">
        <f t="shared" si="2"/>
        <v>7.4749721913236922E-2</v>
      </c>
      <c r="M18" s="53">
        <f t="shared" si="3"/>
        <v>0.15316644105475255</v>
      </c>
      <c r="N18" s="50">
        <f t="shared" si="4"/>
        <v>0.22791616296798947</v>
      </c>
      <c r="O18" s="51"/>
    </row>
    <row r="19" spans="1:15" hidden="1" x14ac:dyDescent="0.25">
      <c r="A19" s="151">
        <v>16</v>
      </c>
      <c r="B19" s="154" t="s">
        <v>4</v>
      </c>
      <c r="C19" s="155" t="s">
        <v>1331</v>
      </c>
      <c r="D19" s="155" t="s">
        <v>212</v>
      </c>
      <c r="E19" s="154" t="s">
        <v>213</v>
      </c>
      <c r="F19" s="209">
        <v>1105</v>
      </c>
      <c r="G19" s="208">
        <v>1934211.1094750001</v>
      </c>
      <c r="H19" s="8">
        <v>346</v>
      </c>
      <c r="I19" s="8">
        <v>603600</v>
      </c>
      <c r="J19" s="49">
        <f t="shared" si="0"/>
        <v>0.31312217194570136</v>
      </c>
      <c r="K19" s="49">
        <f t="shared" si="1"/>
        <v>0.3120652120356367</v>
      </c>
      <c r="L19" s="53">
        <f t="shared" si="2"/>
        <v>9.3936651583710409E-2</v>
      </c>
      <c r="M19" s="53">
        <f t="shared" si="3"/>
        <v>0.21844564842494568</v>
      </c>
      <c r="N19" s="50">
        <f t="shared" si="4"/>
        <v>0.31238230000865608</v>
      </c>
      <c r="O19" s="51"/>
    </row>
    <row r="20" spans="1:15" hidden="1" x14ac:dyDescent="0.25">
      <c r="A20" s="151">
        <v>17</v>
      </c>
      <c r="B20" s="154" t="s">
        <v>4</v>
      </c>
      <c r="C20" s="155" t="s">
        <v>1331</v>
      </c>
      <c r="D20" s="155" t="s">
        <v>220</v>
      </c>
      <c r="E20" s="154" t="s">
        <v>221</v>
      </c>
      <c r="F20" s="209">
        <v>447</v>
      </c>
      <c r="G20" s="208">
        <v>813413.31447500002</v>
      </c>
      <c r="H20" s="8">
        <v>190</v>
      </c>
      <c r="I20" s="8">
        <v>340800</v>
      </c>
      <c r="J20" s="49">
        <f t="shared" si="0"/>
        <v>0.42505592841163309</v>
      </c>
      <c r="K20" s="49">
        <f t="shared" si="1"/>
        <v>0.41897519248251053</v>
      </c>
      <c r="L20" s="53">
        <f t="shared" si="2"/>
        <v>0.12751677852348992</v>
      </c>
      <c r="M20" s="53">
        <f t="shared" si="3"/>
        <v>0.29328263473775734</v>
      </c>
      <c r="N20" s="50">
        <f t="shared" si="4"/>
        <v>0.42079941326124726</v>
      </c>
      <c r="O20" s="51"/>
    </row>
    <row r="21" spans="1:15" hidden="1" x14ac:dyDescent="0.25">
      <c r="A21" s="151">
        <v>18</v>
      </c>
      <c r="B21" s="154" t="s">
        <v>4</v>
      </c>
      <c r="C21" s="155" t="s">
        <v>1331</v>
      </c>
      <c r="D21" s="155" t="s">
        <v>211</v>
      </c>
      <c r="E21" s="154" t="s">
        <v>997</v>
      </c>
      <c r="F21" s="209">
        <v>833</v>
      </c>
      <c r="G21" s="208">
        <v>1520122.714475</v>
      </c>
      <c r="H21" s="8">
        <v>285</v>
      </c>
      <c r="I21" s="8">
        <v>412620</v>
      </c>
      <c r="J21" s="49">
        <f t="shared" si="0"/>
        <v>0.34213685474189676</v>
      </c>
      <c r="K21" s="49">
        <f t="shared" si="1"/>
        <v>0.27143861220605814</v>
      </c>
      <c r="L21" s="53">
        <f t="shared" si="2"/>
        <v>0.10264105642256903</v>
      </c>
      <c r="M21" s="53">
        <f t="shared" si="3"/>
        <v>0.19000702854424067</v>
      </c>
      <c r="N21" s="50">
        <f t="shared" si="4"/>
        <v>0.29264808496680972</v>
      </c>
      <c r="O21" s="51"/>
    </row>
    <row r="22" spans="1:15" hidden="1" x14ac:dyDescent="0.25">
      <c r="A22" s="151">
        <v>19</v>
      </c>
      <c r="B22" s="154" t="s">
        <v>7</v>
      </c>
      <c r="C22" s="155" t="s">
        <v>1331</v>
      </c>
      <c r="D22" s="155" t="s">
        <v>248</v>
      </c>
      <c r="E22" s="154" t="s">
        <v>249</v>
      </c>
      <c r="F22" s="209">
        <v>744</v>
      </c>
      <c r="G22" s="208">
        <v>1313828.4569750002</v>
      </c>
      <c r="H22" s="8">
        <v>516</v>
      </c>
      <c r="I22" s="8">
        <v>729745</v>
      </c>
      <c r="J22" s="49">
        <f t="shared" si="0"/>
        <v>0.69354838709677424</v>
      </c>
      <c r="K22" s="49">
        <f t="shared" si="1"/>
        <v>0.5554340036751737</v>
      </c>
      <c r="L22" s="53">
        <f t="shared" si="2"/>
        <v>0.20806451612903226</v>
      </c>
      <c r="M22" s="53">
        <f t="shared" si="3"/>
        <v>0.38880380257262159</v>
      </c>
      <c r="N22" s="50">
        <f t="shared" si="4"/>
        <v>0.59686831870165391</v>
      </c>
      <c r="O22" s="51"/>
    </row>
    <row r="23" spans="1:15" hidden="1" x14ac:dyDescent="0.25">
      <c r="A23" s="151">
        <v>20</v>
      </c>
      <c r="B23" s="154" t="s">
        <v>7</v>
      </c>
      <c r="C23" s="155" t="s">
        <v>1331</v>
      </c>
      <c r="D23" s="155" t="s">
        <v>244</v>
      </c>
      <c r="E23" s="154" t="s">
        <v>245</v>
      </c>
      <c r="F23" s="209">
        <v>1022</v>
      </c>
      <c r="G23" s="208">
        <v>1782827.426975</v>
      </c>
      <c r="H23" s="8">
        <v>624</v>
      </c>
      <c r="I23" s="8">
        <v>831975</v>
      </c>
      <c r="J23" s="49">
        <f t="shared" si="0"/>
        <v>0.61056751467710368</v>
      </c>
      <c r="K23" s="49">
        <f t="shared" si="1"/>
        <v>0.46666042232233762</v>
      </c>
      <c r="L23" s="53">
        <f t="shared" si="2"/>
        <v>0.18317025440313109</v>
      </c>
      <c r="M23" s="53">
        <f t="shared" si="3"/>
        <v>0.32666229562563631</v>
      </c>
      <c r="N23" s="50">
        <f t="shared" si="4"/>
        <v>0.50983255002876737</v>
      </c>
      <c r="O23" s="51"/>
    </row>
    <row r="24" spans="1:15" hidden="1" x14ac:dyDescent="0.25">
      <c r="A24" s="151">
        <v>21</v>
      </c>
      <c r="B24" s="154" t="s">
        <v>7</v>
      </c>
      <c r="C24" s="155" t="s">
        <v>1331</v>
      </c>
      <c r="D24" s="155" t="s">
        <v>242</v>
      </c>
      <c r="E24" s="154" t="s">
        <v>243</v>
      </c>
      <c r="F24" s="209">
        <v>706</v>
      </c>
      <c r="G24" s="208">
        <v>1228077.5139500001</v>
      </c>
      <c r="H24" s="8">
        <v>348</v>
      </c>
      <c r="I24" s="8">
        <v>516880</v>
      </c>
      <c r="J24" s="49">
        <f t="shared" si="0"/>
        <v>0.49291784702549574</v>
      </c>
      <c r="K24" s="49">
        <f t="shared" si="1"/>
        <v>0.42088548493775635</v>
      </c>
      <c r="L24" s="53">
        <f t="shared" si="2"/>
        <v>0.14787535410764871</v>
      </c>
      <c r="M24" s="53">
        <f t="shared" si="3"/>
        <v>0.29461983945642944</v>
      </c>
      <c r="N24" s="50">
        <f t="shared" si="4"/>
        <v>0.44249519356407818</v>
      </c>
      <c r="O24" s="51"/>
    </row>
    <row r="25" spans="1:15" hidden="1" x14ac:dyDescent="0.25">
      <c r="A25" s="151">
        <v>22</v>
      </c>
      <c r="B25" s="154" t="s">
        <v>7</v>
      </c>
      <c r="C25" s="155" t="s">
        <v>1331</v>
      </c>
      <c r="D25" s="155" t="s">
        <v>246</v>
      </c>
      <c r="E25" s="154" t="s">
        <v>1423</v>
      </c>
      <c r="F25" s="209">
        <v>2383</v>
      </c>
      <c r="G25" s="208">
        <v>4172367.158425</v>
      </c>
      <c r="H25" s="8">
        <v>1385</v>
      </c>
      <c r="I25" s="8">
        <v>1737285</v>
      </c>
      <c r="J25" s="49">
        <f t="shared" si="0"/>
        <v>0.5812001678556441</v>
      </c>
      <c r="K25" s="49">
        <f t="shared" si="1"/>
        <v>0.4163787447353498</v>
      </c>
      <c r="L25" s="53">
        <f t="shared" si="2"/>
        <v>0.17436005035669322</v>
      </c>
      <c r="M25" s="53">
        <f t="shared" si="3"/>
        <v>0.29146512131474483</v>
      </c>
      <c r="N25" s="50">
        <f t="shared" si="4"/>
        <v>0.46582517167143805</v>
      </c>
      <c r="O25" s="51"/>
    </row>
    <row r="26" spans="1:15" hidden="1" x14ac:dyDescent="0.25">
      <c r="A26" s="151">
        <v>23</v>
      </c>
      <c r="B26" s="154" t="s">
        <v>15</v>
      </c>
      <c r="C26" s="155" t="s">
        <v>1331</v>
      </c>
      <c r="D26" s="155" t="s">
        <v>224</v>
      </c>
      <c r="E26" s="154" t="s">
        <v>1371</v>
      </c>
      <c r="F26" s="209">
        <v>742</v>
      </c>
      <c r="G26" s="208">
        <v>1336300.8044749999</v>
      </c>
      <c r="H26" s="8">
        <v>453</v>
      </c>
      <c r="I26" s="8">
        <v>650215</v>
      </c>
      <c r="J26" s="49">
        <f t="shared" si="0"/>
        <v>0.61051212938005395</v>
      </c>
      <c r="K26" s="49">
        <f t="shared" si="1"/>
        <v>0.4865783196586892</v>
      </c>
      <c r="L26" s="53">
        <f t="shared" si="2"/>
        <v>0.18315363881401617</v>
      </c>
      <c r="M26" s="53">
        <f t="shared" si="3"/>
        <v>0.34060482376108242</v>
      </c>
      <c r="N26" s="50">
        <f t="shared" si="4"/>
        <v>0.52375846257509862</v>
      </c>
      <c r="O26" s="51"/>
    </row>
    <row r="27" spans="1:15" hidden="1" x14ac:dyDescent="0.25">
      <c r="A27" s="151">
        <v>24</v>
      </c>
      <c r="B27" s="154" t="s">
        <v>15</v>
      </c>
      <c r="C27" s="155" t="s">
        <v>1331</v>
      </c>
      <c r="D27" s="155" t="s">
        <v>222</v>
      </c>
      <c r="E27" s="154" t="s">
        <v>223</v>
      </c>
      <c r="F27" s="209">
        <v>722</v>
      </c>
      <c r="G27" s="208">
        <v>1303477.374475</v>
      </c>
      <c r="H27" s="8">
        <v>445</v>
      </c>
      <c r="I27" s="8">
        <v>589135</v>
      </c>
      <c r="J27" s="49">
        <f t="shared" si="0"/>
        <v>0.61634349030470914</v>
      </c>
      <c r="K27" s="49">
        <f t="shared" si="1"/>
        <v>0.45197178833831714</v>
      </c>
      <c r="L27" s="53">
        <f t="shared" si="2"/>
        <v>0.18490304709141273</v>
      </c>
      <c r="M27" s="53">
        <f t="shared" si="3"/>
        <v>0.316380251836822</v>
      </c>
      <c r="N27" s="50">
        <f t="shared" si="4"/>
        <v>0.50128329892823476</v>
      </c>
      <c r="O27" s="51"/>
    </row>
    <row r="28" spans="1:15" hidden="1" x14ac:dyDescent="0.25">
      <c r="A28" s="151">
        <v>25</v>
      </c>
      <c r="B28" s="154" t="s">
        <v>15</v>
      </c>
      <c r="C28" s="155" t="s">
        <v>1331</v>
      </c>
      <c r="D28" s="155" t="s">
        <v>226</v>
      </c>
      <c r="E28" s="154" t="s">
        <v>227</v>
      </c>
      <c r="F28" s="209">
        <v>854</v>
      </c>
      <c r="G28" s="208">
        <v>1532820.7594750004</v>
      </c>
      <c r="H28" s="8">
        <v>464</v>
      </c>
      <c r="I28" s="8">
        <v>608550</v>
      </c>
      <c r="J28" s="49">
        <f t="shared" si="0"/>
        <v>0.54332552693208436</v>
      </c>
      <c r="K28" s="49">
        <f t="shared" si="1"/>
        <v>0.39701315123656838</v>
      </c>
      <c r="L28" s="53">
        <f t="shared" si="2"/>
        <v>0.1629976580796253</v>
      </c>
      <c r="M28" s="53">
        <f t="shared" si="3"/>
        <v>0.27790920586559786</v>
      </c>
      <c r="N28" s="50">
        <f t="shared" si="4"/>
        <v>0.44090686394522316</v>
      </c>
      <c r="O28" s="51"/>
    </row>
    <row r="29" spans="1:15" hidden="1" x14ac:dyDescent="0.25">
      <c r="A29" s="151">
        <v>26</v>
      </c>
      <c r="B29" s="154" t="s">
        <v>15</v>
      </c>
      <c r="C29" s="155" t="s">
        <v>1331</v>
      </c>
      <c r="D29" s="155" t="s">
        <v>228</v>
      </c>
      <c r="E29" s="154" t="s">
        <v>229</v>
      </c>
      <c r="F29" s="209">
        <v>1043</v>
      </c>
      <c r="G29" s="208">
        <v>1877324.0064500002</v>
      </c>
      <c r="H29" s="8">
        <v>459</v>
      </c>
      <c r="I29" s="8">
        <v>741020</v>
      </c>
      <c r="J29" s="49">
        <f t="shared" si="0"/>
        <v>0.44007670182166825</v>
      </c>
      <c r="K29" s="49">
        <f t="shared" si="1"/>
        <v>0.39472142126454823</v>
      </c>
      <c r="L29" s="53">
        <f t="shared" si="2"/>
        <v>0.13202301054650048</v>
      </c>
      <c r="M29" s="53">
        <f t="shared" si="3"/>
        <v>0.27630499488518373</v>
      </c>
      <c r="N29" s="50">
        <f t="shared" si="4"/>
        <v>0.40832800543168424</v>
      </c>
      <c r="O29" s="51"/>
    </row>
    <row r="30" spans="1:15" hidden="1" x14ac:dyDescent="0.25">
      <c r="A30" s="151">
        <v>27</v>
      </c>
      <c r="B30" s="154" t="s">
        <v>6</v>
      </c>
      <c r="C30" s="155" t="s">
        <v>1331</v>
      </c>
      <c r="D30" s="155" t="s">
        <v>232</v>
      </c>
      <c r="E30" s="154" t="s">
        <v>1372</v>
      </c>
      <c r="F30" s="209">
        <v>859</v>
      </c>
      <c r="G30" s="208">
        <v>1502231.7944750001</v>
      </c>
      <c r="H30" s="8">
        <v>547</v>
      </c>
      <c r="I30" s="8">
        <v>654915</v>
      </c>
      <c r="J30" s="49">
        <f t="shared" si="0"/>
        <v>0.63678696158323633</v>
      </c>
      <c r="K30" s="49">
        <f t="shared" si="1"/>
        <v>0.43596134924629237</v>
      </c>
      <c r="L30" s="53">
        <f t="shared" si="2"/>
        <v>0.19103608847497089</v>
      </c>
      <c r="M30" s="53">
        <f t="shared" si="3"/>
        <v>0.30517294447240462</v>
      </c>
      <c r="N30" s="50">
        <f t="shared" si="4"/>
        <v>0.49620903294737551</v>
      </c>
      <c r="O30" s="51"/>
    </row>
    <row r="31" spans="1:15" hidden="1" x14ac:dyDescent="0.25">
      <c r="A31" s="151">
        <v>28</v>
      </c>
      <c r="B31" s="154" t="s">
        <v>6</v>
      </c>
      <c r="C31" s="155" t="s">
        <v>1331</v>
      </c>
      <c r="D31" s="155" t="s">
        <v>230</v>
      </c>
      <c r="E31" s="154" t="s">
        <v>1424</v>
      </c>
      <c r="F31" s="209">
        <v>898</v>
      </c>
      <c r="G31" s="208">
        <v>1568638.8339500001</v>
      </c>
      <c r="H31" s="8">
        <v>346</v>
      </c>
      <c r="I31" s="8">
        <v>541765</v>
      </c>
      <c r="J31" s="49">
        <f t="shared" si="0"/>
        <v>0.38530066815144765</v>
      </c>
      <c r="K31" s="49">
        <f t="shared" si="1"/>
        <v>0.34537268125370701</v>
      </c>
      <c r="L31" s="53">
        <f t="shared" si="2"/>
        <v>0.11559020044543429</v>
      </c>
      <c r="M31" s="53">
        <f t="shared" si="3"/>
        <v>0.2417608768775949</v>
      </c>
      <c r="N31" s="50">
        <f t="shared" si="4"/>
        <v>0.35735107732302918</v>
      </c>
      <c r="O31" s="51"/>
    </row>
    <row r="32" spans="1:15" hidden="1" x14ac:dyDescent="0.25">
      <c r="A32" s="151">
        <v>29</v>
      </c>
      <c r="B32" s="154" t="s">
        <v>9</v>
      </c>
      <c r="C32" s="155" t="s">
        <v>1331</v>
      </c>
      <c r="D32" s="155" t="s">
        <v>251</v>
      </c>
      <c r="E32" s="154" t="s">
        <v>1125</v>
      </c>
      <c r="F32" s="209">
        <v>1152</v>
      </c>
      <c r="G32" s="208">
        <v>2017221.4189500001</v>
      </c>
      <c r="H32" s="8">
        <v>501</v>
      </c>
      <c r="I32" s="8">
        <v>705485</v>
      </c>
      <c r="J32" s="49">
        <f t="shared" si="0"/>
        <v>0.43489583333333331</v>
      </c>
      <c r="K32" s="49">
        <f t="shared" si="1"/>
        <v>0.34973106738437154</v>
      </c>
      <c r="L32" s="53">
        <f t="shared" si="2"/>
        <v>0.13046874999999999</v>
      </c>
      <c r="M32" s="53">
        <f t="shared" si="3"/>
        <v>0.24481174716906007</v>
      </c>
      <c r="N32" s="50">
        <f t="shared" si="4"/>
        <v>0.37528049716906009</v>
      </c>
      <c r="O32" s="51"/>
    </row>
    <row r="33" spans="1:15" hidden="1" x14ac:dyDescent="0.25">
      <c r="A33" s="151">
        <v>30</v>
      </c>
      <c r="B33" s="154" t="s">
        <v>9</v>
      </c>
      <c r="C33" s="155" t="s">
        <v>1331</v>
      </c>
      <c r="D33" s="155" t="s">
        <v>250</v>
      </c>
      <c r="E33" s="154" t="s">
        <v>1307</v>
      </c>
      <c r="F33" s="209">
        <v>1515</v>
      </c>
      <c r="G33" s="208">
        <v>2644205.8664500001</v>
      </c>
      <c r="H33" s="8">
        <v>455</v>
      </c>
      <c r="I33" s="8">
        <v>922170</v>
      </c>
      <c r="J33" s="49">
        <f t="shared" si="0"/>
        <v>0.30033003300330036</v>
      </c>
      <c r="K33" s="49">
        <f t="shared" si="1"/>
        <v>0.34875121173453366</v>
      </c>
      <c r="L33" s="53">
        <f t="shared" si="2"/>
        <v>9.009900990099011E-2</v>
      </c>
      <c r="M33" s="53">
        <f t="shared" si="3"/>
        <v>0.24412584821417355</v>
      </c>
      <c r="N33" s="50">
        <f t="shared" si="4"/>
        <v>0.33422485811516367</v>
      </c>
      <c r="O33" s="51"/>
    </row>
    <row r="34" spans="1:15" hidden="1" x14ac:dyDescent="0.25">
      <c r="A34" s="151">
        <v>31</v>
      </c>
      <c r="B34" s="154" t="s">
        <v>16</v>
      </c>
      <c r="C34" s="155" t="s">
        <v>1331</v>
      </c>
      <c r="D34" s="155" t="s">
        <v>240</v>
      </c>
      <c r="E34" s="154" t="s">
        <v>1126</v>
      </c>
      <c r="F34" s="209">
        <v>754</v>
      </c>
      <c r="G34" s="208">
        <v>1347988.2034249997</v>
      </c>
      <c r="H34" s="8">
        <v>388</v>
      </c>
      <c r="I34" s="8">
        <v>595410</v>
      </c>
      <c r="J34" s="49">
        <f t="shared" si="0"/>
        <v>0.51458885941644561</v>
      </c>
      <c r="K34" s="49">
        <f t="shared" si="1"/>
        <v>0.44170267847090089</v>
      </c>
      <c r="L34" s="53">
        <f t="shared" si="2"/>
        <v>0.15437665782493368</v>
      </c>
      <c r="M34" s="53">
        <f t="shared" si="3"/>
        <v>0.30919187492963063</v>
      </c>
      <c r="N34" s="50">
        <f t="shared" si="4"/>
        <v>0.46356853275456433</v>
      </c>
      <c r="O34" s="51"/>
    </row>
    <row r="35" spans="1:15" hidden="1" x14ac:dyDescent="0.25">
      <c r="A35" s="151">
        <v>32</v>
      </c>
      <c r="B35" s="154" t="s">
        <v>16</v>
      </c>
      <c r="C35" s="155" t="s">
        <v>1331</v>
      </c>
      <c r="D35" s="155" t="s">
        <v>238</v>
      </c>
      <c r="E35" s="154" t="s">
        <v>239</v>
      </c>
      <c r="F35" s="209">
        <v>754</v>
      </c>
      <c r="G35" s="208">
        <v>1347988.2034249997</v>
      </c>
      <c r="H35" s="8">
        <v>376</v>
      </c>
      <c r="I35" s="8">
        <v>513295</v>
      </c>
      <c r="J35" s="49">
        <f t="shared" si="0"/>
        <v>0.49867374005305037</v>
      </c>
      <c r="K35" s="49">
        <f t="shared" si="1"/>
        <v>0.38078597327173053</v>
      </c>
      <c r="L35" s="53">
        <f t="shared" si="2"/>
        <v>0.14960212201591511</v>
      </c>
      <c r="M35" s="53">
        <f t="shared" si="3"/>
        <v>0.26655018129021135</v>
      </c>
      <c r="N35" s="50">
        <f t="shared" si="4"/>
        <v>0.41615230330612646</v>
      </c>
      <c r="O35" s="51"/>
    </row>
    <row r="36" spans="1:15" hidden="1" x14ac:dyDescent="0.25">
      <c r="A36" s="151">
        <v>33</v>
      </c>
      <c r="B36" s="154" t="s">
        <v>16</v>
      </c>
      <c r="C36" s="155" t="s">
        <v>1331</v>
      </c>
      <c r="D36" s="155" t="s">
        <v>236</v>
      </c>
      <c r="E36" s="154" t="s">
        <v>237</v>
      </c>
      <c r="F36" s="209">
        <v>754</v>
      </c>
      <c r="G36" s="208">
        <v>1347988.2034249997</v>
      </c>
      <c r="H36" s="8">
        <v>257</v>
      </c>
      <c r="I36" s="8">
        <v>327780</v>
      </c>
      <c r="J36" s="49">
        <f t="shared" si="0"/>
        <v>0.34084880636604775</v>
      </c>
      <c r="K36" s="49">
        <f t="shared" si="1"/>
        <v>0.24316236534353117</v>
      </c>
      <c r="L36" s="53">
        <f t="shared" si="2"/>
        <v>0.10225464190981433</v>
      </c>
      <c r="M36" s="53">
        <f t="shared" si="3"/>
        <v>0.17021365574047181</v>
      </c>
      <c r="N36" s="50">
        <f t="shared" si="4"/>
        <v>0.27246829765028613</v>
      </c>
      <c r="O36" s="51"/>
    </row>
    <row r="37" spans="1:15" hidden="1" x14ac:dyDescent="0.25">
      <c r="A37" s="151">
        <v>34</v>
      </c>
      <c r="B37" s="154" t="s">
        <v>16</v>
      </c>
      <c r="C37" s="155" t="s">
        <v>1331</v>
      </c>
      <c r="D37" s="155" t="s">
        <v>241</v>
      </c>
      <c r="E37" s="154" t="s">
        <v>1264</v>
      </c>
      <c r="F37" s="209">
        <v>1313</v>
      </c>
      <c r="G37" s="208">
        <v>2286013.9184249998</v>
      </c>
      <c r="H37" s="8">
        <v>327</v>
      </c>
      <c r="I37" s="8">
        <v>457555</v>
      </c>
      <c r="J37" s="49">
        <f t="shared" si="0"/>
        <v>0.24904798172124903</v>
      </c>
      <c r="K37" s="49">
        <f t="shared" si="1"/>
        <v>0.20015407444030031</v>
      </c>
      <c r="L37" s="53">
        <f t="shared" si="2"/>
        <v>7.471439451637471E-2</v>
      </c>
      <c r="M37" s="53">
        <f t="shared" si="3"/>
        <v>0.1401078521082102</v>
      </c>
      <c r="N37" s="50">
        <f t="shared" si="4"/>
        <v>0.21482224662458491</v>
      </c>
      <c r="O37" s="51"/>
    </row>
    <row r="38" spans="1:15" hidden="1" x14ac:dyDescent="0.25">
      <c r="A38" s="151">
        <v>35</v>
      </c>
      <c r="B38" s="154" t="s">
        <v>10</v>
      </c>
      <c r="C38" s="155" t="s">
        <v>1331</v>
      </c>
      <c r="D38" s="155" t="s">
        <v>252</v>
      </c>
      <c r="E38" s="154" t="s">
        <v>253</v>
      </c>
      <c r="F38" s="209">
        <v>1055</v>
      </c>
      <c r="G38" s="208">
        <v>1869080.0864499998</v>
      </c>
      <c r="H38" s="8">
        <v>515</v>
      </c>
      <c r="I38" s="8">
        <v>697300</v>
      </c>
      <c r="J38" s="49">
        <f t="shared" si="0"/>
        <v>0.4881516587677725</v>
      </c>
      <c r="K38" s="49">
        <f t="shared" si="1"/>
        <v>0.37307122635092804</v>
      </c>
      <c r="L38" s="53">
        <f t="shared" si="2"/>
        <v>0.14644549763033174</v>
      </c>
      <c r="M38" s="53">
        <f t="shared" si="3"/>
        <v>0.26114985844564964</v>
      </c>
      <c r="N38" s="50">
        <f t="shared" si="4"/>
        <v>0.40759535607598141</v>
      </c>
      <c r="O38" s="51"/>
    </row>
    <row r="39" spans="1:15" hidden="1" x14ac:dyDescent="0.25">
      <c r="A39" s="151">
        <v>36</v>
      </c>
      <c r="B39" s="154" t="s">
        <v>10</v>
      </c>
      <c r="C39" s="155" t="s">
        <v>1331</v>
      </c>
      <c r="D39" s="155" t="s">
        <v>255</v>
      </c>
      <c r="E39" s="154" t="s">
        <v>1308</v>
      </c>
      <c r="F39" s="209">
        <v>2241</v>
      </c>
      <c r="G39" s="208">
        <v>3937491.7484250003</v>
      </c>
      <c r="H39" s="8">
        <v>1107</v>
      </c>
      <c r="I39" s="8">
        <v>1609540</v>
      </c>
      <c r="J39" s="49">
        <f t="shared" si="0"/>
        <v>0.49397590361445781</v>
      </c>
      <c r="K39" s="49">
        <f t="shared" si="1"/>
        <v>0.40877292013216721</v>
      </c>
      <c r="L39" s="53">
        <f t="shared" si="2"/>
        <v>0.14819277108433734</v>
      </c>
      <c r="M39" s="53">
        <f t="shared" si="3"/>
        <v>0.28614104409251701</v>
      </c>
      <c r="N39" s="50">
        <f t="shared" si="4"/>
        <v>0.43433381517685432</v>
      </c>
      <c r="O39" s="51"/>
    </row>
    <row r="40" spans="1:15" hidden="1" x14ac:dyDescent="0.25">
      <c r="A40" s="151">
        <v>37</v>
      </c>
      <c r="B40" s="154" t="s">
        <v>11</v>
      </c>
      <c r="C40" s="155" t="s">
        <v>1331</v>
      </c>
      <c r="D40" s="155" t="s">
        <v>257</v>
      </c>
      <c r="E40" s="154" t="s">
        <v>1390</v>
      </c>
      <c r="F40" s="209">
        <v>1929</v>
      </c>
      <c r="G40" s="208">
        <v>3423278.6584249996</v>
      </c>
      <c r="H40" s="8">
        <v>493</v>
      </c>
      <c r="I40" s="8">
        <v>1262655</v>
      </c>
      <c r="J40" s="49">
        <f t="shared" si="0"/>
        <v>0.25557283566614825</v>
      </c>
      <c r="K40" s="49">
        <f t="shared" si="1"/>
        <v>0.36884376820814496</v>
      </c>
      <c r="L40" s="53">
        <f t="shared" si="2"/>
        <v>7.6671850699844474E-2</v>
      </c>
      <c r="M40" s="53">
        <f t="shared" si="3"/>
        <v>0.25819063774570145</v>
      </c>
      <c r="N40" s="50">
        <f t="shared" si="4"/>
        <v>0.33486248844554589</v>
      </c>
      <c r="O40" s="51"/>
    </row>
    <row r="41" spans="1:15" hidden="1" x14ac:dyDescent="0.25">
      <c r="A41" s="151">
        <v>38</v>
      </c>
      <c r="B41" s="154" t="s">
        <v>11</v>
      </c>
      <c r="C41" s="155" t="s">
        <v>1331</v>
      </c>
      <c r="D41" s="155" t="s">
        <v>256</v>
      </c>
      <c r="E41" s="154" t="s">
        <v>1133</v>
      </c>
      <c r="F41" s="209">
        <v>1779</v>
      </c>
      <c r="G41" s="208">
        <v>3136554.6484250007</v>
      </c>
      <c r="H41" s="8">
        <v>511</v>
      </c>
      <c r="I41" s="8">
        <v>634435</v>
      </c>
      <c r="J41" s="49">
        <f t="shared" si="0"/>
        <v>0.28724002248454189</v>
      </c>
      <c r="K41" s="49">
        <f t="shared" si="1"/>
        <v>0.20227130438125068</v>
      </c>
      <c r="L41" s="53">
        <f t="shared" si="2"/>
        <v>8.6172006745362559E-2</v>
      </c>
      <c r="M41" s="53">
        <f t="shared" si="3"/>
        <v>0.14158991306687546</v>
      </c>
      <c r="N41" s="50">
        <f t="shared" si="4"/>
        <v>0.22776191981223803</v>
      </c>
      <c r="O41" s="51"/>
    </row>
    <row r="42" spans="1:15" hidden="1" x14ac:dyDescent="0.25">
      <c r="A42" s="151">
        <v>39</v>
      </c>
      <c r="B42" s="154" t="s">
        <v>12</v>
      </c>
      <c r="C42" s="155" t="s">
        <v>1331</v>
      </c>
      <c r="D42" s="155" t="s">
        <v>258</v>
      </c>
      <c r="E42" s="154" t="s">
        <v>1001</v>
      </c>
      <c r="F42" s="209">
        <v>2168</v>
      </c>
      <c r="G42" s="208">
        <v>3647406.8439500001</v>
      </c>
      <c r="H42" s="8">
        <v>925</v>
      </c>
      <c r="I42" s="8">
        <v>1492740</v>
      </c>
      <c r="J42" s="49">
        <f t="shared" si="0"/>
        <v>0.42666051660516607</v>
      </c>
      <c r="K42" s="49">
        <f t="shared" si="1"/>
        <v>0.40926062374314692</v>
      </c>
      <c r="L42" s="53">
        <f t="shared" si="2"/>
        <v>0.12799815498154982</v>
      </c>
      <c r="M42" s="53">
        <f t="shared" si="3"/>
        <v>0.28648243662020284</v>
      </c>
      <c r="N42" s="50">
        <f t="shared" si="4"/>
        <v>0.41448059160175266</v>
      </c>
      <c r="O42" s="51"/>
    </row>
    <row r="43" spans="1:15" hidden="1" x14ac:dyDescent="0.25">
      <c r="A43" s="151">
        <v>40</v>
      </c>
      <c r="B43" s="154" t="s">
        <v>12</v>
      </c>
      <c r="C43" s="155" t="s">
        <v>1331</v>
      </c>
      <c r="D43" s="155" t="s">
        <v>259</v>
      </c>
      <c r="E43" s="154" t="s">
        <v>1099</v>
      </c>
      <c r="F43" s="209">
        <v>1086</v>
      </c>
      <c r="G43" s="208">
        <v>1831639.3969750002</v>
      </c>
      <c r="H43" s="8">
        <v>433</v>
      </c>
      <c r="I43" s="8">
        <v>589980</v>
      </c>
      <c r="J43" s="49">
        <f t="shared" si="0"/>
        <v>0.39871086556169427</v>
      </c>
      <c r="K43" s="49">
        <f t="shared" si="1"/>
        <v>0.32210488646093072</v>
      </c>
      <c r="L43" s="53">
        <f t="shared" si="2"/>
        <v>0.11961325966850828</v>
      </c>
      <c r="M43" s="53">
        <f t="shared" si="3"/>
        <v>0.22547342052265149</v>
      </c>
      <c r="N43" s="50">
        <f t="shared" si="4"/>
        <v>0.34508668019115973</v>
      </c>
      <c r="O43" s="51"/>
    </row>
    <row r="44" spans="1:15" hidden="1" x14ac:dyDescent="0.25">
      <c r="A44" s="151">
        <v>41</v>
      </c>
      <c r="B44" s="154" t="s">
        <v>12</v>
      </c>
      <c r="C44" s="155" t="s">
        <v>1331</v>
      </c>
      <c r="D44" s="155" t="s">
        <v>260</v>
      </c>
      <c r="E44" s="154" t="s">
        <v>1002</v>
      </c>
      <c r="F44" s="209">
        <v>1223</v>
      </c>
      <c r="G44" s="208">
        <v>2065525.904475</v>
      </c>
      <c r="H44" s="8">
        <v>856</v>
      </c>
      <c r="I44" s="8">
        <v>1092540</v>
      </c>
      <c r="J44" s="49">
        <f t="shared" si="0"/>
        <v>0.69991823385118557</v>
      </c>
      <c r="K44" s="49">
        <f t="shared" si="1"/>
        <v>0.52894035249472882</v>
      </c>
      <c r="L44" s="53">
        <f t="shared" si="2"/>
        <v>0.20997547015535567</v>
      </c>
      <c r="M44" s="53">
        <f t="shared" si="3"/>
        <v>0.37025824674631014</v>
      </c>
      <c r="N44" s="50">
        <f t="shared" si="4"/>
        <v>0.58023371690166581</v>
      </c>
      <c r="O44" s="51"/>
    </row>
    <row r="45" spans="1:15" hidden="1" x14ac:dyDescent="0.25">
      <c r="A45" s="151">
        <v>42</v>
      </c>
      <c r="B45" s="154" t="s">
        <v>12</v>
      </c>
      <c r="C45" s="155" t="s">
        <v>1331</v>
      </c>
      <c r="D45" s="155" t="s">
        <v>261</v>
      </c>
      <c r="E45" s="154" t="s">
        <v>1003</v>
      </c>
      <c r="F45" s="209">
        <v>1356</v>
      </c>
      <c r="G45" s="208">
        <v>2292508.6119750002</v>
      </c>
      <c r="H45" s="8">
        <v>813</v>
      </c>
      <c r="I45" s="8">
        <v>1185885</v>
      </c>
      <c r="J45" s="49">
        <f t="shared" si="0"/>
        <v>0.59955752212389379</v>
      </c>
      <c r="K45" s="49">
        <f t="shared" si="1"/>
        <v>0.51728704258971481</v>
      </c>
      <c r="L45" s="53">
        <f t="shared" si="2"/>
        <v>0.17986725663716813</v>
      </c>
      <c r="M45" s="53">
        <f t="shared" si="3"/>
        <v>0.36210092981280034</v>
      </c>
      <c r="N45" s="50">
        <f t="shared" si="4"/>
        <v>0.54196818644996847</v>
      </c>
      <c r="O45" s="51"/>
    </row>
    <row r="46" spans="1:15" hidden="1" x14ac:dyDescent="0.25">
      <c r="A46" s="151">
        <v>43</v>
      </c>
      <c r="B46" s="154" t="s">
        <v>12</v>
      </c>
      <c r="C46" s="155" t="s">
        <v>1331</v>
      </c>
      <c r="D46" s="155" t="s">
        <v>1309</v>
      </c>
      <c r="E46" s="154" t="s">
        <v>1310</v>
      </c>
      <c r="F46" s="209">
        <v>336</v>
      </c>
      <c r="G46" s="208">
        <v>568722.82947499992</v>
      </c>
      <c r="H46" s="8">
        <v>163</v>
      </c>
      <c r="I46" s="8">
        <v>180265</v>
      </c>
      <c r="J46" s="49">
        <f t="shared" si="0"/>
        <v>0.48511904761904762</v>
      </c>
      <c r="K46" s="49">
        <f t="shared" si="1"/>
        <v>0.3169645926934328</v>
      </c>
      <c r="L46" s="53">
        <f t="shared" si="2"/>
        <v>0.14553571428571427</v>
      </c>
      <c r="M46" s="53">
        <f t="shared" si="3"/>
        <v>0.22187521488540293</v>
      </c>
      <c r="N46" s="50">
        <f t="shared" si="4"/>
        <v>0.36741092917111717</v>
      </c>
      <c r="O46" s="51"/>
    </row>
    <row r="47" spans="1:15" hidden="1" x14ac:dyDescent="0.25">
      <c r="A47" s="151">
        <v>44</v>
      </c>
      <c r="B47" s="154" t="s">
        <v>12</v>
      </c>
      <c r="C47" s="155" t="s">
        <v>1331</v>
      </c>
      <c r="D47" s="155" t="s">
        <v>1130</v>
      </c>
      <c r="E47" s="154" t="s">
        <v>1311</v>
      </c>
      <c r="F47" s="209">
        <v>612</v>
      </c>
      <c r="G47" s="208">
        <v>1041327.3944749999</v>
      </c>
      <c r="H47" s="8">
        <v>347</v>
      </c>
      <c r="I47" s="8">
        <v>346210</v>
      </c>
      <c r="J47" s="49">
        <f t="shared" si="0"/>
        <v>0.56699346405228757</v>
      </c>
      <c r="K47" s="49">
        <f t="shared" si="1"/>
        <v>0.33246988587537041</v>
      </c>
      <c r="L47" s="53">
        <f t="shared" si="2"/>
        <v>0.17009803921568625</v>
      </c>
      <c r="M47" s="53">
        <f t="shared" si="3"/>
        <v>0.23272892011275928</v>
      </c>
      <c r="N47" s="50">
        <f t="shared" si="4"/>
        <v>0.40282695932844553</v>
      </c>
      <c r="O47" s="51"/>
    </row>
    <row r="48" spans="1:15" hidden="1" x14ac:dyDescent="0.25">
      <c r="A48" s="151">
        <v>45</v>
      </c>
      <c r="B48" s="154" t="s">
        <v>14</v>
      </c>
      <c r="C48" s="155" t="s">
        <v>1331</v>
      </c>
      <c r="D48" s="155" t="s">
        <v>262</v>
      </c>
      <c r="E48" s="154" t="s">
        <v>1100</v>
      </c>
      <c r="F48" s="209">
        <v>1331</v>
      </c>
      <c r="G48" s="208">
        <v>2396492.1114499993</v>
      </c>
      <c r="H48" s="8">
        <v>652</v>
      </c>
      <c r="I48" s="8">
        <v>981525</v>
      </c>
      <c r="J48" s="49">
        <f t="shared" si="0"/>
        <v>0.48985725018782872</v>
      </c>
      <c r="K48" s="49">
        <f t="shared" si="1"/>
        <v>0.40956738197069531</v>
      </c>
      <c r="L48" s="53">
        <f t="shared" si="2"/>
        <v>0.14695717505634862</v>
      </c>
      <c r="M48" s="53">
        <f t="shared" si="3"/>
        <v>0.28669716737948669</v>
      </c>
      <c r="N48" s="50">
        <f t="shared" si="4"/>
        <v>0.43365434243583534</v>
      </c>
      <c r="O48" s="51"/>
    </row>
    <row r="49" spans="1:15" hidden="1" x14ac:dyDescent="0.25">
      <c r="A49" s="151">
        <v>46</v>
      </c>
      <c r="B49" s="154" t="s">
        <v>14</v>
      </c>
      <c r="C49" s="155" t="s">
        <v>1331</v>
      </c>
      <c r="D49" s="155" t="s">
        <v>263</v>
      </c>
      <c r="E49" s="154" t="s">
        <v>1004</v>
      </c>
      <c r="F49" s="209">
        <v>673</v>
      </c>
      <c r="G49" s="208">
        <v>1227948.2319749999</v>
      </c>
      <c r="H49" s="8">
        <v>479</v>
      </c>
      <c r="I49" s="8">
        <v>623495</v>
      </c>
      <c r="J49" s="49">
        <f t="shared" si="0"/>
        <v>0.71173848439821696</v>
      </c>
      <c r="K49" s="49">
        <f t="shared" si="1"/>
        <v>0.50775348973562751</v>
      </c>
      <c r="L49" s="53">
        <f t="shared" si="2"/>
        <v>0.21352154531946507</v>
      </c>
      <c r="M49" s="53">
        <f t="shared" si="3"/>
        <v>0.35542744281493921</v>
      </c>
      <c r="N49" s="50">
        <f t="shared" si="4"/>
        <v>0.56894898813440431</v>
      </c>
      <c r="O49" s="51"/>
    </row>
    <row r="50" spans="1:15" hidden="1" x14ac:dyDescent="0.25">
      <c r="A50" s="151">
        <v>47</v>
      </c>
      <c r="B50" s="154" t="s">
        <v>14</v>
      </c>
      <c r="C50" s="155" t="s">
        <v>1331</v>
      </c>
      <c r="D50" s="155" t="s">
        <v>264</v>
      </c>
      <c r="E50" s="154" t="s">
        <v>1005</v>
      </c>
      <c r="F50" s="209">
        <v>818</v>
      </c>
      <c r="G50" s="208">
        <v>1477970.966975</v>
      </c>
      <c r="H50" s="8">
        <v>524</v>
      </c>
      <c r="I50" s="8">
        <v>757195</v>
      </c>
      <c r="J50" s="49">
        <f t="shared" si="0"/>
        <v>0.64058679706601462</v>
      </c>
      <c r="K50" s="49">
        <f t="shared" si="1"/>
        <v>0.51232061855028854</v>
      </c>
      <c r="L50" s="53">
        <f t="shared" si="2"/>
        <v>0.19217603911980438</v>
      </c>
      <c r="M50" s="53">
        <f t="shared" si="3"/>
        <v>0.35862443298520197</v>
      </c>
      <c r="N50" s="50">
        <f t="shared" si="4"/>
        <v>0.55080047210500638</v>
      </c>
      <c r="O50" s="51"/>
    </row>
    <row r="51" spans="1:15" hidden="1" x14ac:dyDescent="0.25">
      <c r="A51" s="151">
        <v>48</v>
      </c>
      <c r="B51" s="154" t="s">
        <v>2</v>
      </c>
      <c r="C51" s="155" t="s">
        <v>1331</v>
      </c>
      <c r="D51" s="155" t="s">
        <v>204</v>
      </c>
      <c r="E51" s="154" t="s">
        <v>205</v>
      </c>
      <c r="F51" s="209">
        <v>1875</v>
      </c>
      <c r="G51" s="208">
        <v>3179202.5584250004</v>
      </c>
      <c r="H51" s="8">
        <v>736</v>
      </c>
      <c r="I51" s="8">
        <v>1163985</v>
      </c>
      <c r="J51" s="49">
        <f t="shared" si="0"/>
        <v>0.39253333333333335</v>
      </c>
      <c r="K51" s="49">
        <f t="shared" si="1"/>
        <v>0.36612483118302674</v>
      </c>
      <c r="L51" s="53">
        <f t="shared" si="2"/>
        <v>0.11776</v>
      </c>
      <c r="M51" s="53">
        <f t="shared" si="3"/>
        <v>0.25628738182811872</v>
      </c>
      <c r="N51" s="50">
        <f t="shared" si="4"/>
        <v>0.3740473818281187</v>
      </c>
      <c r="O51" s="51"/>
    </row>
    <row r="52" spans="1:15" hidden="1" x14ac:dyDescent="0.25">
      <c r="A52" s="151">
        <v>49</v>
      </c>
      <c r="B52" s="154" t="s">
        <v>2</v>
      </c>
      <c r="C52" s="155" t="s">
        <v>1331</v>
      </c>
      <c r="D52" s="155" t="s">
        <v>203</v>
      </c>
      <c r="E52" s="154" t="s">
        <v>995</v>
      </c>
      <c r="F52" s="209">
        <v>2115</v>
      </c>
      <c r="G52" s="208">
        <v>3618255.1734250002</v>
      </c>
      <c r="H52" s="8">
        <v>1246</v>
      </c>
      <c r="I52" s="8">
        <v>1639355</v>
      </c>
      <c r="J52" s="49">
        <f t="shared" si="0"/>
        <v>0.58912529550827419</v>
      </c>
      <c r="K52" s="49">
        <f t="shared" si="1"/>
        <v>0.45307887957725346</v>
      </c>
      <c r="L52" s="53">
        <f t="shared" si="2"/>
        <v>0.17673758865248226</v>
      </c>
      <c r="M52" s="53">
        <f t="shared" si="3"/>
        <v>0.3171552157040774</v>
      </c>
      <c r="N52" s="50">
        <f t="shared" si="4"/>
        <v>0.49389280435655969</v>
      </c>
      <c r="O52" s="51"/>
    </row>
    <row r="53" spans="1:15" hidden="1" x14ac:dyDescent="0.25">
      <c r="A53" s="151">
        <v>50</v>
      </c>
      <c r="B53" s="154" t="s">
        <v>2</v>
      </c>
      <c r="C53" s="155" t="s">
        <v>1331</v>
      </c>
      <c r="D53" s="155" t="s">
        <v>206</v>
      </c>
      <c r="E53" s="154" t="s">
        <v>1128</v>
      </c>
      <c r="F53" s="209">
        <v>1373</v>
      </c>
      <c r="G53" s="208">
        <v>2337343.9389499999</v>
      </c>
      <c r="H53" s="8">
        <v>930</v>
      </c>
      <c r="I53" s="8">
        <v>1191460</v>
      </c>
      <c r="J53" s="49">
        <f t="shared" si="0"/>
        <v>0.67734887108521491</v>
      </c>
      <c r="K53" s="49">
        <f t="shared" si="1"/>
        <v>0.50974954098335956</v>
      </c>
      <c r="L53" s="53">
        <f t="shared" si="2"/>
        <v>0.20320466132556447</v>
      </c>
      <c r="M53" s="53">
        <f t="shared" si="3"/>
        <v>0.35682467868835166</v>
      </c>
      <c r="N53" s="50">
        <f t="shared" si="4"/>
        <v>0.56002934001391613</v>
      </c>
      <c r="O53" s="51"/>
    </row>
    <row r="54" spans="1:15" hidden="1" x14ac:dyDescent="0.25">
      <c r="A54" s="151">
        <v>51</v>
      </c>
      <c r="B54" s="154" t="s">
        <v>2</v>
      </c>
      <c r="C54" s="155" t="s">
        <v>1331</v>
      </c>
      <c r="D54" s="155" t="s">
        <v>207</v>
      </c>
      <c r="E54" s="154" t="s">
        <v>1129</v>
      </c>
      <c r="F54" s="209">
        <v>346</v>
      </c>
      <c r="G54" s="208">
        <v>595328.49999999988</v>
      </c>
      <c r="H54" s="8">
        <v>677</v>
      </c>
      <c r="I54" s="8">
        <v>874240</v>
      </c>
      <c r="J54" s="49">
        <f t="shared" si="0"/>
        <v>1.9566473988439306</v>
      </c>
      <c r="K54" s="49">
        <f t="shared" si="1"/>
        <v>1.4685001641950624</v>
      </c>
      <c r="L54" s="53">
        <f t="shared" si="2"/>
        <v>0.3</v>
      </c>
      <c r="M54" s="53">
        <f t="shared" si="3"/>
        <v>0.7</v>
      </c>
      <c r="N54" s="50">
        <f t="shared" si="4"/>
        <v>1</v>
      </c>
      <c r="O54" s="51"/>
    </row>
    <row r="55" spans="1:15" ht="15.75" hidden="1" x14ac:dyDescent="0.3">
      <c r="A55" s="151">
        <v>52</v>
      </c>
      <c r="B55" s="157" t="s">
        <v>1349</v>
      </c>
      <c r="C55" s="158" t="s">
        <v>173</v>
      </c>
      <c r="D55" s="155" t="s">
        <v>271</v>
      </c>
      <c r="E55" s="157" t="s">
        <v>1312</v>
      </c>
      <c r="F55" s="209">
        <v>2914</v>
      </c>
      <c r="G55" s="208">
        <v>5118997.7279000003</v>
      </c>
      <c r="H55" s="8">
        <v>611</v>
      </c>
      <c r="I55" s="8">
        <v>1073355</v>
      </c>
      <c r="J55" s="49">
        <f t="shared" si="0"/>
        <v>0.20967741935483872</v>
      </c>
      <c r="K55" s="49">
        <f t="shared" si="1"/>
        <v>0.20968069474809659</v>
      </c>
      <c r="L55" s="53">
        <f t="shared" si="2"/>
        <v>6.2903225806451607E-2</v>
      </c>
      <c r="M55" s="53">
        <f t="shared" si="3"/>
        <v>0.1467764863236676</v>
      </c>
      <c r="N55" s="50">
        <f t="shared" si="4"/>
        <v>0.20967971213011921</v>
      </c>
      <c r="O55" s="51"/>
    </row>
    <row r="56" spans="1:15" ht="15.75" hidden="1" x14ac:dyDescent="0.3">
      <c r="A56" s="151">
        <v>53</v>
      </c>
      <c r="B56" s="157" t="s">
        <v>1349</v>
      </c>
      <c r="C56" s="158" t="s">
        <v>173</v>
      </c>
      <c r="D56" s="155" t="s">
        <v>274</v>
      </c>
      <c r="E56" s="157" t="s">
        <v>1336</v>
      </c>
      <c r="F56" s="209">
        <v>1245</v>
      </c>
      <c r="G56" s="208">
        <v>2174513.7764500002</v>
      </c>
      <c r="H56" s="8">
        <v>512</v>
      </c>
      <c r="I56" s="8">
        <v>948015</v>
      </c>
      <c r="J56" s="49">
        <f t="shared" si="0"/>
        <v>0.41124497991967873</v>
      </c>
      <c r="K56" s="49">
        <f t="shared" si="1"/>
        <v>0.43596642627285659</v>
      </c>
      <c r="L56" s="53">
        <f t="shared" si="2"/>
        <v>0.12337349397590361</v>
      </c>
      <c r="M56" s="53">
        <f t="shared" si="3"/>
        <v>0.30517649839099958</v>
      </c>
      <c r="N56" s="50">
        <f t="shared" si="4"/>
        <v>0.42854999236690317</v>
      </c>
      <c r="O56" s="51"/>
    </row>
    <row r="57" spans="1:15" ht="15.75" hidden="1" x14ac:dyDescent="0.3">
      <c r="A57" s="151">
        <v>54</v>
      </c>
      <c r="B57" s="157" t="s">
        <v>1349</v>
      </c>
      <c r="C57" s="158" t="s">
        <v>173</v>
      </c>
      <c r="D57" s="155" t="s">
        <v>276</v>
      </c>
      <c r="E57" s="157" t="s">
        <v>1373</v>
      </c>
      <c r="F57" s="209">
        <v>1217</v>
      </c>
      <c r="G57" s="208">
        <v>2134596.3989499998</v>
      </c>
      <c r="H57" s="8">
        <v>511</v>
      </c>
      <c r="I57" s="8">
        <v>731280</v>
      </c>
      <c r="J57" s="49">
        <f t="shared" si="0"/>
        <v>0.41988496302382911</v>
      </c>
      <c r="K57" s="49">
        <f t="shared" si="1"/>
        <v>0.34258466863324327</v>
      </c>
      <c r="L57" s="53">
        <f t="shared" si="2"/>
        <v>0.12596548890714873</v>
      </c>
      <c r="M57" s="53">
        <f t="shared" si="3"/>
        <v>0.23980926804327027</v>
      </c>
      <c r="N57" s="50">
        <f t="shared" si="4"/>
        <v>0.365774756950419</v>
      </c>
      <c r="O57" s="51"/>
    </row>
    <row r="58" spans="1:15" ht="15.75" hidden="1" x14ac:dyDescent="0.3">
      <c r="A58" s="151">
        <v>55</v>
      </c>
      <c r="B58" s="157" t="s">
        <v>1349</v>
      </c>
      <c r="C58" s="158" t="s">
        <v>173</v>
      </c>
      <c r="D58" s="155" t="s">
        <v>273</v>
      </c>
      <c r="E58" s="157" t="s">
        <v>1018</v>
      </c>
      <c r="F58" s="209">
        <v>1176</v>
      </c>
      <c r="G58" s="208">
        <v>2064354.79645</v>
      </c>
      <c r="H58" s="8">
        <v>485</v>
      </c>
      <c r="I58" s="8">
        <v>843095</v>
      </c>
      <c r="J58" s="49">
        <f t="shared" si="0"/>
        <v>0.41241496598639454</v>
      </c>
      <c r="K58" s="49">
        <f t="shared" si="1"/>
        <v>0.40840605570798272</v>
      </c>
      <c r="L58" s="53">
        <f t="shared" si="2"/>
        <v>0.12372448979591835</v>
      </c>
      <c r="M58" s="53">
        <f t="shared" si="3"/>
        <v>0.2858842389955879</v>
      </c>
      <c r="N58" s="50">
        <f t="shared" si="4"/>
        <v>0.40960872879150623</v>
      </c>
      <c r="O58" s="51"/>
    </row>
    <row r="59" spans="1:15" ht="15.75" hidden="1" x14ac:dyDescent="0.3">
      <c r="A59" s="151">
        <v>56</v>
      </c>
      <c r="B59" s="157" t="s">
        <v>1234</v>
      </c>
      <c r="C59" s="158" t="s">
        <v>173</v>
      </c>
      <c r="D59" s="155" t="s">
        <v>278</v>
      </c>
      <c r="E59" s="157" t="s">
        <v>1014</v>
      </c>
      <c r="F59" s="209">
        <v>1485</v>
      </c>
      <c r="G59" s="208">
        <v>2618053.3664500001</v>
      </c>
      <c r="H59" s="8">
        <v>308</v>
      </c>
      <c r="I59" s="8">
        <v>607115</v>
      </c>
      <c r="J59" s="49">
        <f t="shared" si="0"/>
        <v>0.2074074074074074</v>
      </c>
      <c r="K59" s="49">
        <f t="shared" si="1"/>
        <v>0.23189557851650261</v>
      </c>
      <c r="L59" s="53">
        <f t="shared" si="2"/>
        <v>6.222222222222222E-2</v>
      </c>
      <c r="M59" s="53">
        <f t="shared" si="3"/>
        <v>0.1623269049615518</v>
      </c>
      <c r="N59" s="50">
        <f t="shared" si="4"/>
        <v>0.22454912718377401</v>
      </c>
      <c r="O59" s="51"/>
    </row>
    <row r="60" spans="1:15" ht="15.75" hidden="1" x14ac:dyDescent="0.3">
      <c r="A60" s="151">
        <v>57</v>
      </c>
      <c r="B60" s="157" t="s">
        <v>1234</v>
      </c>
      <c r="C60" s="158" t="s">
        <v>173</v>
      </c>
      <c r="D60" s="155" t="s">
        <v>279</v>
      </c>
      <c r="E60" s="157" t="s">
        <v>1313</v>
      </c>
      <c r="F60" s="209">
        <v>1219</v>
      </c>
      <c r="G60" s="208">
        <v>2140279.6739500002</v>
      </c>
      <c r="H60" s="8">
        <v>216</v>
      </c>
      <c r="I60" s="8">
        <v>459775</v>
      </c>
      <c r="J60" s="49">
        <f t="shared" si="0"/>
        <v>0.17719442165709598</v>
      </c>
      <c r="K60" s="49">
        <f t="shared" si="1"/>
        <v>0.21482005627398251</v>
      </c>
      <c r="L60" s="53">
        <f t="shared" si="2"/>
        <v>5.3158326497128795E-2</v>
      </c>
      <c r="M60" s="53">
        <f t="shared" si="3"/>
        <v>0.15037403939178776</v>
      </c>
      <c r="N60" s="50">
        <f t="shared" si="4"/>
        <v>0.20353236588891654</v>
      </c>
      <c r="O60" s="51"/>
    </row>
    <row r="61" spans="1:15" ht="15.75" hidden="1" x14ac:dyDescent="0.3">
      <c r="A61" s="151">
        <v>58</v>
      </c>
      <c r="B61" s="157" t="s">
        <v>1234</v>
      </c>
      <c r="C61" s="158" t="s">
        <v>173</v>
      </c>
      <c r="D61" s="155" t="s">
        <v>277</v>
      </c>
      <c r="E61" s="157" t="s">
        <v>1314</v>
      </c>
      <c r="F61" s="209">
        <v>601</v>
      </c>
      <c r="G61" s="208">
        <v>1059116.499475</v>
      </c>
      <c r="H61" s="8">
        <v>223</v>
      </c>
      <c r="I61" s="8">
        <v>371365</v>
      </c>
      <c r="J61" s="49">
        <f t="shared" si="0"/>
        <v>0.37104825291181365</v>
      </c>
      <c r="K61" s="49">
        <f t="shared" si="1"/>
        <v>0.35063659208791875</v>
      </c>
      <c r="L61" s="53">
        <f t="shared" si="2"/>
        <v>0.11131447587354409</v>
      </c>
      <c r="M61" s="53">
        <f t="shared" si="3"/>
        <v>0.24544561446154312</v>
      </c>
      <c r="N61" s="50">
        <f t="shared" si="4"/>
        <v>0.35676009033508721</v>
      </c>
      <c r="O61" s="51"/>
    </row>
    <row r="62" spans="1:15" ht="15.75" hidden="1" x14ac:dyDescent="0.3">
      <c r="A62" s="151">
        <v>59</v>
      </c>
      <c r="B62" s="157" t="s">
        <v>151</v>
      </c>
      <c r="C62" s="158" t="s">
        <v>173</v>
      </c>
      <c r="D62" s="155" t="s">
        <v>1197</v>
      </c>
      <c r="E62" s="157" t="s">
        <v>1315</v>
      </c>
      <c r="F62" s="209">
        <v>1354</v>
      </c>
      <c r="G62" s="208">
        <v>2390636.8564500003</v>
      </c>
      <c r="H62" s="8">
        <v>433</v>
      </c>
      <c r="I62" s="8">
        <v>786385</v>
      </c>
      <c r="J62" s="49">
        <f t="shared" si="0"/>
        <v>0.31979320531757754</v>
      </c>
      <c r="K62" s="49">
        <f t="shared" si="1"/>
        <v>0.32894372806071021</v>
      </c>
      <c r="L62" s="53">
        <f t="shared" si="2"/>
        <v>9.5937961595273263E-2</v>
      </c>
      <c r="M62" s="53">
        <f t="shared" si="3"/>
        <v>0.23026060964249712</v>
      </c>
      <c r="N62" s="50">
        <f t="shared" si="4"/>
        <v>0.32619857123777041</v>
      </c>
      <c r="O62" s="51"/>
    </row>
    <row r="63" spans="1:15" ht="15.75" hidden="1" x14ac:dyDescent="0.3">
      <c r="A63" s="151">
        <v>60</v>
      </c>
      <c r="B63" s="157" t="s">
        <v>151</v>
      </c>
      <c r="C63" s="158" t="s">
        <v>173</v>
      </c>
      <c r="D63" s="155" t="s">
        <v>1198</v>
      </c>
      <c r="E63" s="157" t="s">
        <v>1316</v>
      </c>
      <c r="F63" s="209">
        <v>2339</v>
      </c>
      <c r="G63" s="208">
        <v>4106460.4153999998</v>
      </c>
      <c r="H63" s="8">
        <v>859</v>
      </c>
      <c r="I63" s="8">
        <v>1262670</v>
      </c>
      <c r="J63" s="49">
        <f t="shared" si="0"/>
        <v>0.36725096194955109</v>
      </c>
      <c r="K63" s="49">
        <f t="shared" si="1"/>
        <v>0.30748378707481261</v>
      </c>
      <c r="L63" s="53">
        <f t="shared" si="2"/>
        <v>0.11017528858486532</v>
      </c>
      <c r="M63" s="53">
        <f t="shared" si="3"/>
        <v>0.21523865095236883</v>
      </c>
      <c r="N63" s="50">
        <f t="shared" si="4"/>
        <v>0.32541393953723413</v>
      </c>
      <c r="O63" s="51"/>
    </row>
    <row r="64" spans="1:15" ht="15.75" hidden="1" x14ac:dyDescent="0.3">
      <c r="A64" s="151">
        <v>61</v>
      </c>
      <c r="B64" s="157" t="s">
        <v>151</v>
      </c>
      <c r="C64" s="158" t="s">
        <v>173</v>
      </c>
      <c r="D64" s="155" t="s">
        <v>1199</v>
      </c>
      <c r="E64" s="157" t="s">
        <v>1317</v>
      </c>
      <c r="F64" s="209">
        <v>2465</v>
      </c>
      <c r="G64" s="208">
        <v>4327490.4254000001</v>
      </c>
      <c r="H64" s="8">
        <v>1049</v>
      </c>
      <c r="I64" s="8">
        <v>2027760</v>
      </c>
      <c r="J64" s="49">
        <f t="shared" si="0"/>
        <v>0.42555780933062881</v>
      </c>
      <c r="K64" s="49">
        <f t="shared" si="1"/>
        <v>0.46857642667402766</v>
      </c>
      <c r="L64" s="53">
        <f t="shared" si="2"/>
        <v>0.12766734279918865</v>
      </c>
      <c r="M64" s="53">
        <f t="shared" si="3"/>
        <v>0.32800349867181933</v>
      </c>
      <c r="N64" s="50">
        <f t="shared" si="4"/>
        <v>0.455670841471008</v>
      </c>
      <c r="O64" s="51"/>
    </row>
    <row r="65" spans="1:15" ht="15.75" hidden="1" x14ac:dyDescent="0.3">
      <c r="A65" s="151">
        <v>62</v>
      </c>
      <c r="B65" s="160" t="s">
        <v>144</v>
      </c>
      <c r="C65" s="161" t="s">
        <v>173</v>
      </c>
      <c r="D65" s="155" t="s">
        <v>321</v>
      </c>
      <c r="E65" s="162" t="s">
        <v>322</v>
      </c>
      <c r="F65" s="209">
        <v>1485</v>
      </c>
      <c r="G65" s="208">
        <v>2610930.0914500002</v>
      </c>
      <c r="H65" s="8">
        <v>775</v>
      </c>
      <c r="I65" s="8">
        <v>1169720</v>
      </c>
      <c r="J65" s="49">
        <f t="shared" si="0"/>
        <v>0.52188552188552184</v>
      </c>
      <c r="K65" s="49">
        <f t="shared" si="1"/>
        <v>0.44800893131167174</v>
      </c>
      <c r="L65" s="53">
        <f t="shared" si="2"/>
        <v>0.15656565656565655</v>
      </c>
      <c r="M65" s="53">
        <f t="shared" si="3"/>
        <v>0.31360625191817021</v>
      </c>
      <c r="N65" s="50">
        <f t="shared" si="4"/>
        <v>0.47017190848382673</v>
      </c>
      <c r="O65" s="51"/>
    </row>
    <row r="66" spans="1:15" ht="15.75" hidden="1" x14ac:dyDescent="0.3">
      <c r="A66" s="151">
        <v>63</v>
      </c>
      <c r="B66" s="160" t="s">
        <v>144</v>
      </c>
      <c r="C66" s="161" t="s">
        <v>173</v>
      </c>
      <c r="D66" s="155" t="s">
        <v>320</v>
      </c>
      <c r="E66" s="162" t="s">
        <v>1007</v>
      </c>
      <c r="F66" s="209">
        <v>1217</v>
      </c>
      <c r="G66" s="208">
        <v>2134596.3989499998</v>
      </c>
      <c r="H66" s="8">
        <v>380</v>
      </c>
      <c r="I66" s="8">
        <v>506895</v>
      </c>
      <c r="J66" s="49">
        <f t="shared" si="0"/>
        <v>0.31224322103533281</v>
      </c>
      <c r="K66" s="49">
        <f t="shared" si="1"/>
        <v>0.23746643639487999</v>
      </c>
      <c r="L66" s="53">
        <f t="shared" si="2"/>
        <v>9.3672966310599834E-2</v>
      </c>
      <c r="M66" s="53">
        <f t="shared" si="3"/>
        <v>0.16622650547641599</v>
      </c>
      <c r="N66" s="50">
        <f t="shared" si="4"/>
        <v>0.25989947178701583</v>
      </c>
      <c r="O66" s="51"/>
    </row>
    <row r="67" spans="1:15" ht="15.75" hidden="1" x14ac:dyDescent="0.3">
      <c r="A67" s="151">
        <v>64</v>
      </c>
      <c r="B67" s="163" t="s">
        <v>159</v>
      </c>
      <c r="C67" s="164" t="s">
        <v>173</v>
      </c>
      <c r="D67" s="155" t="s">
        <v>286</v>
      </c>
      <c r="E67" s="162" t="s">
        <v>287</v>
      </c>
      <c r="F67" s="209">
        <v>2693</v>
      </c>
      <c r="G67" s="208">
        <v>4729191.9154000003</v>
      </c>
      <c r="H67" s="8">
        <v>2253</v>
      </c>
      <c r="I67" s="8">
        <v>3547160</v>
      </c>
      <c r="J67" s="49">
        <f t="shared" si="0"/>
        <v>0.83661344225770518</v>
      </c>
      <c r="K67" s="49">
        <f t="shared" si="1"/>
        <v>0.75005625981240753</v>
      </c>
      <c r="L67" s="53">
        <f t="shared" si="2"/>
        <v>0.25098403267731156</v>
      </c>
      <c r="M67" s="53">
        <f t="shared" si="3"/>
        <v>0.52503938186868526</v>
      </c>
      <c r="N67" s="50">
        <f t="shared" si="4"/>
        <v>0.77602341454599677</v>
      </c>
      <c r="O67" s="51"/>
    </row>
    <row r="68" spans="1:15" ht="15.75" hidden="1" x14ac:dyDescent="0.3">
      <c r="A68" s="151">
        <v>65</v>
      </c>
      <c r="B68" s="163" t="s">
        <v>159</v>
      </c>
      <c r="C68" s="164" t="s">
        <v>173</v>
      </c>
      <c r="D68" s="155" t="s">
        <v>284</v>
      </c>
      <c r="E68" s="162" t="s">
        <v>285</v>
      </c>
      <c r="F68" s="209">
        <v>1266</v>
      </c>
      <c r="G68" s="208">
        <v>2226007.0514500001</v>
      </c>
      <c r="H68" s="8">
        <v>535</v>
      </c>
      <c r="I68" s="8">
        <v>1030110</v>
      </c>
      <c r="J68" s="49">
        <f t="shared" ref="J68:J131" si="5">IFERROR(H68/F68,0)</f>
        <v>0.42259083728278041</v>
      </c>
      <c r="K68" s="49">
        <f t="shared" ref="K68:K131" si="6">IFERROR(I68/G68,0)</f>
        <v>0.46276133731427133</v>
      </c>
      <c r="L68" s="53">
        <f t="shared" si="2"/>
        <v>0.12677725118483413</v>
      </c>
      <c r="M68" s="53">
        <f t="shared" si="3"/>
        <v>0.32393293611998991</v>
      </c>
      <c r="N68" s="50">
        <f t="shared" si="4"/>
        <v>0.45071018730482404</v>
      </c>
      <c r="O68" s="51"/>
    </row>
    <row r="69" spans="1:15" ht="15.75" hidden="1" x14ac:dyDescent="0.3">
      <c r="A69" s="151">
        <v>66</v>
      </c>
      <c r="B69" s="163" t="s">
        <v>159</v>
      </c>
      <c r="C69" s="164" t="s">
        <v>173</v>
      </c>
      <c r="D69" s="155" t="s">
        <v>282</v>
      </c>
      <c r="E69" s="162" t="s">
        <v>283</v>
      </c>
      <c r="F69" s="209">
        <v>2652</v>
      </c>
      <c r="G69" s="208">
        <v>4667437.3604000006</v>
      </c>
      <c r="H69" s="8">
        <v>2701</v>
      </c>
      <c r="I69" s="8">
        <v>3252590</v>
      </c>
      <c r="J69" s="49">
        <f t="shared" si="5"/>
        <v>1.0184766214177978</v>
      </c>
      <c r="K69" s="49">
        <f t="shared" si="6"/>
        <v>0.69686848453414529</v>
      </c>
      <c r="L69" s="53">
        <f t="shared" ref="L69:L132" si="7">IF((J69*0.3)&gt;30%,30%,(J69*0.3))</f>
        <v>0.3</v>
      </c>
      <c r="M69" s="53">
        <f t="shared" ref="M69:M132" si="8">IF((K69*0.7)&gt;70%,70%,(K69*0.7))</f>
        <v>0.48780793917390169</v>
      </c>
      <c r="N69" s="50">
        <f t="shared" ref="N69:N132" si="9">L69+M69</f>
        <v>0.78780793917390168</v>
      </c>
      <c r="O69" s="51"/>
    </row>
    <row r="70" spans="1:15" ht="15.75" hidden="1" x14ac:dyDescent="0.3">
      <c r="A70" s="151">
        <v>67</v>
      </c>
      <c r="B70" s="163" t="s">
        <v>159</v>
      </c>
      <c r="C70" s="164" t="s">
        <v>173</v>
      </c>
      <c r="D70" s="155" t="s">
        <v>1008</v>
      </c>
      <c r="E70" s="162" t="s">
        <v>1009</v>
      </c>
      <c r="F70" s="209">
        <v>1120</v>
      </c>
      <c r="G70" s="208">
        <v>1975355.3664500001</v>
      </c>
      <c r="H70" s="8">
        <v>1002</v>
      </c>
      <c r="I70" s="8">
        <v>1300545</v>
      </c>
      <c r="J70" s="49">
        <f t="shared" si="5"/>
        <v>0.89464285714285718</v>
      </c>
      <c r="K70" s="49">
        <f t="shared" si="6"/>
        <v>0.65838533262866417</v>
      </c>
      <c r="L70" s="53">
        <f t="shared" si="7"/>
        <v>0.26839285714285716</v>
      </c>
      <c r="M70" s="53">
        <f t="shared" si="8"/>
        <v>0.46086973284006488</v>
      </c>
      <c r="N70" s="50">
        <f t="shared" si="9"/>
        <v>0.72926258998292204</v>
      </c>
      <c r="O70" s="51"/>
    </row>
    <row r="71" spans="1:15" ht="15.75" hidden="1" x14ac:dyDescent="0.3">
      <c r="A71" s="151">
        <v>68</v>
      </c>
      <c r="B71" s="163" t="s">
        <v>159</v>
      </c>
      <c r="C71" s="164" t="s">
        <v>173</v>
      </c>
      <c r="D71" s="155" t="s">
        <v>281</v>
      </c>
      <c r="E71" s="162" t="s">
        <v>1134</v>
      </c>
      <c r="F71" s="209">
        <v>482</v>
      </c>
      <c r="G71" s="208">
        <v>858612.43947500002</v>
      </c>
      <c r="H71" s="8">
        <v>236</v>
      </c>
      <c r="I71" s="8">
        <v>380435</v>
      </c>
      <c r="J71" s="49">
        <f t="shared" si="5"/>
        <v>0.48962655601659749</v>
      </c>
      <c r="K71" s="49">
        <f t="shared" si="6"/>
        <v>0.44308116503951145</v>
      </c>
      <c r="L71" s="53">
        <f t="shared" si="7"/>
        <v>0.14688796680497923</v>
      </c>
      <c r="M71" s="53">
        <f t="shared" si="8"/>
        <v>0.310156815527658</v>
      </c>
      <c r="N71" s="50">
        <f t="shared" si="9"/>
        <v>0.45704478233263723</v>
      </c>
      <c r="O71" s="51"/>
    </row>
    <row r="72" spans="1:15" ht="15.75" hidden="1" x14ac:dyDescent="0.3">
      <c r="A72" s="151">
        <v>69</v>
      </c>
      <c r="B72" s="165" t="s">
        <v>159</v>
      </c>
      <c r="C72" s="166" t="s">
        <v>173</v>
      </c>
      <c r="D72" s="155" t="s">
        <v>280</v>
      </c>
      <c r="E72" s="167" t="s">
        <v>1135</v>
      </c>
      <c r="F72" s="209">
        <v>946</v>
      </c>
      <c r="G72" s="208">
        <v>1649320.9469750002</v>
      </c>
      <c r="H72" s="8">
        <v>689</v>
      </c>
      <c r="I72" s="8">
        <v>1022945</v>
      </c>
      <c r="J72" s="49">
        <f t="shared" si="5"/>
        <v>0.72832980972515859</v>
      </c>
      <c r="K72" s="49">
        <f t="shared" si="6"/>
        <v>0.6202219173146204</v>
      </c>
      <c r="L72" s="53">
        <f t="shared" si="7"/>
        <v>0.21849894291754757</v>
      </c>
      <c r="M72" s="53">
        <f t="shared" si="8"/>
        <v>0.43415534212023427</v>
      </c>
      <c r="N72" s="50">
        <f t="shared" si="9"/>
        <v>0.65265428503778189</v>
      </c>
      <c r="O72" s="51"/>
    </row>
    <row r="73" spans="1:15" ht="15.75" hidden="1" x14ac:dyDescent="0.3">
      <c r="A73" s="151">
        <v>70</v>
      </c>
      <c r="B73" s="168" t="s">
        <v>158</v>
      </c>
      <c r="C73" s="158" t="s">
        <v>173</v>
      </c>
      <c r="D73" s="155" t="s">
        <v>288</v>
      </c>
      <c r="E73" s="168" t="s">
        <v>1165</v>
      </c>
      <c r="F73" s="209">
        <v>5063</v>
      </c>
      <c r="G73" s="208">
        <v>8895606.3893499989</v>
      </c>
      <c r="H73" s="8">
        <v>4784</v>
      </c>
      <c r="I73" s="8">
        <v>5712790</v>
      </c>
      <c r="J73" s="49">
        <f t="shared" si="5"/>
        <v>0.94489433142405688</v>
      </c>
      <c r="K73" s="49">
        <f t="shared" si="6"/>
        <v>0.64220354970285876</v>
      </c>
      <c r="L73" s="53">
        <f t="shared" si="7"/>
        <v>0.28346829942721707</v>
      </c>
      <c r="M73" s="53">
        <f t="shared" si="8"/>
        <v>0.4495424847920011</v>
      </c>
      <c r="N73" s="50">
        <f t="shared" si="9"/>
        <v>0.73301078421921817</v>
      </c>
      <c r="O73" s="51"/>
    </row>
    <row r="74" spans="1:15" ht="15.75" hidden="1" x14ac:dyDescent="0.3">
      <c r="A74" s="151">
        <v>71</v>
      </c>
      <c r="B74" s="168" t="s">
        <v>158</v>
      </c>
      <c r="C74" s="158" t="s">
        <v>173</v>
      </c>
      <c r="D74" s="155" t="s">
        <v>289</v>
      </c>
      <c r="E74" s="168" t="s">
        <v>290</v>
      </c>
      <c r="F74" s="209">
        <v>5280</v>
      </c>
      <c r="G74" s="208">
        <v>9279596.2113249991</v>
      </c>
      <c r="H74" s="8">
        <v>5200</v>
      </c>
      <c r="I74" s="8">
        <v>6652175</v>
      </c>
      <c r="J74" s="49">
        <f t="shared" si="5"/>
        <v>0.98484848484848486</v>
      </c>
      <c r="K74" s="49">
        <f t="shared" si="6"/>
        <v>0.71686039440827787</v>
      </c>
      <c r="L74" s="53">
        <f t="shared" si="7"/>
        <v>0.29545454545454547</v>
      </c>
      <c r="M74" s="53">
        <f t="shared" si="8"/>
        <v>0.50180227608579453</v>
      </c>
      <c r="N74" s="50">
        <f t="shared" si="9"/>
        <v>0.79725682154033994</v>
      </c>
      <c r="O74" s="51"/>
    </row>
    <row r="75" spans="1:15" ht="15.75" hidden="1" x14ac:dyDescent="0.3">
      <c r="A75" s="151">
        <v>72</v>
      </c>
      <c r="B75" s="168" t="s">
        <v>158</v>
      </c>
      <c r="C75" s="158" t="s">
        <v>173</v>
      </c>
      <c r="D75" s="155" t="s">
        <v>291</v>
      </c>
      <c r="E75" s="168" t="s">
        <v>1350</v>
      </c>
      <c r="F75" s="209">
        <v>904</v>
      </c>
      <c r="G75" s="208">
        <v>1593771.7944750001</v>
      </c>
      <c r="H75" s="8">
        <v>443</v>
      </c>
      <c r="I75" s="8">
        <v>867680</v>
      </c>
      <c r="J75" s="49">
        <f t="shared" si="5"/>
        <v>0.49004424778761063</v>
      </c>
      <c r="K75" s="49">
        <f t="shared" si="6"/>
        <v>0.54441922175302393</v>
      </c>
      <c r="L75" s="53">
        <f t="shared" si="7"/>
        <v>0.1470132743362832</v>
      </c>
      <c r="M75" s="53">
        <f t="shared" si="8"/>
        <v>0.38109345522711674</v>
      </c>
      <c r="N75" s="50">
        <f t="shared" si="9"/>
        <v>0.52810672956339988</v>
      </c>
      <c r="O75" s="51"/>
    </row>
    <row r="76" spans="1:15" ht="15.75" hidden="1" x14ac:dyDescent="0.3">
      <c r="A76" s="151">
        <v>73</v>
      </c>
      <c r="B76" s="168" t="s">
        <v>157</v>
      </c>
      <c r="C76" s="158" t="s">
        <v>173</v>
      </c>
      <c r="D76" s="155" t="s">
        <v>295</v>
      </c>
      <c r="E76" s="168" t="s">
        <v>1166</v>
      </c>
      <c r="F76" s="209">
        <v>1958</v>
      </c>
      <c r="G76" s="208">
        <v>3457425.2809249996</v>
      </c>
      <c r="H76" s="8">
        <v>305</v>
      </c>
      <c r="I76" s="8">
        <v>753725</v>
      </c>
      <c r="J76" s="49">
        <f t="shared" si="5"/>
        <v>0.1557711950970378</v>
      </c>
      <c r="K76" s="49">
        <f t="shared" si="6"/>
        <v>0.21800181891374046</v>
      </c>
      <c r="L76" s="53">
        <f t="shared" si="7"/>
        <v>4.6731358529111339E-2</v>
      </c>
      <c r="M76" s="53">
        <f t="shared" si="8"/>
        <v>0.15260127323961831</v>
      </c>
      <c r="N76" s="50">
        <f t="shared" si="9"/>
        <v>0.19933263176872965</v>
      </c>
      <c r="O76" s="51"/>
    </row>
    <row r="77" spans="1:15" ht="15.75" hidden="1" x14ac:dyDescent="0.3">
      <c r="A77" s="151">
        <v>74</v>
      </c>
      <c r="B77" s="168" t="s">
        <v>157</v>
      </c>
      <c r="C77" s="158" t="s">
        <v>173</v>
      </c>
      <c r="D77" s="155" t="s">
        <v>293</v>
      </c>
      <c r="E77" s="168" t="s">
        <v>294</v>
      </c>
      <c r="F77" s="209">
        <v>1395</v>
      </c>
      <c r="G77" s="208">
        <v>2462628.8839500006</v>
      </c>
      <c r="H77" s="8">
        <v>601</v>
      </c>
      <c r="I77" s="8">
        <v>858995</v>
      </c>
      <c r="J77" s="49">
        <f t="shared" si="5"/>
        <v>0.43082437275985663</v>
      </c>
      <c r="K77" s="49">
        <f t="shared" si="6"/>
        <v>0.34881220048966194</v>
      </c>
      <c r="L77" s="53">
        <f t="shared" si="7"/>
        <v>0.12924731182795698</v>
      </c>
      <c r="M77" s="53">
        <f t="shared" si="8"/>
        <v>0.24416854034276333</v>
      </c>
      <c r="N77" s="50">
        <f t="shared" si="9"/>
        <v>0.37341585217072032</v>
      </c>
      <c r="O77" s="51"/>
    </row>
    <row r="78" spans="1:15" ht="15.75" hidden="1" x14ac:dyDescent="0.3">
      <c r="A78" s="151">
        <v>75</v>
      </c>
      <c r="B78" s="168" t="s">
        <v>157</v>
      </c>
      <c r="C78" s="158" t="s">
        <v>173</v>
      </c>
      <c r="D78" s="155" t="s">
        <v>296</v>
      </c>
      <c r="E78" s="168" t="s">
        <v>297</v>
      </c>
      <c r="F78" s="209">
        <v>2234</v>
      </c>
      <c r="G78" s="208">
        <v>3912642.0484250006</v>
      </c>
      <c r="H78" s="8">
        <v>578</v>
      </c>
      <c r="I78" s="8">
        <v>917470</v>
      </c>
      <c r="J78" s="49">
        <f t="shared" si="5"/>
        <v>0.25872873769024174</v>
      </c>
      <c r="K78" s="49">
        <f t="shared" si="6"/>
        <v>0.23448861118520142</v>
      </c>
      <c r="L78" s="53">
        <f t="shared" si="7"/>
        <v>7.7618621307072519E-2</v>
      </c>
      <c r="M78" s="53">
        <f t="shared" si="8"/>
        <v>0.16414202782964099</v>
      </c>
      <c r="N78" s="50">
        <f t="shared" si="9"/>
        <v>0.24176064913671352</v>
      </c>
      <c r="O78" s="51"/>
    </row>
    <row r="79" spans="1:15" ht="15.75" hidden="1" x14ac:dyDescent="0.3">
      <c r="A79" s="151">
        <v>76</v>
      </c>
      <c r="B79" s="168" t="s">
        <v>147</v>
      </c>
      <c r="C79" s="158" t="s">
        <v>173</v>
      </c>
      <c r="D79" s="155" t="s">
        <v>339</v>
      </c>
      <c r="E79" s="168" t="s">
        <v>340</v>
      </c>
      <c r="F79" s="209">
        <v>956</v>
      </c>
      <c r="G79" s="208">
        <v>1664558.7969750003</v>
      </c>
      <c r="H79" s="8">
        <v>774</v>
      </c>
      <c r="I79" s="8">
        <v>949280</v>
      </c>
      <c r="J79" s="49">
        <f t="shared" si="5"/>
        <v>0.80962343096234313</v>
      </c>
      <c r="K79" s="49">
        <f t="shared" si="6"/>
        <v>0.57028925726452251</v>
      </c>
      <c r="L79" s="53">
        <f t="shared" si="7"/>
        <v>0.24288702928870293</v>
      </c>
      <c r="M79" s="53">
        <f t="shared" si="8"/>
        <v>0.39920248008516573</v>
      </c>
      <c r="N79" s="50">
        <f t="shared" si="9"/>
        <v>0.64208950937386866</v>
      </c>
      <c r="O79" s="51"/>
    </row>
    <row r="80" spans="1:15" ht="15.75" hidden="1" x14ac:dyDescent="0.3">
      <c r="A80" s="151">
        <v>77</v>
      </c>
      <c r="B80" s="168" t="s">
        <v>147</v>
      </c>
      <c r="C80" s="158" t="s">
        <v>173</v>
      </c>
      <c r="D80" s="155" t="s">
        <v>337</v>
      </c>
      <c r="E80" s="168" t="s">
        <v>1351</v>
      </c>
      <c r="F80" s="209">
        <v>1325</v>
      </c>
      <c r="G80" s="208">
        <v>2315373.0314500006</v>
      </c>
      <c r="H80" s="8">
        <v>916</v>
      </c>
      <c r="I80" s="8">
        <v>1137615</v>
      </c>
      <c r="J80" s="49">
        <f t="shared" si="5"/>
        <v>0.69132075471698118</v>
      </c>
      <c r="K80" s="49">
        <f t="shared" si="6"/>
        <v>0.49133119568537492</v>
      </c>
      <c r="L80" s="53">
        <f t="shared" si="7"/>
        <v>0.20739622641509434</v>
      </c>
      <c r="M80" s="53">
        <f t="shared" si="8"/>
        <v>0.34393183697976243</v>
      </c>
      <c r="N80" s="50">
        <f t="shared" si="9"/>
        <v>0.55132806339485674</v>
      </c>
      <c r="O80" s="51"/>
    </row>
    <row r="81" spans="1:15" hidden="1" x14ac:dyDescent="0.25">
      <c r="A81" s="151">
        <v>78</v>
      </c>
      <c r="B81" s="157" t="s">
        <v>142</v>
      </c>
      <c r="C81" s="169" t="s">
        <v>173</v>
      </c>
      <c r="D81" s="155" t="s">
        <v>300</v>
      </c>
      <c r="E81" s="157" t="s">
        <v>301</v>
      </c>
      <c r="F81" s="209">
        <v>783</v>
      </c>
      <c r="G81" s="208">
        <v>1380080.4844749996</v>
      </c>
      <c r="H81" s="8">
        <v>491</v>
      </c>
      <c r="I81" s="8">
        <v>526875</v>
      </c>
      <c r="J81" s="49">
        <f t="shared" si="5"/>
        <v>0.62707535121328228</v>
      </c>
      <c r="K81" s="49">
        <f t="shared" si="6"/>
        <v>0.38177121256839597</v>
      </c>
      <c r="L81" s="53">
        <f t="shared" si="7"/>
        <v>0.18812260536398467</v>
      </c>
      <c r="M81" s="53">
        <f t="shared" si="8"/>
        <v>0.26723984879787716</v>
      </c>
      <c r="N81" s="50">
        <f t="shared" si="9"/>
        <v>0.45536245416186183</v>
      </c>
      <c r="O81" s="51"/>
    </row>
    <row r="82" spans="1:15" hidden="1" x14ac:dyDescent="0.25">
      <c r="A82" s="151">
        <v>79</v>
      </c>
      <c r="B82" s="157" t="s">
        <v>142</v>
      </c>
      <c r="C82" s="169" t="s">
        <v>173</v>
      </c>
      <c r="D82" s="155" t="s">
        <v>304</v>
      </c>
      <c r="E82" s="157" t="s">
        <v>305</v>
      </c>
      <c r="F82" s="209">
        <v>1075</v>
      </c>
      <c r="G82" s="208">
        <v>1901916.5639500001</v>
      </c>
      <c r="H82" s="8">
        <v>660</v>
      </c>
      <c r="I82" s="8">
        <v>777110</v>
      </c>
      <c r="J82" s="49">
        <f t="shared" si="5"/>
        <v>0.61395348837209307</v>
      </c>
      <c r="K82" s="49">
        <f t="shared" si="6"/>
        <v>0.40859310798895254</v>
      </c>
      <c r="L82" s="53">
        <f t="shared" si="7"/>
        <v>0.18418604651162793</v>
      </c>
      <c r="M82" s="53">
        <f t="shared" si="8"/>
        <v>0.28601517559226675</v>
      </c>
      <c r="N82" s="50">
        <f t="shared" si="9"/>
        <v>0.4702012221038947</v>
      </c>
      <c r="O82" s="51"/>
    </row>
    <row r="83" spans="1:15" hidden="1" x14ac:dyDescent="0.25">
      <c r="A83" s="151">
        <v>80</v>
      </c>
      <c r="B83" s="157" t="s">
        <v>142</v>
      </c>
      <c r="C83" s="169" t="s">
        <v>173</v>
      </c>
      <c r="D83" s="155" t="s">
        <v>298</v>
      </c>
      <c r="E83" s="157" t="s">
        <v>299</v>
      </c>
      <c r="F83" s="209">
        <v>462</v>
      </c>
      <c r="G83" s="208">
        <v>820792.664475</v>
      </c>
      <c r="H83" s="8">
        <v>286</v>
      </c>
      <c r="I83" s="8">
        <v>328395</v>
      </c>
      <c r="J83" s="49">
        <f t="shared" si="5"/>
        <v>0.61904761904761907</v>
      </c>
      <c r="K83" s="49">
        <f t="shared" si="6"/>
        <v>0.40009494993482897</v>
      </c>
      <c r="L83" s="53">
        <f t="shared" si="7"/>
        <v>0.18571428571428572</v>
      </c>
      <c r="M83" s="53">
        <f t="shared" si="8"/>
        <v>0.28006646495438026</v>
      </c>
      <c r="N83" s="50">
        <f t="shared" si="9"/>
        <v>0.46578075066866598</v>
      </c>
      <c r="O83" s="51"/>
    </row>
    <row r="84" spans="1:15" hidden="1" x14ac:dyDescent="0.25">
      <c r="A84" s="151">
        <v>81</v>
      </c>
      <c r="B84" s="157" t="s">
        <v>142</v>
      </c>
      <c r="C84" s="169" t="s">
        <v>173</v>
      </c>
      <c r="D84" s="155" t="s">
        <v>302</v>
      </c>
      <c r="E84" s="157" t="s">
        <v>303</v>
      </c>
      <c r="F84" s="209">
        <v>749</v>
      </c>
      <c r="G84" s="208">
        <v>1321451.7319750001</v>
      </c>
      <c r="H84" s="8">
        <v>584</v>
      </c>
      <c r="I84" s="8">
        <v>589725</v>
      </c>
      <c r="J84" s="49">
        <f t="shared" si="5"/>
        <v>0.77970627503337786</v>
      </c>
      <c r="K84" s="49">
        <f t="shared" si="6"/>
        <v>0.4462705566389592</v>
      </c>
      <c r="L84" s="53">
        <f t="shared" si="7"/>
        <v>0.23391188251001335</v>
      </c>
      <c r="M84" s="53">
        <f t="shared" si="8"/>
        <v>0.31238938964727142</v>
      </c>
      <c r="N84" s="50">
        <f t="shared" si="9"/>
        <v>0.54630127215728475</v>
      </c>
      <c r="O84" s="51"/>
    </row>
    <row r="85" spans="1:15" hidden="1" x14ac:dyDescent="0.25">
      <c r="A85" s="151">
        <v>82</v>
      </c>
      <c r="B85" s="157" t="s">
        <v>155</v>
      </c>
      <c r="C85" s="169" t="s">
        <v>173</v>
      </c>
      <c r="D85" s="155" t="s">
        <v>314</v>
      </c>
      <c r="E85" s="157" t="s">
        <v>315</v>
      </c>
      <c r="F85" s="209">
        <v>1173</v>
      </c>
      <c r="G85" s="208">
        <v>2066344.79645</v>
      </c>
      <c r="H85" s="8">
        <v>672</v>
      </c>
      <c r="I85" s="8">
        <v>771160</v>
      </c>
      <c r="J85" s="49">
        <f t="shared" si="5"/>
        <v>0.57289002557544755</v>
      </c>
      <c r="K85" s="49">
        <f t="shared" si="6"/>
        <v>0.37320005902444753</v>
      </c>
      <c r="L85" s="53">
        <f t="shared" si="7"/>
        <v>0.17186700767263427</v>
      </c>
      <c r="M85" s="53">
        <f t="shared" si="8"/>
        <v>0.26124004131711326</v>
      </c>
      <c r="N85" s="50">
        <f t="shared" si="9"/>
        <v>0.4331070489897475</v>
      </c>
      <c r="O85" s="51"/>
    </row>
    <row r="86" spans="1:15" hidden="1" x14ac:dyDescent="0.25">
      <c r="A86" s="151">
        <v>83</v>
      </c>
      <c r="B86" s="157" t="s">
        <v>155</v>
      </c>
      <c r="C86" s="169" t="s">
        <v>173</v>
      </c>
      <c r="D86" s="155" t="s">
        <v>318</v>
      </c>
      <c r="E86" s="157" t="s">
        <v>319</v>
      </c>
      <c r="F86" s="209">
        <v>400</v>
      </c>
      <c r="G86" s="208">
        <v>715657.96197499998</v>
      </c>
      <c r="H86" s="8">
        <v>275</v>
      </c>
      <c r="I86" s="8">
        <v>285615</v>
      </c>
      <c r="J86" s="49">
        <f t="shared" si="5"/>
        <v>0.6875</v>
      </c>
      <c r="K86" s="49">
        <f t="shared" si="6"/>
        <v>0.39909428131252644</v>
      </c>
      <c r="L86" s="53">
        <f t="shared" si="7"/>
        <v>0.20624999999999999</v>
      </c>
      <c r="M86" s="53">
        <f t="shared" si="8"/>
        <v>0.27936599691876851</v>
      </c>
      <c r="N86" s="50">
        <f t="shared" si="9"/>
        <v>0.4856159969187685</v>
      </c>
      <c r="O86" s="51"/>
    </row>
    <row r="87" spans="1:15" hidden="1" x14ac:dyDescent="0.25">
      <c r="A87" s="151">
        <v>84</v>
      </c>
      <c r="B87" s="157" t="s">
        <v>155</v>
      </c>
      <c r="C87" s="169" t="s">
        <v>173</v>
      </c>
      <c r="D87" s="155" t="s">
        <v>316</v>
      </c>
      <c r="E87" s="157" t="s">
        <v>317</v>
      </c>
      <c r="F87" s="209">
        <v>494</v>
      </c>
      <c r="G87" s="208">
        <v>870476.76697500004</v>
      </c>
      <c r="H87" s="8">
        <v>256</v>
      </c>
      <c r="I87" s="8">
        <v>275745</v>
      </c>
      <c r="J87" s="49">
        <f t="shared" si="5"/>
        <v>0.51821862348178138</v>
      </c>
      <c r="K87" s="49">
        <f t="shared" si="6"/>
        <v>0.31677468079733295</v>
      </c>
      <c r="L87" s="53">
        <f t="shared" si="7"/>
        <v>0.15546558704453442</v>
      </c>
      <c r="M87" s="53">
        <f t="shared" si="8"/>
        <v>0.22174227655813306</v>
      </c>
      <c r="N87" s="50">
        <f t="shared" si="9"/>
        <v>0.37720786360266745</v>
      </c>
      <c r="O87" s="51"/>
    </row>
    <row r="88" spans="1:15" hidden="1" x14ac:dyDescent="0.25">
      <c r="A88" s="151">
        <v>85</v>
      </c>
      <c r="B88" s="157" t="s">
        <v>146</v>
      </c>
      <c r="C88" s="169" t="s">
        <v>173</v>
      </c>
      <c r="D88" s="155" t="s">
        <v>334</v>
      </c>
      <c r="E88" s="157" t="s">
        <v>1337</v>
      </c>
      <c r="F88" s="209">
        <v>1521</v>
      </c>
      <c r="G88" s="208">
        <v>2663938.4689499997</v>
      </c>
      <c r="H88" s="8">
        <v>750</v>
      </c>
      <c r="I88" s="8">
        <v>1069655</v>
      </c>
      <c r="J88" s="49">
        <f t="shared" si="5"/>
        <v>0.49309664694280081</v>
      </c>
      <c r="K88" s="49">
        <f t="shared" si="6"/>
        <v>0.40153142141515308</v>
      </c>
      <c r="L88" s="53">
        <f t="shared" si="7"/>
        <v>0.14792899408284024</v>
      </c>
      <c r="M88" s="53">
        <f t="shared" si="8"/>
        <v>0.28107199499060714</v>
      </c>
      <c r="N88" s="50">
        <f t="shared" si="9"/>
        <v>0.42900098907344741</v>
      </c>
      <c r="O88" s="51"/>
    </row>
    <row r="89" spans="1:15" hidden="1" x14ac:dyDescent="0.25">
      <c r="A89" s="151">
        <v>86</v>
      </c>
      <c r="B89" s="157" t="s">
        <v>148</v>
      </c>
      <c r="C89" s="169" t="s">
        <v>173</v>
      </c>
      <c r="D89" s="155" t="s">
        <v>345</v>
      </c>
      <c r="E89" s="157" t="s">
        <v>1338</v>
      </c>
      <c r="F89" s="209">
        <v>896</v>
      </c>
      <c r="G89" s="208">
        <v>1566531.019475</v>
      </c>
      <c r="H89" s="8">
        <v>293</v>
      </c>
      <c r="I89" s="8">
        <v>367845</v>
      </c>
      <c r="J89" s="49">
        <f t="shared" si="5"/>
        <v>0.32700892857142855</v>
      </c>
      <c r="K89" s="49">
        <f t="shared" si="6"/>
        <v>0.23481501191293225</v>
      </c>
      <c r="L89" s="53">
        <f t="shared" si="7"/>
        <v>9.8102678571428556E-2</v>
      </c>
      <c r="M89" s="53">
        <f t="shared" si="8"/>
        <v>0.16437050833905256</v>
      </c>
      <c r="N89" s="50">
        <f t="shared" si="9"/>
        <v>0.2624731869104811</v>
      </c>
      <c r="O89" s="51"/>
    </row>
    <row r="90" spans="1:15" hidden="1" x14ac:dyDescent="0.25">
      <c r="A90" s="151">
        <v>87</v>
      </c>
      <c r="B90" s="157" t="s">
        <v>148</v>
      </c>
      <c r="C90" s="169" t="s">
        <v>173</v>
      </c>
      <c r="D90" s="155" t="s">
        <v>346</v>
      </c>
      <c r="E90" s="157" t="s">
        <v>347</v>
      </c>
      <c r="F90" s="209">
        <v>1640</v>
      </c>
      <c r="G90" s="208">
        <v>2866751.0264499998</v>
      </c>
      <c r="H90" s="8">
        <v>1243</v>
      </c>
      <c r="I90" s="8">
        <v>1419040</v>
      </c>
      <c r="J90" s="49">
        <f t="shared" si="5"/>
        <v>0.75792682926829269</v>
      </c>
      <c r="K90" s="49">
        <f t="shared" si="6"/>
        <v>0.49499938672987864</v>
      </c>
      <c r="L90" s="53">
        <f t="shared" si="7"/>
        <v>0.22737804878048778</v>
      </c>
      <c r="M90" s="53">
        <f t="shared" si="8"/>
        <v>0.34649957071091503</v>
      </c>
      <c r="N90" s="50">
        <f t="shared" si="9"/>
        <v>0.57387761949140281</v>
      </c>
      <c r="O90" s="51"/>
    </row>
    <row r="91" spans="1:15" hidden="1" x14ac:dyDescent="0.25">
      <c r="A91" s="151">
        <v>88</v>
      </c>
      <c r="B91" s="157" t="s">
        <v>148</v>
      </c>
      <c r="C91" s="169" t="s">
        <v>173</v>
      </c>
      <c r="D91" s="155" t="s">
        <v>343</v>
      </c>
      <c r="E91" s="157" t="s">
        <v>344</v>
      </c>
      <c r="F91" s="209">
        <v>453</v>
      </c>
      <c r="G91" s="208">
        <v>803969.38947499997</v>
      </c>
      <c r="H91" s="8">
        <v>95</v>
      </c>
      <c r="I91" s="8">
        <v>94340</v>
      </c>
      <c r="J91" s="49">
        <f t="shared" si="5"/>
        <v>0.20971302428256069</v>
      </c>
      <c r="K91" s="49">
        <f t="shared" si="6"/>
        <v>0.1173427760248496</v>
      </c>
      <c r="L91" s="53">
        <f t="shared" si="7"/>
        <v>6.29139072847682E-2</v>
      </c>
      <c r="M91" s="53">
        <f t="shared" si="8"/>
        <v>8.213994321739472E-2</v>
      </c>
      <c r="N91" s="50">
        <f t="shared" si="9"/>
        <v>0.14505385050216291</v>
      </c>
      <c r="O91" s="51"/>
    </row>
    <row r="92" spans="1:15" hidden="1" x14ac:dyDescent="0.25">
      <c r="A92" s="151">
        <v>89</v>
      </c>
      <c r="B92" s="157" t="s">
        <v>1330</v>
      </c>
      <c r="C92" s="169" t="s">
        <v>173</v>
      </c>
      <c r="D92" s="155" t="s">
        <v>1352</v>
      </c>
      <c r="E92" s="157" t="s">
        <v>1353</v>
      </c>
      <c r="F92" s="209">
        <v>1241</v>
      </c>
      <c r="G92" s="208">
        <v>2175473.7764500002</v>
      </c>
      <c r="H92" s="8">
        <v>595</v>
      </c>
      <c r="I92" s="8">
        <v>668790</v>
      </c>
      <c r="J92" s="49">
        <f t="shared" si="5"/>
        <v>0.47945205479452052</v>
      </c>
      <c r="K92" s="49">
        <f t="shared" si="6"/>
        <v>0.30742268982499549</v>
      </c>
      <c r="L92" s="53">
        <f t="shared" si="7"/>
        <v>0.14383561643835616</v>
      </c>
      <c r="M92" s="53">
        <f t="shared" si="8"/>
        <v>0.21519588287749683</v>
      </c>
      <c r="N92" s="50">
        <f t="shared" si="9"/>
        <v>0.35903149931585299</v>
      </c>
      <c r="O92" s="51"/>
    </row>
    <row r="93" spans="1:15" hidden="1" x14ac:dyDescent="0.25">
      <c r="A93" s="151">
        <v>90</v>
      </c>
      <c r="B93" s="157" t="s">
        <v>1330</v>
      </c>
      <c r="C93" s="169" t="s">
        <v>173</v>
      </c>
      <c r="D93" s="155" t="s">
        <v>307</v>
      </c>
      <c r="E93" s="157" t="s">
        <v>1339</v>
      </c>
      <c r="F93" s="209">
        <v>1790</v>
      </c>
      <c r="G93" s="208">
        <v>3154533.3959250003</v>
      </c>
      <c r="H93" s="8">
        <v>1135</v>
      </c>
      <c r="I93" s="8">
        <v>1216335</v>
      </c>
      <c r="J93" s="49">
        <f t="shared" si="5"/>
        <v>0.63407821229050276</v>
      </c>
      <c r="K93" s="49">
        <f t="shared" si="6"/>
        <v>0.38558317422514887</v>
      </c>
      <c r="L93" s="53">
        <f t="shared" si="7"/>
        <v>0.19022346368715082</v>
      </c>
      <c r="M93" s="53">
        <f t="shared" si="8"/>
        <v>0.26990822195760417</v>
      </c>
      <c r="N93" s="50">
        <f t="shared" si="9"/>
        <v>0.46013168564475498</v>
      </c>
      <c r="O93" s="51"/>
    </row>
    <row r="94" spans="1:15" hidden="1" x14ac:dyDescent="0.25">
      <c r="A94" s="151">
        <v>91</v>
      </c>
      <c r="B94" s="157" t="s">
        <v>1330</v>
      </c>
      <c r="C94" s="169" t="s">
        <v>173</v>
      </c>
      <c r="D94" s="155" t="s">
        <v>312</v>
      </c>
      <c r="E94" s="157" t="s">
        <v>313</v>
      </c>
      <c r="F94" s="209">
        <v>805</v>
      </c>
      <c r="G94" s="208">
        <v>1407960.5869749996</v>
      </c>
      <c r="H94" s="8">
        <v>236</v>
      </c>
      <c r="I94" s="8">
        <v>365940</v>
      </c>
      <c r="J94" s="49">
        <f t="shared" si="5"/>
        <v>0.29316770186335406</v>
      </c>
      <c r="K94" s="49">
        <f t="shared" si="6"/>
        <v>0.25990784357552316</v>
      </c>
      <c r="L94" s="53">
        <f t="shared" si="7"/>
        <v>8.795031055900622E-2</v>
      </c>
      <c r="M94" s="53">
        <f t="shared" si="8"/>
        <v>0.1819354905028662</v>
      </c>
      <c r="N94" s="50">
        <f t="shared" si="9"/>
        <v>0.26988580106187243</v>
      </c>
      <c r="O94" s="51"/>
    </row>
    <row r="95" spans="1:15" hidden="1" x14ac:dyDescent="0.25">
      <c r="A95" s="151">
        <v>92</v>
      </c>
      <c r="B95" s="157" t="s">
        <v>1330</v>
      </c>
      <c r="C95" s="169" t="s">
        <v>173</v>
      </c>
      <c r="D95" s="155" t="s">
        <v>308</v>
      </c>
      <c r="E95" s="157" t="s">
        <v>309</v>
      </c>
      <c r="F95" s="209">
        <v>2344</v>
      </c>
      <c r="G95" s="208">
        <v>4121634.2653999995</v>
      </c>
      <c r="H95" s="8">
        <v>1072</v>
      </c>
      <c r="I95" s="8">
        <v>1171220</v>
      </c>
      <c r="J95" s="49">
        <f t="shared" si="5"/>
        <v>0.45733788395904434</v>
      </c>
      <c r="K95" s="49">
        <f t="shared" si="6"/>
        <v>0.28416398073746474</v>
      </c>
      <c r="L95" s="53">
        <f t="shared" si="7"/>
        <v>0.13720136518771331</v>
      </c>
      <c r="M95" s="53">
        <f t="shared" si="8"/>
        <v>0.19891478651622529</v>
      </c>
      <c r="N95" s="50">
        <f t="shared" si="9"/>
        <v>0.3361161517039386</v>
      </c>
      <c r="O95" s="51"/>
    </row>
    <row r="96" spans="1:15" hidden="1" x14ac:dyDescent="0.25">
      <c r="A96" s="151">
        <v>93</v>
      </c>
      <c r="B96" s="157" t="s">
        <v>149</v>
      </c>
      <c r="C96" s="169" t="s">
        <v>173</v>
      </c>
      <c r="D96" s="155" t="s">
        <v>1340</v>
      </c>
      <c r="E96" s="157" t="s">
        <v>1341</v>
      </c>
      <c r="F96" s="209">
        <v>2603</v>
      </c>
      <c r="G96" s="208">
        <v>4579523.5828999998</v>
      </c>
      <c r="H96" s="8">
        <v>764</v>
      </c>
      <c r="I96" s="8">
        <v>1384085</v>
      </c>
      <c r="J96" s="49">
        <f t="shared" si="5"/>
        <v>0.29350749135612753</v>
      </c>
      <c r="K96" s="49">
        <f t="shared" si="6"/>
        <v>0.302233403747104</v>
      </c>
      <c r="L96" s="53">
        <f t="shared" si="7"/>
        <v>8.8052247406838258E-2</v>
      </c>
      <c r="M96" s="53">
        <f t="shared" si="8"/>
        <v>0.21156338262297278</v>
      </c>
      <c r="N96" s="50">
        <f t="shared" si="9"/>
        <v>0.29961563002981106</v>
      </c>
      <c r="O96" s="51"/>
    </row>
    <row r="97" spans="1:15" hidden="1" x14ac:dyDescent="0.25">
      <c r="A97" s="151">
        <v>94</v>
      </c>
      <c r="B97" s="157" t="s">
        <v>149</v>
      </c>
      <c r="C97" s="169" t="s">
        <v>173</v>
      </c>
      <c r="D97" s="155" t="s">
        <v>1080</v>
      </c>
      <c r="E97" s="157" t="s">
        <v>348</v>
      </c>
      <c r="F97" s="209">
        <v>1263</v>
      </c>
      <c r="G97" s="208">
        <v>2213003.2014500005</v>
      </c>
      <c r="H97" s="8">
        <v>396</v>
      </c>
      <c r="I97" s="8">
        <v>580380</v>
      </c>
      <c r="J97" s="49">
        <f t="shared" si="5"/>
        <v>0.31353919239904987</v>
      </c>
      <c r="K97" s="49">
        <f t="shared" si="6"/>
        <v>0.2622589970135264</v>
      </c>
      <c r="L97" s="53">
        <f t="shared" si="7"/>
        <v>9.4061757719714964E-2</v>
      </c>
      <c r="M97" s="53">
        <f t="shared" si="8"/>
        <v>0.18358129790946848</v>
      </c>
      <c r="N97" s="50">
        <f t="shared" si="9"/>
        <v>0.27764305562918346</v>
      </c>
      <c r="O97" s="51"/>
    </row>
    <row r="98" spans="1:15" hidden="1" x14ac:dyDescent="0.25">
      <c r="A98" s="151">
        <v>95</v>
      </c>
      <c r="B98" s="157" t="s">
        <v>149</v>
      </c>
      <c r="C98" s="169" t="s">
        <v>173</v>
      </c>
      <c r="D98" s="155" t="s">
        <v>1079</v>
      </c>
      <c r="E98" s="157" t="s">
        <v>1318</v>
      </c>
      <c r="F98" s="209">
        <v>1499</v>
      </c>
      <c r="G98" s="208">
        <v>2632478.3664500001</v>
      </c>
      <c r="H98" s="8">
        <v>418</v>
      </c>
      <c r="I98" s="8">
        <v>777285</v>
      </c>
      <c r="J98" s="49">
        <f t="shared" si="5"/>
        <v>0.27885256837891925</v>
      </c>
      <c r="K98" s="49">
        <f t="shared" si="6"/>
        <v>0.29526738373474243</v>
      </c>
      <c r="L98" s="53">
        <f t="shared" si="7"/>
        <v>8.3655770513675773E-2</v>
      </c>
      <c r="M98" s="53">
        <f t="shared" si="8"/>
        <v>0.20668716861431968</v>
      </c>
      <c r="N98" s="50">
        <f t="shared" si="9"/>
        <v>0.29034293912799547</v>
      </c>
      <c r="O98" s="51"/>
    </row>
    <row r="99" spans="1:15" hidden="1" x14ac:dyDescent="0.25">
      <c r="A99" s="151">
        <v>96</v>
      </c>
      <c r="B99" s="157" t="s">
        <v>1082</v>
      </c>
      <c r="C99" s="169" t="s">
        <v>173</v>
      </c>
      <c r="D99" s="155" t="s">
        <v>1192</v>
      </c>
      <c r="E99" s="157" t="s">
        <v>1342</v>
      </c>
      <c r="F99" s="209">
        <v>1043</v>
      </c>
      <c r="G99" s="208">
        <v>1841240.1269750001</v>
      </c>
      <c r="H99" s="8">
        <v>450</v>
      </c>
      <c r="I99" s="8">
        <v>553030</v>
      </c>
      <c r="J99" s="49">
        <f t="shared" si="5"/>
        <v>0.43144774688398851</v>
      </c>
      <c r="K99" s="49">
        <f t="shared" si="6"/>
        <v>0.30035734714764278</v>
      </c>
      <c r="L99" s="53">
        <f t="shared" si="7"/>
        <v>0.12943432406519656</v>
      </c>
      <c r="M99" s="53">
        <f t="shared" si="8"/>
        <v>0.21025014300334993</v>
      </c>
      <c r="N99" s="50">
        <f t="shared" si="9"/>
        <v>0.33968446706854649</v>
      </c>
      <c r="O99" s="51"/>
    </row>
    <row r="100" spans="1:15" hidden="1" x14ac:dyDescent="0.25">
      <c r="A100" s="151">
        <v>97</v>
      </c>
      <c r="B100" s="157" t="s">
        <v>1082</v>
      </c>
      <c r="C100" s="169" t="s">
        <v>173</v>
      </c>
      <c r="D100" s="155" t="s">
        <v>1193</v>
      </c>
      <c r="E100" s="157" t="s">
        <v>1319</v>
      </c>
      <c r="F100" s="209">
        <v>946</v>
      </c>
      <c r="G100" s="208">
        <v>1649320.9469750002</v>
      </c>
      <c r="H100" s="8">
        <v>488</v>
      </c>
      <c r="I100" s="8">
        <v>834525</v>
      </c>
      <c r="J100" s="49">
        <f t="shared" si="5"/>
        <v>0.5158562367864693</v>
      </c>
      <c r="K100" s="49">
        <f t="shared" si="6"/>
        <v>0.50598096236550705</v>
      </c>
      <c r="L100" s="53">
        <f t="shared" si="7"/>
        <v>0.1547568710359408</v>
      </c>
      <c r="M100" s="53">
        <f t="shared" si="8"/>
        <v>0.35418667365585493</v>
      </c>
      <c r="N100" s="50">
        <f t="shared" si="9"/>
        <v>0.5089435446917957</v>
      </c>
      <c r="O100" s="51"/>
    </row>
    <row r="101" spans="1:15" hidden="1" x14ac:dyDescent="0.25">
      <c r="A101" s="151">
        <v>98</v>
      </c>
      <c r="B101" s="157" t="s">
        <v>150</v>
      </c>
      <c r="C101" s="169" t="s">
        <v>173</v>
      </c>
      <c r="D101" s="155" t="s">
        <v>1195</v>
      </c>
      <c r="E101" s="157" t="s">
        <v>397</v>
      </c>
      <c r="F101" s="209">
        <v>1853</v>
      </c>
      <c r="G101" s="208">
        <v>3246952.2509250003</v>
      </c>
      <c r="H101" s="8">
        <v>647</v>
      </c>
      <c r="I101" s="8">
        <v>827155</v>
      </c>
      <c r="J101" s="49">
        <f t="shared" si="5"/>
        <v>0.34916351861845657</v>
      </c>
      <c r="K101" s="49">
        <f t="shared" si="6"/>
        <v>0.25474812565055671</v>
      </c>
      <c r="L101" s="53">
        <f t="shared" si="7"/>
        <v>0.10474905558553697</v>
      </c>
      <c r="M101" s="53">
        <f t="shared" si="8"/>
        <v>0.17832368795538969</v>
      </c>
      <c r="N101" s="50">
        <f t="shared" si="9"/>
        <v>0.28307274354092665</v>
      </c>
      <c r="O101" s="51"/>
    </row>
    <row r="102" spans="1:15" hidden="1" x14ac:dyDescent="0.25">
      <c r="A102" s="151">
        <v>99</v>
      </c>
      <c r="B102" s="157" t="s">
        <v>150</v>
      </c>
      <c r="C102" s="169" t="s">
        <v>173</v>
      </c>
      <c r="D102" s="155" t="s">
        <v>1196</v>
      </c>
      <c r="E102" s="157" t="s">
        <v>1021</v>
      </c>
      <c r="F102" s="209">
        <v>1579</v>
      </c>
      <c r="G102" s="208">
        <v>2766329.59895</v>
      </c>
      <c r="H102" s="8">
        <v>742</v>
      </c>
      <c r="I102" s="8">
        <v>1096765</v>
      </c>
      <c r="J102" s="49">
        <f t="shared" si="5"/>
        <v>0.46991766941101965</v>
      </c>
      <c r="K102" s="49">
        <f t="shared" si="6"/>
        <v>0.39646938687866146</v>
      </c>
      <c r="L102" s="53">
        <f t="shared" si="7"/>
        <v>0.14097530082330589</v>
      </c>
      <c r="M102" s="53">
        <f t="shared" si="8"/>
        <v>0.27752857081506299</v>
      </c>
      <c r="N102" s="50">
        <f t="shared" si="9"/>
        <v>0.41850387163836889</v>
      </c>
      <c r="O102" s="51"/>
    </row>
    <row r="103" spans="1:15" hidden="1" x14ac:dyDescent="0.25">
      <c r="A103" s="151">
        <v>100</v>
      </c>
      <c r="B103" s="157" t="s">
        <v>150</v>
      </c>
      <c r="C103" s="169" t="s">
        <v>173</v>
      </c>
      <c r="D103" s="155" t="s">
        <v>1194</v>
      </c>
      <c r="E103" s="157" t="s">
        <v>1274</v>
      </c>
      <c r="F103" s="209">
        <v>2742</v>
      </c>
      <c r="G103" s="208">
        <v>4802200.7929000007</v>
      </c>
      <c r="H103" s="8">
        <v>826</v>
      </c>
      <c r="I103" s="8">
        <v>1273620</v>
      </c>
      <c r="J103" s="49">
        <f t="shared" si="5"/>
        <v>0.30123997082421589</v>
      </c>
      <c r="K103" s="49">
        <f t="shared" si="6"/>
        <v>0.26521589890265163</v>
      </c>
      <c r="L103" s="53">
        <f t="shared" si="7"/>
        <v>9.0371991247264763E-2</v>
      </c>
      <c r="M103" s="53">
        <f t="shared" si="8"/>
        <v>0.18565112923185612</v>
      </c>
      <c r="N103" s="50">
        <f t="shared" si="9"/>
        <v>0.27602312047912086</v>
      </c>
      <c r="O103" s="51"/>
    </row>
    <row r="104" spans="1:15" hidden="1" x14ac:dyDescent="0.25">
      <c r="A104" s="151">
        <v>101</v>
      </c>
      <c r="B104" s="157" t="s">
        <v>145</v>
      </c>
      <c r="C104" s="169" t="s">
        <v>173</v>
      </c>
      <c r="D104" s="155" t="s">
        <v>323</v>
      </c>
      <c r="E104" s="157" t="s">
        <v>324</v>
      </c>
      <c r="F104" s="209">
        <v>1223</v>
      </c>
      <c r="G104" s="208">
        <v>2152894.4489500001</v>
      </c>
      <c r="H104" s="8">
        <v>323</v>
      </c>
      <c r="I104" s="8">
        <v>538135</v>
      </c>
      <c r="J104" s="49">
        <f t="shared" si="5"/>
        <v>0.26410466067048244</v>
      </c>
      <c r="K104" s="49">
        <f t="shared" si="6"/>
        <v>0.2499588404171216</v>
      </c>
      <c r="L104" s="53">
        <f t="shared" si="7"/>
        <v>7.9231398201144734E-2</v>
      </c>
      <c r="M104" s="53">
        <f t="shared" si="8"/>
        <v>0.1749711882919851</v>
      </c>
      <c r="N104" s="50">
        <f t="shared" si="9"/>
        <v>0.25420258649312982</v>
      </c>
      <c r="O104" s="51"/>
    </row>
    <row r="105" spans="1:15" ht="17.25" hidden="1" customHeight="1" x14ac:dyDescent="0.25">
      <c r="A105" s="151">
        <v>102</v>
      </c>
      <c r="B105" s="157" t="s">
        <v>145</v>
      </c>
      <c r="C105" s="169" t="s">
        <v>173</v>
      </c>
      <c r="D105" s="155" t="s">
        <v>327</v>
      </c>
      <c r="E105" s="157" t="s">
        <v>1320</v>
      </c>
      <c r="F105" s="209">
        <v>1554</v>
      </c>
      <c r="G105" s="208">
        <v>2729322.2214500001</v>
      </c>
      <c r="H105" s="8">
        <v>671</v>
      </c>
      <c r="I105" s="8">
        <v>1144480</v>
      </c>
      <c r="J105" s="53">
        <f t="shared" si="5"/>
        <v>0.4317889317889318</v>
      </c>
      <c r="K105" s="53">
        <f t="shared" si="6"/>
        <v>0.4193275498969759</v>
      </c>
      <c r="L105" s="53">
        <f t="shared" si="7"/>
        <v>0.12953667953667952</v>
      </c>
      <c r="M105" s="53">
        <f t="shared" si="8"/>
        <v>0.29352928492788311</v>
      </c>
      <c r="N105" s="146">
        <f t="shared" si="9"/>
        <v>0.42306596446456263</v>
      </c>
      <c r="O105" s="51"/>
    </row>
    <row r="106" spans="1:15" hidden="1" x14ac:dyDescent="0.25">
      <c r="A106" s="151">
        <v>103</v>
      </c>
      <c r="B106" s="157" t="s">
        <v>145</v>
      </c>
      <c r="C106" s="169" t="s">
        <v>173</v>
      </c>
      <c r="D106" s="155" t="s">
        <v>331</v>
      </c>
      <c r="E106" s="157" t="s">
        <v>332</v>
      </c>
      <c r="F106" s="209">
        <v>834</v>
      </c>
      <c r="G106" s="208">
        <v>1447693.1894749999</v>
      </c>
      <c r="H106" s="8">
        <v>247</v>
      </c>
      <c r="I106" s="8">
        <v>390775</v>
      </c>
      <c r="J106" s="49">
        <f t="shared" si="5"/>
        <v>0.2961630695443645</v>
      </c>
      <c r="K106" s="49">
        <f t="shared" si="6"/>
        <v>0.26992943176151363</v>
      </c>
      <c r="L106" s="53">
        <f t="shared" si="7"/>
        <v>8.8848920863309352E-2</v>
      </c>
      <c r="M106" s="53">
        <f t="shared" si="8"/>
        <v>0.18895060223305954</v>
      </c>
      <c r="N106" s="50">
        <f t="shared" si="9"/>
        <v>0.27779952309636891</v>
      </c>
      <c r="O106" s="51"/>
    </row>
    <row r="107" spans="1:15" hidden="1" x14ac:dyDescent="0.25">
      <c r="A107" s="151">
        <v>104</v>
      </c>
      <c r="B107" s="157" t="s">
        <v>145</v>
      </c>
      <c r="C107" s="169" t="s">
        <v>173</v>
      </c>
      <c r="D107" s="155" t="s">
        <v>333</v>
      </c>
      <c r="E107" s="157" t="s">
        <v>1167</v>
      </c>
      <c r="F107" s="209">
        <v>870</v>
      </c>
      <c r="G107" s="208">
        <v>1523859.7919749999</v>
      </c>
      <c r="H107" s="8">
        <v>336</v>
      </c>
      <c r="I107" s="8">
        <v>466990</v>
      </c>
      <c r="J107" s="49">
        <f t="shared" si="5"/>
        <v>0.38620689655172413</v>
      </c>
      <c r="K107" s="49">
        <f t="shared" si="6"/>
        <v>0.30645207811064901</v>
      </c>
      <c r="L107" s="53">
        <f t="shared" si="7"/>
        <v>0.11586206896551723</v>
      </c>
      <c r="M107" s="53">
        <f t="shared" si="8"/>
        <v>0.21451645467745428</v>
      </c>
      <c r="N107" s="50">
        <f t="shared" si="9"/>
        <v>0.33037852364297149</v>
      </c>
      <c r="O107" s="51"/>
    </row>
    <row r="108" spans="1:15" hidden="1" x14ac:dyDescent="0.25">
      <c r="A108" s="151">
        <v>105</v>
      </c>
      <c r="B108" s="157" t="s">
        <v>145</v>
      </c>
      <c r="C108" s="169" t="s">
        <v>173</v>
      </c>
      <c r="D108" s="155" t="s">
        <v>325</v>
      </c>
      <c r="E108" s="157" t="s">
        <v>1366</v>
      </c>
      <c r="F108" s="209">
        <v>745</v>
      </c>
      <c r="G108" s="208">
        <v>1317061.7319750001</v>
      </c>
      <c r="H108" s="8">
        <v>327</v>
      </c>
      <c r="I108" s="8">
        <v>503430</v>
      </c>
      <c r="J108" s="49">
        <f t="shared" si="5"/>
        <v>0.43892617449664428</v>
      </c>
      <c r="K108" s="49">
        <f t="shared" si="6"/>
        <v>0.38223720861214416</v>
      </c>
      <c r="L108" s="53">
        <f t="shared" si="7"/>
        <v>0.13167785234899329</v>
      </c>
      <c r="M108" s="53">
        <f t="shared" si="8"/>
        <v>0.26756604602850087</v>
      </c>
      <c r="N108" s="50">
        <f t="shared" si="9"/>
        <v>0.39924389837749419</v>
      </c>
      <c r="O108" s="51"/>
    </row>
    <row r="109" spans="1:15" hidden="1" x14ac:dyDescent="0.25">
      <c r="A109" s="151">
        <v>106</v>
      </c>
      <c r="B109" s="157" t="s">
        <v>145</v>
      </c>
      <c r="C109" s="169" t="s">
        <v>173</v>
      </c>
      <c r="D109" s="155" t="s">
        <v>329</v>
      </c>
      <c r="E109" s="157" t="s">
        <v>1321</v>
      </c>
      <c r="F109" s="209">
        <v>745</v>
      </c>
      <c r="G109" s="208">
        <v>1317061.7319750001</v>
      </c>
      <c r="H109" s="8">
        <v>315</v>
      </c>
      <c r="I109" s="8">
        <v>417565</v>
      </c>
      <c r="J109" s="49">
        <f t="shared" si="5"/>
        <v>0.42281879194630873</v>
      </c>
      <c r="K109" s="49">
        <f t="shared" si="6"/>
        <v>0.31704284610398659</v>
      </c>
      <c r="L109" s="53">
        <f t="shared" si="7"/>
        <v>0.12684563758389261</v>
      </c>
      <c r="M109" s="53">
        <f t="shared" si="8"/>
        <v>0.22192999227279059</v>
      </c>
      <c r="N109" s="50">
        <f t="shared" si="9"/>
        <v>0.3487756298566832</v>
      </c>
      <c r="O109" s="51"/>
    </row>
    <row r="110" spans="1:15" ht="15.75" hidden="1" x14ac:dyDescent="0.3">
      <c r="A110" s="151">
        <v>107</v>
      </c>
      <c r="B110" s="160" t="s">
        <v>152</v>
      </c>
      <c r="C110" s="164" t="s">
        <v>173</v>
      </c>
      <c r="D110" s="155" t="s">
        <v>350</v>
      </c>
      <c r="E110" s="160" t="s">
        <v>351</v>
      </c>
      <c r="F110" s="209">
        <v>870</v>
      </c>
      <c r="G110" s="208">
        <v>1523859.7919749999</v>
      </c>
      <c r="H110" s="8">
        <v>610</v>
      </c>
      <c r="I110" s="8">
        <v>746275</v>
      </c>
      <c r="J110" s="49">
        <f t="shared" si="5"/>
        <v>0.70114942528735635</v>
      </c>
      <c r="K110" s="49">
        <f t="shared" si="6"/>
        <v>0.48972681340505059</v>
      </c>
      <c r="L110" s="53">
        <f t="shared" si="7"/>
        <v>0.2103448275862069</v>
      </c>
      <c r="M110" s="53">
        <f t="shared" si="8"/>
        <v>0.34280876938353538</v>
      </c>
      <c r="N110" s="50">
        <f t="shared" si="9"/>
        <v>0.55315359696974231</v>
      </c>
      <c r="O110" s="51"/>
    </row>
    <row r="111" spans="1:15" ht="15.75" hidden="1" x14ac:dyDescent="0.3">
      <c r="A111" s="151">
        <v>108</v>
      </c>
      <c r="B111" s="160" t="s">
        <v>152</v>
      </c>
      <c r="C111" s="164" t="s">
        <v>173</v>
      </c>
      <c r="D111" s="155" t="s">
        <v>354</v>
      </c>
      <c r="E111" s="160" t="s">
        <v>353</v>
      </c>
      <c r="F111" s="209">
        <v>837</v>
      </c>
      <c r="G111" s="208">
        <v>1451033.1894749999</v>
      </c>
      <c r="H111" s="8">
        <v>430</v>
      </c>
      <c r="I111" s="8">
        <v>503340</v>
      </c>
      <c r="J111" s="49">
        <f t="shared" si="5"/>
        <v>0.51373954599761051</v>
      </c>
      <c r="K111" s="49">
        <f t="shared" si="6"/>
        <v>0.34688386430507084</v>
      </c>
      <c r="L111" s="53">
        <f t="shared" si="7"/>
        <v>0.15412186379928314</v>
      </c>
      <c r="M111" s="53">
        <f t="shared" si="8"/>
        <v>0.24281870501354957</v>
      </c>
      <c r="N111" s="50">
        <f t="shared" si="9"/>
        <v>0.39694056881283268</v>
      </c>
      <c r="O111" s="51"/>
    </row>
    <row r="112" spans="1:15" ht="15.75" hidden="1" x14ac:dyDescent="0.3">
      <c r="A112" s="151">
        <v>109</v>
      </c>
      <c r="B112" s="160" t="s">
        <v>152</v>
      </c>
      <c r="C112" s="164" t="s">
        <v>173</v>
      </c>
      <c r="D112" s="155" t="s">
        <v>352</v>
      </c>
      <c r="E112" s="160" t="s">
        <v>1391</v>
      </c>
      <c r="F112" s="209">
        <v>1187</v>
      </c>
      <c r="G112" s="208">
        <v>2090479.4464499999</v>
      </c>
      <c r="H112" s="8">
        <v>645</v>
      </c>
      <c r="I112" s="8">
        <v>861980</v>
      </c>
      <c r="J112" s="49">
        <f t="shared" si="5"/>
        <v>0.54338668913226618</v>
      </c>
      <c r="K112" s="49">
        <f t="shared" si="6"/>
        <v>0.41233603203504005</v>
      </c>
      <c r="L112" s="53">
        <f t="shared" si="7"/>
        <v>0.16301600673967984</v>
      </c>
      <c r="M112" s="53">
        <f t="shared" si="8"/>
        <v>0.28863522242452799</v>
      </c>
      <c r="N112" s="50">
        <f t="shared" si="9"/>
        <v>0.45165122916420786</v>
      </c>
      <c r="O112" s="51"/>
    </row>
    <row r="113" spans="1:15" ht="15.75" hidden="1" x14ac:dyDescent="0.3">
      <c r="A113" s="151">
        <v>110</v>
      </c>
      <c r="B113" s="160" t="s">
        <v>153</v>
      </c>
      <c r="C113" s="164" t="s">
        <v>173</v>
      </c>
      <c r="D113" s="155" t="s">
        <v>355</v>
      </c>
      <c r="E113" s="160" t="s">
        <v>356</v>
      </c>
      <c r="F113" s="209">
        <v>1102</v>
      </c>
      <c r="G113" s="208">
        <v>1933935.2819750002</v>
      </c>
      <c r="H113" s="8">
        <v>637</v>
      </c>
      <c r="I113" s="8">
        <v>790540</v>
      </c>
      <c r="J113" s="49">
        <f t="shared" si="5"/>
        <v>0.57803992740471866</v>
      </c>
      <c r="K113" s="49">
        <f t="shared" si="6"/>
        <v>0.40877272748893323</v>
      </c>
      <c r="L113" s="53">
        <f t="shared" si="7"/>
        <v>0.1734119782214156</v>
      </c>
      <c r="M113" s="53">
        <f t="shared" si="8"/>
        <v>0.28614090924225322</v>
      </c>
      <c r="N113" s="50">
        <f t="shared" si="9"/>
        <v>0.45955288746366885</v>
      </c>
      <c r="O113" s="51"/>
    </row>
    <row r="114" spans="1:15" ht="15.75" hidden="1" x14ac:dyDescent="0.3">
      <c r="A114" s="151">
        <v>111</v>
      </c>
      <c r="B114" s="160" t="s">
        <v>153</v>
      </c>
      <c r="C114" s="164" t="s">
        <v>173</v>
      </c>
      <c r="D114" s="155" t="s">
        <v>357</v>
      </c>
      <c r="E114" s="160" t="s">
        <v>1392</v>
      </c>
      <c r="F114" s="209">
        <v>1643</v>
      </c>
      <c r="G114" s="208">
        <v>2890321.8014499997</v>
      </c>
      <c r="H114" s="8">
        <v>825</v>
      </c>
      <c r="I114" s="8">
        <v>1012865</v>
      </c>
      <c r="J114" s="49">
        <f t="shared" si="5"/>
        <v>0.50213024954351793</v>
      </c>
      <c r="K114" s="49">
        <f t="shared" si="6"/>
        <v>0.35043329759747577</v>
      </c>
      <c r="L114" s="53">
        <f t="shared" si="7"/>
        <v>0.15063907486305536</v>
      </c>
      <c r="M114" s="53">
        <f t="shared" si="8"/>
        <v>0.24530330831823302</v>
      </c>
      <c r="N114" s="50">
        <f t="shared" si="9"/>
        <v>0.39594238318128838</v>
      </c>
      <c r="O114" s="51"/>
    </row>
    <row r="115" spans="1:15" ht="15.75" hidden="1" x14ac:dyDescent="0.3">
      <c r="A115" s="151">
        <v>112</v>
      </c>
      <c r="B115" s="160" t="s">
        <v>153</v>
      </c>
      <c r="C115" s="164" t="s">
        <v>173</v>
      </c>
      <c r="D115" s="155" t="s">
        <v>359</v>
      </c>
      <c r="E115" s="160" t="s">
        <v>360</v>
      </c>
      <c r="F115" s="209">
        <v>1679</v>
      </c>
      <c r="G115" s="208">
        <v>2954773.82895</v>
      </c>
      <c r="H115" s="8">
        <v>980</v>
      </c>
      <c r="I115" s="8">
        <v>1210830</v>
      </c>
      <c r="J115" s="49">
        <f t="shared" si="5"/>
        <v>0.58368076235854671</v>
      </c>
      <c r="K115" s="49">
        <f t="shared" si="6"/>
        <v>0.40978770968412059</v>
      </c>
      <c r="L115" s="53">
        <f t="shared" si="7"/>
        <v>0.17510422870756401</v>
      </c>
      <c r="M115" s="53">
        <f t="shared" si="8"/>
        <v>0.28685139677888438</v>
      </c>
      <c r="N115" s="50">
        <f t="shared" si="9"/>
        <v>0.46195562548644842</v>
      </c>
      <c r="O115" s="51"/>
    </row>
    <row r="116" spans="1:15" ht="15.75" hidden="1" x14ac:dyDescent="0.3">
      <c r="A116" s="151">
        <v>113</v>
      </c>
      <c r="B116" s="160" t="s">
        <v>154</v>
      </c>
      <c r="C116" s="164" t="s">
        <v>173</v>
      </c>
      <c r="D116" s="155" t="s">
        <v>361</v>
      </c>
      <c r="E116" s="160" t="s">
        <v>1267</v>
      </c>
      <c r="F116" s="209">
        <v>2224</v>
      </c>
      <c r="G116" s="208">
        <v>3902707.9734250004</v>
      </c>
      <c r="H116" s="8">
        <v>1268</v>
      </c>
      <c r="I116" s="8">
        <v>1563125</v>
      </c>
      <c r="J116" s="49">
        <f t="shared" si="5"/>
        <v>0.57014388489208634</v>
      </c>
      <c r="K116" s="49">
        <f t="shared" si="6"/>
        <v>0.40052317791746228</v>
      </c>
      <c r="L116" s="53">
        <f t="shared" si="7"/>
        <v>0.17104316546762591</v>
      </c>
      <c r="M116" s="53">
        <f t="shared" si="8"/>
        <v>0.2803662245422236</v>
      </c>
      <c r="N116" s="50">
        <f t="shared" si="9"/>
        <v>0.45140939000984948</v>
      </c>
      <c r="O116" s="51"/>
    </row>
    <row r="117" spans="1:15" ht="15.75" hidden="1" x14ac:dyDescent="0.3">
      <c r="A117" s="151">
        <v>114</v>
      </c>
      <c r="B117" s="160" t="s">
        <v>154</v>
      </c>
      <c r="C117" s="164" t="s">
        <v>173</v>
      </c>
      <c r="D117" s="155" t="s">
        <v>363</v>
      </c>
      <c r="E117" s="160" t="s">
        <v>1374</v>
      </c>
      <c r="F117" s="209">
        <v>684</v>
      </c>
      <c r="G117" s="208">
        <v>1194591.3044749999</v>
      </c>
      <c r="H117" s="8">
        <v>487</v>
      </c>
      <c r="I117" s="8">
        <v>624020</v>
      </c>
      <c r="J117" s="49">
        <f t="shared" si="5"/>
        <v>0.71198830409356728</v>
      </c>
      <c r="K117" s="49">
        <f t="shared" si="6"/>
        <v>0.52237112195810342</v>
      </c>
      <c r="L117" s="53">
        <f t="shared" si="7"/>
        <v>0.21359649122807017</v>
      </c>
      <c r="M117" s="53">
        <f t="shared" si="8"/>
        <v>0.3656597853706724</v>
      </c>
      <c r="N117" s="50">
        <f t="shared" si="9"/>
        <v>0.57925627659874257</v>
      </c>
      <c r="O117" s="51"/>
    </row>
    <row r="118" spans="1:15" ht="15.75" hidden="1" x14ac:dyDescent="0.3">
      <c r="A118" s="151">
        <v>115</v>
      </c>
      <c r="B118" s="160" t="s">
        <v>154</v>
      </c>
      <c r="C118" s="164" t="s">
        <v>173</v>
      </c>
      <c r="D118" s="155" t="s">
        <v>364</v>
      </c>
      <c r="E118" s="160" t="s">
        <v>1268</v>
      </c>
      <c r="F118" s="209">
        <v>512</v>
      </c>
      <c r="G118" s="208">
        <v>904231.41697500017</v>
      </c>
      <c r="H118" s="8">
        <v>162</v>
      </c>
      <c r="I118" s="8">
        <v>174090</v>
      </c>
      <c r="J118" s="49">
        <f t="shared" si="5"/>
        <v>0.31640625</v>
      </c>
      <c r="K118" s="49">
        <f t="shared" si="6"/>
        <v>0.19252814791859102</v>
      </c>
      <c r="L118" s="53">
        <f t="shared" si="7"/>
        <v>9.4921875000000003E-2</v>
      </c>
      <c r="M118" s="53">
        <f t="shared" si="8"/>
        <v>0.13476970354301371</v>
      </c>
      <c r="N118" s="50">
        <f t="shared" si="9"/>
        <v>0.2296915785430137</v>
      </c>
      <c r="O118" s="51"/>
    </row>
    <row r="119" spans="1:15" ht="15.75" hidden="1" x14ac:dyDescent="0.3">
      <c r="A119" s="151">
        <v>116</v>
      </c>
      <c r="B119" s="170" t="s">
        <v>1393</v>
      </c>
      <c r="C119" s="171" t="s">
        <v>26</v>
      </c>
      <c r="D119" s="155" t="s">
        <v>367</v>
      </c>
      <c r="E119" s="172" t="s">
        <v>1028</v>
      </c>
      <c r="F119" s="209">
        <v>1813</v>
      </c>
      <c r="G119" s="208">
        <v>3298931.28895</v>
      </c>
      <c r="H119" s="8">
        <v>955</v>
      </c>
      <c r="I119" s="8">
        <v>1693075</v>
      </c>
      <c r="J119" s="49">
        <f t="shared" si="5"/>
        <v>0.52675124103695536</v>
      </c>
      <c r="K119" s="49">
        <f t="shared" si="6"/>
        <v>0.51321923729392993</v>
      </c>
      <c r="L119" s="53">
        <f t="shared" si="7"/>
        <v>0.1580253723110866</v>
      </c>
      <c r="M119" s="53">
        <f t="shared" si="8"/>
        <v>0.35925346610575093</v>
      </c>
      <c r="N119" s="50">
        <f t="shared" si="9"/>
        <v>0.51727883841683753</v>
      </c>
      <c r="O119" s="51"/>
    </row>
    <row r="120" spans="1:15" ht="15.75" hidden="1" x14ac:dyDescent="0.3">
      <c r="A120" s="151">
        <v>117</v>
      </c>
      <c r="B120" s="173" t="s">
        <v>1393</v>
      </c>
      <c r="C120" s="174" t="s">
        <v>26</v>
      </c>
      <c r="D120" s="155" t="s">
        <v>366</v>
      </c>
      <c r="E120" s="175" t="s">
        <v>1138</v>
      </c>
      <c r="F120" s="209">
        <v>1874</v>
      </c>
      <c r="G120" s="208">
        <v>3076121.6739499997</v>
      </c>
      <c r="H120" s="8">
        <v>893</v>
      </c>
      <c r="I120" s="8">
        <v>1636915</v>
      </c>
      <c r="J120" s="49">
        <f t="shared" si="5"/>
        <v>0.47652081109925293</v>
      </c>
      <c r="K120" s="49">
        <f t="shared" si="6"/>
        <v>0.53213597298902127</v>
      </c>
      <c r="L120" s="53">
        <f t="shared" si="7"/>
        <v>0.14295624332977588</v>
      </c>
      <c r="M120" s="53">
        <f t="shared" si="8"/>
        <v>0.37249518109231489</v>
      </c>
      <c r="N120" s="50">
        <f t="shared" si="9"/>
        <v>0.5154514244220908</v>
      </c>
      <c r="O120" s="51"/>
    </row>
    <row r="121" spans="1:15" ht="15.75" hidden="1" x14ac:dyDescent="0.3">
      <c r="A121" s="151">
        <v>118</v>
      </c>
      <c r="B121" s="173" t="s">
        <v>1393</v>
      </c>
      <c r="C121" s="174" t="s">
        <v>26</v>
      </c>
      <c r="D121" s="155" t="s">
        <v>368</v>
      </c>
      <c r="E121" s="175" t="s">
        <v>1139</v>
      </c>
      <c r="F121" s="209">
        <v>3010</v>
      </c>
      <c r="G121" s="208">
        <v>6968567.2723749997</v>
      </c>
      <c r="H121" s="8">
        <v>824</v>
      </c>
      <c r="I121" s="8">
        <v>2478680</v>
      </c>
      <c r="J121" s="49">
        <f t="shared" si="5"/>
        <v>0.27375415282392024</v>
      </c>
      <c r="K121" s="49">
        <f t="shared" si="6"/>
        <v>0.35569434908464709</v>
      </c>
      <c r="L121" s="53">
        <f t="shared" si="7"/>
        <v>8.2126245847176066E-2</v>
      </c>
      <c r="M121" s="53">
        <f t="shared" si="8"/>
        <v>0.24898604435925295</v>
      </c>
      <c r="N121" s="50">
        <f t="shared" si="9"/>
        <v>0.33111229020642902</v>
      </c>
      <c r="O121" s="51"/>
    </row>
    <row r="122" spans="1:15" ht="15.75" hidden="1" x14ac:dyDescent="0.3">
      <c r="A122" s="151">
        <v>119</v>
      </c>
      <c r="B122" s="173" t="s">
        <v>1393</v>
      </c>
      <c r="C122" s="174" t="s">
        <v>26</v>
      </c>
      <c r="D122" s="155" t="s">
        <v>369</v>
      </c>
      <c r="E122" s="175" t="s">
        <v>1140</v>
      </c>
      <c r="F122" s="209">
        <v>1201</v>
      </c>
      <c r="G122" s="208">
        <v>2468785.1189500005</v>
      </c>
      <c r="H122" s="8">
        <v>657</v>
      </c>
      <c r="I122" s="8">
        <v>977875</v>
      </c>
      <c r="J122" s="49">
        <f t="shared" si="5"/>
        <v>0.54704412989175688</v>
      </c>
      <c r="K122" s="49">
        <f t="shared" si="6"/>
        <v>0.39609563120499536</v>
      </c>
      <c r="L122" s="53">
        <f t="shared" si="7"/>
        <v>0.16411323896752705</v>
      </c>
      <c r="M122" s="53">
        <f t="shared" si="8"/>
        <v>0.27726694184349671</v>
      </c>
      <c r="N122" s="50">
        <f t="shared" si="9"/>
        <v>0.44138018081102376</v>
      </c>
      <c r="O122" s="51"/>
    </row>
    <row r="123" spans="1:15" ht="15.75" hidden="1" x14ac:dyDescent="0.3">
      <c r="A123" s="151">
        <v>120</v>
      </c>
      <c r="B123" s="176" t="s">
        <v>32</v>
      </c>
      <c r="C123" s="174" t="s">
        <v>26</v>
      </c>
      <c r="D123" s="155" t="s">
        <v>408</v>
      </c>
      <c r="E123" s="175" t="s">
        <v>1083</v>
      </c>
      <c r="F123" s="209">
        <v>2155</v>
      </c>
      <c r="G123" s="208">
        <v>6246990.9763250016</v>
      </c>
      <c r="H123" s="8">
        <v>598</v>
      </c>
      <c r="I123" s="8">
        <v>1428420</v>
      </c>
      <c r="J123" s="49">
        <f t="shared" si="5"/>
        <v>0.27749419953596288</v>
      </c>
      <c r="K123" s="49">
        <f t="shared" si="6"/>
        <v>0.22865728562974733</v>
      </c>
      <c r="L123" s="53">
        <f t="shared" si="7"/>
        <v>8.3248259860788862E-2</v>
      </c>
      <c r="M123" s="53">
        <f t="shared" si="8"/>
        <v>0.16006009994082313</v>
      </c>
      <c r="N123" s="50">
        <f t="shared" si="9"/>
        <v>0.24330835980161197</v>
      </c>
      <c r="O123" s="51"/>
    </row>
    <row r="124" spans="1:15" ht="15.75" hidden="1" x14ac:dyDescent="0.3">
      <c r="A124" s="151">
        <v>121</v>
      </c>
      <c r="B124" s="176" t="s">
        <v>32</v>
      </c>
      <c r="C124" s="174" t="s">
        <v>26</v>
      </c>
      <c r="D124" s="155" t="s">
        <v>406</v>
      </c>
      <c r="E124" s="175" t="s">
        <v>1085</v>
      </c>
      <c r="F124" s="209">
        <v>2904</v>
      </c>
      <c r="G124" s="208">
        <v>6810210.7268499993</v>
      </c>
      <c r="H124" s="8">
        <v>920</v>
      </c>
      <c r="I124" s="8">
        <v>2080490</v>
      </c>
      <c r="J124" s="49">
        <f t="shared" si="5"/>
        <v>0.3168044077134986</v>
      </c>
      <c r="K124" s="49">
        <f t="shared" si="6"/>
        <v>0.30549568632251584</v>
      </c>
      <c r="L124" s="53">
        <f t="shared" si="7"/>
        <v>9.5041322314049576E-2</v>
      </c>
      <c r="M124" s="53">
        <f t="shared" si="8"/>
        <v>0.21384698042576109</v>
      </c>
      <c r="N124" s="50">
        <f t="shared" si="9"/>
        <v>0.30888830273981066</v>
      </c>
      <c r="O124" s="51"/>
    </row>
    <row r="125" spans="1:15" ht="15.75" hidden="1" x14ac:dyDescent="0.3">
      <c r="A125" s="151">
        <v>122</v>
      </c>
      <c r="B125" s="176" t="s">
        <v>32</v>
      </c>
      <c r="C125" s="174" t="s">
        <v>26</v>
      </c>
      <c r="D125" s="155" t="s">
        <v>410</v>
      </c>
      <c r="E125" s="175" t="s">
        <v>1084</v>
      </c>
      <c r="F125" s="209">
        <v>1838</v>
      </c>
      <c r="G125" s="208">
        <v>2456957.2719750004</v>
      </c>
      <c r="H125" s="8">
        <v>849</v>
      </c>
      <c r="I125" s="8">
        <v>1241675</v>
      </c>
      <c r="J125" s="49">
        <f t="shared" si="5"/>
        <v>0.4619151251360174</v>
      </c>
      <c r="K125" s="49">
        <f t="shared" si="6"/>
        <v>0.50537101892776992</v>
      </c>
      <c r="L125" s="53">
        <f t="shared" si="7"/>
        <v>0.1385745375408052</v>
      </c>
      <c r="M125" s="53">
        <f t="shared" si="8"/>
        <v>0.35375971324943895</v>
      </c>
      <c r="N125" s="50">
        <f t="shared" si="9"/>
        <v>0.49233425079024418</v>
      </c>
      <c r="O125" s="51"/>
    </row>
    <row r="126" spans="1:15" ht="15.75" hidden="1" x14ac:dyDescent="0.3">
      <c r="A126" s="151">
        <v>123</v>
      </c>
      <c r="B126" s="176" t="s">
        <v>32</v>
      </c>
      <c r="C126" s="174" t="s">
        <v>26</v>
      </c>
      <c r="D126" s="155" t="s">
        <v>404</v>
      </c>
      <c r="E126" s="175" t="s">
        <v>405</v>
      </c>
      <c r="F126" s="209">
        <v>1185</v>
      </c>
      <c r="G126" s="208">
        <v>2622702.9509250005</v>
      </c>
      <c r="H126" s="8">
        <v>609</v>
      </c>
      <c r="I126" s="8">
        <v>1213210</v>
      </c>
      <c r="J126" s="49">
        <f t="shared" si="5"/>
        <v>0.51392405063291136</v>
      </c>
      <c r="K126" s="49">
        <f t="shared" si="6"/>
        <v>0.46258002629390921</v>
      </c>
      <c r="L126" s="53">
        <f t="shared" si="7"/>
        <v>0.1541772151898734</v>
      </c>
      <c r="M126" s="53">
        <f t="shared" si="8"/>
        <v>0.32380601840573642</v>
      </c>
      <c r="N126" s="50">
        <f t="shared" si="9"/>
        <v>0.47798323359560979</v>
      </c>
      <c r="O126" s="51"/>
    </row>
    <row r="127" spans="1:15" ht="15.75" hidden="1" x14ac:dyDescent="0.3">
      <c r="A127" s="151">
        <v>124</v>
      </c>
      <c r="B127" s="176" t="s">
        <v>32</v>
      </c>
      <c r="C127" s="174" t="s">
        <v>26</v>
      </c>
      <c r="D127" s="155" t="s">
        <v>409</v>
      </c>
      <c r="E127" s="175" t="s">
        <v>1282</v>
      </c>
      <c r="F127" s="209">
        <v>1146</v>
      </c>
      <c r="G127" s="208">
        <v>2269771.74645</v>
      </c>
      <c r="H127" s="8">
        <v>617</v>
      </c>
      <c r="I127" s="8">
        <v>974685</v>
      </c>
      <c r="J127" s="49">
        <f t="shared" si="5"/>
        <v>0.53839441535776611</v>
      </c>
      <c r="K127" s="49">
        <f t="shared" si="6"/>
        <v>0.42941983110171339</v>
      </c>
      <c r="L127" s="53">
        <f t="shared" si="7"/>
        <v>0.16151832460732982</v>
      </c>
      <c r="M127" s="53">
        <f t="shared" si="8"/>
        <v>0.30059388177119933</v>
      </c>
      <c r="N127" s="50">
        <f t="shared" si="9"/>
        <v>0.46211220637852912</v>
      </c>
      <c r="O127" s="51"/>
    </row>
    <row r="128" spans="1:15" ht="15.75" hidden="1" x14ac:dyDescent="0.3">
      <c r="A128" s="151">
        <v>125</v>
      </c>
      <c r="B128" s="176" t="s">
        <v>32</v>
      </c>
      <c r="C128" s="174" t="s">
        <v>26</v>
      </c>
      <c r="D128" s="155" t="s">
        <v>403</v>
      </c>
      <c r="E128" s="175" t="s">
        <v>1103</v>
      </c>
      <c r="F128" s="209">
        <v>1122</v>
      </c>
      <c r="G128" s="208">
        <v>1453969.7925</v>
      </c>
      <c r="H128" s="8">
        <v>783</v>
      </c>
      <c r="I128" s="8">
        <v>926930</v>
      </c>
      <c r="J128" s="49">
        <f t="shared" si="5"/>
        <v>0.69786096256684493</v>
      </c>
      <c r="K128" s="49">
        <f t="shared" si="6"/>
        <v>0.63751668348364265</v>
      </c>
      <c r="L128" s="53">
        <f t="shared" si="7"/>
        <v>0.20935828877005347</v>
      </c>
      <c r="M128" s="53">
        <f t="shared" si="8"/>
        <v>0.4462616784385498</v>
      </c>
      <c r="N128" s="50">
        <f t="shared" si="9"/>
        <v>0.65561996720860327</v>
      </c>
      <c r="O128" s="51"/>
    </row>
    <row r="129" spans="1:15" ht="15.75" hidden="1" x14ac:dyDescent="0.3">
      <c r="A129" s="151">
        <v>126</v>
      </c>
      <c r="B129" s="176" t="s">
        <v>32</v>
      </c>
      <c r="C129" s="174" t="s">
        <v>26</v>
      </c>
      <c r="D129" s="155" t="s">
        <v>413</v>
      </c>
      <c r="E129" s="175" t="s">
        <v>1104</v>
      </c>
      <c r="F129" s="209">
        <v>560</v>
      </c>
      <c r="G129" s="208">
        <v>914660.87447500008</v>
      </c>
      <c r="H129" s="8">
        <v>159</v>
      </c>
      <c r="I129" s="8">
        <v>332375</v>
      </c>
      <c r="J129" s="49">
        <f t="shared" si="5"/>
        <v>0.28392857142857142</v>
      </c>
      <c r="K129" s="49">
        <f t="shared" si="6"/>
        <v>0.36338604752365478</v>
      </c>
      <c r="L129" s="53">
        <f t="shared" si="7"/>
        <v>8.5178571428571423E-2</v>
      </c>
      <c r="M129" s="53">
        <f t="shared" si="8"/>
        <v>0.25437023326655833</v>
      </c>
      <c r="N129" s="50">
        <f t="shared" si="9"/>
        <v>0.33954880469512977</v>
      </c>
      <c r="O129" s="51"/>
    </row>
    <row r="130" spans="1:15" ht="15.75" hidden="1" x14ac:dyDescent="0.3">
      <c r="A130" s="151">
        <v>127</v>
      </c>
      <c r="B130" s="176" t="s">
        <v>32</v>
      </c>
      <c r="C130" s="174" t="s">
        <v>26</v>
      </c>
      <c r="D130" s="155" t="s">
        <v>411</v>
      </c>
      <c r="E130" s="175" t="s">
        <v>1367</v>
      </c>
      <c r="F130" s="209">
        <v>627</v>
      </c>
      <c r="G130" s="208">
        <v>1092206.1594750001</v>
      </c>
      <c r="H130" s="8">
        <v>255</v>
      </c>
      <c r="I130" s="8">
        <v>465980</v>
      </c>
      <c r="J130" s="49">
        <f t="shared" si="5"/>
        <v>0.40669856459330145</v>
      </c>
      <c r="K130" s="49">
        <f t="shared" si="6"/>
        <v>0.42664106584418687</v>
      </c>
      <c r="L130" s="53">
        <f t="shared" si="7"/>
        <v>0.12200956937799043</v>
      </c>
      <c r="M130" s="53">
        <f t="shared" si="8"/>
        <v>0.29864874609093078</v>
      </c>
      <c r="N130" s="50">
        <f t="shared" si="9"/>
        <v>0.42065831546892118</v>
      </c>
      <c r="O130" s="51"/>
    </row>
    <row r="131" spans="1:15" ht="15.75" hidden="1" x14ac:dyDescent="0.3">
      <c r="A131" s="151">
        <v>128</v>
      </c>
      <c r="B131" s="176" t="s">
        <v>32</v>
      </c>
      <c r="C131" s="174" t="s">
        <v>26</v>
      </c>
      <c r="D131" s="155" t="s">
        <v>412</v>
      </c>
      <c r="E131" s="175" t="s">
        <v>1322</v>
      </c>
      <c r="F131" s="209">
        <v>1037</v>
      </c>
      <c r="G131" s="208">
        <v>1930308.9464499999</v>
      </c>
      <c r="H131" s="8">
        <v>458</v>
      </c>
      <c r="I131" s="8">
        <v>746960</v>
      </c>
      <c r="J131" s="49">
        <f t="shared" si="5"/>
        <v>0.44165863066538091</v>
      </c>
      <c r="K131" s="49">
        <f t="shared" si="6"/>
        <v>0.38696396313850284</v>
      </c>
      <c r="L131" s="53">
        <f t="shared" si="7"/>
        <v>0.13249758919961427</v>
      </c>
      <c r="M131" s="53">
        <f t="shared" si="8"/>
        <v>0.270874774196952</v>
      </c>
      <c r="N131" s="50">
        <f t="shared" si="9"/>
        <v>0.40337236339656624</v>
      </c>
      <c r="O131" s="51"/>
    </row>
    <row r="132" spans="1:15" ht="15.75" hidden="1" x14ac:dyDescent="0.3">
      <c r="A132" s="151">
        <v>129</v>
      </c>
      <c r="B132" s="176" t="s">
        <v>32</v>
      </c>
      <c r="C132" s="174" t="s">
        <v>26</v>
      </c>
      <c r="D132" s="155" t="s">
        <v>407</v>
      </c>
      <c r="E132" s="175" t="s">
        <v>1087</v>
      </c>
      <c r="F132" s="209">
        <v>1036</v>
      </c>
      <c r="G132" s="208">
        <v>1402768.9619750001</v>
      </c>
      <c r="H132" s="8">
        <v>364</v>
      </c>
      <c r="I132" s="8">
        <v>478900</v>
      </c>
      <c r="J132" s="49">
        <f t="shared" ref="J132:J195" si="10">IFERROR(H132/F132,0)</f>
        <v>0.35135135135135137</v>
      </c>
      <c r="K132" s="49">
        <f t="shared" ref="K132:K195" si="11">IFERROR(I132/G132,0)</f>
        <v>0.34139620492154493</v>
      </c>
      <c r="L132" s="53">
        <f t="shared" si="7"/>
        <v>0.10540540540540541</v>
      </c>
      <c r="M132" s="53">
        <f t="shared" si="8"/>
        <v>0.23897734344508142</v>
      </c>
      <c r="N132" s="50">
        <f t="shared" si="9"/>
        <v>0.34438274885048681</v>
      </c>
      <c r="O132" s="51"/>
    </row>
    <row r="133" spans="1:15" ht="15.75" hidden="1" x14ac:dyDescent="0.3">
      <c r="A133" s="151">
        <v>130</v>
      </c>
      <c r="B133" s="177" t="s">
        <v>30</v>
      </c>
      <c r="C133" s="174" t="s">
        <v>26</v>
      </c>
      <c r="D133" s="155" t="s">
        <v>395</v>
      </c>
      <c r="E133" s="178" t="s">
        <v>348</v>
      </c>
      <c r="F133" s="209">
        <v>5691</v>
      </c>
      <c r="G133" s="208">
        <v>11720915.734750003</v>
      </c>
      <c r="H133" s="8">
        <v>2676</v>
      </c>
      <c r="I133" s="8">
        <v>3976170</v>
      </c>
      <c r="J133" s="49">
        <f t="shared" si="10"/>
        <v>0.47021613073273588</v>
      </c>
      <c r="K133" s="49">
        <f t="shared" si="11"/>
        <v>0.33923714579838743</v>
      </c>
      <c r="L133" s="53">
        <f t="shared" ref="L133:L196" si="12">IF((J133*0.3)&gt;30%,30%,(J133*0.3))</f>
        <v>0.14106483921982077</v>
      </c>
      <c r="M133" s="53">
        <f t="shared" ref="M133:M196" si="13">IF((K133*0.7)&gt;70%,70%,(K133*0.7))</f>
        <v>0.2374660020588712</v>
      </c>
      <c r="N133" s="50">
        <f t="shared" ref="N133:N196" si="14">L133+M133</f>
        <v>0.37853084127869197</v>
      </c>
      <c r="O133" s="51"/>
    </row>
    <row r="134" spans="1:15" ht="15.75" hidden="1" x14ac:dyDescent="0.3">
      <c r="A134" s="151">
        <v>131</v>
      </c>
      <c r="B134" s="177" t="s">
        <v>30</v>
      </c>
      <c r="C134" s="174" t="s">
        <v>26</v>
      </c>
      <c r="D134" s="155" t="s">
        <v>396</v>
      </c>
      <c r="E134" s="178" t="s">
        <v>1355</v>
      </c>
      <c r="F134" s="209">
        <v>1177</v>
      </c>
      <c r="G134" s="208">
        <v>2500474.160925</v>
      </c>
      <c r="H134" s="8">
        <v>719</v>
      </c>
      <c r="I134" s="8">
        <v>1216265</v>
      </c>
      <c r="J134" s="49">
        <f t="shared" si="10"/>
        <v>0.61087510620220897</v>
      </c>
      <c r="K134" s="49">
        <f t="shared" si="11"/>
        <v>0.48641374464356285</v>
      </c>
      <c r="L134" s="53">
        <f t="shared" si="12"/>
        <v>0.18326253186066269</v>
      </c>
      <c r="M134" s="53">
        <f t="shared" si="13"/>
        <v>0.34048962125049398</v>
      </c>
      <c r="N134" s="50">
        <f t="shared" si="14"/>
        <v>0.52375215311115664</v>
      </c>
      <c r="O134" s="51"/>
    </row>
    <row r="135" spans="1:15" ht="15.75" hidden="1" x14ac:dyDescent="0.3">
      <c r="A135" s="151">
        <v>132</v>
      </c>
      <c r="B135" s="177" t="s">
        <v>30</v>
      </c>
      <c r="C135" s="174" t="s">
        <v>26</v>
      </c>
      <c r="D135" s="155" t="s">
        <v>399</v>
      </c>
      <c r="E135" s="178" t="s">
        <v>400</v>
      </c>
      <c r="F135" s="209">
        <v>1190</v>
      </c>
      <c r="G135" s="208">
        <v>3074119.5853999997</v>
      </c>
      <c r="H135" s="8">
        <v>1011</v>
      </c>
      <c r="I135" s="8">
        <v>1803015</v>
      </c>
      <c r="J135" s="49">
        <f t="shared" si="10"/>
        <v>0.84957983193277309</v>
      </c>
      <c r="K135" s="49">
        <f t="shared" si="11"/>
        <v>0.58651426852849464</v>
      </c>
      <c r="L135" s="53">
        <f t="shared" si="12"/>
        <v>0.25487394957983189</v>
      </c>
      <c r="M135" s="53">
        <f t="shared" si="13"/>
        <v>0.41055998796994625</v>
      </c>
      <c r="N135" s="50">
        <f t="shared" si="14"/>
        <v>0.6654339375497782</v>
      </c>
      <c r="O135" s="51"/>
    </row>
    <row r="136" spans="1:15" ht="15.75" hidden="1" x14ac:dyDescent="0.3">
      <c r="A136" s="151">
        <v>133</v>
      </c>
      <c r="B136" s="177" t="s">
        <v>30</v>
      </c>
      <c r="C136" s="174" t="s">
        <v>26</v>
      </c>
      <c r="D136" s="155" t="s">
        <v>398</v>
      </c>
      <c r="E136" s="178" t="s">
        <v>362</v>
      </c>
      <c r="F136" s="209">
        <v>2324</v>
      </c>
      <c r="G136" s="208">
        <v>3492274.3614500002</v>
      </c>
      <c r="H136" s="8">
        <v>770</v>
      </c>
      <c r="I136" s="8">
        <v>1335440</v>
      </c>
      <c r="J136" s="49">
        <f t="shared" si="10"/>
        <v>0.33132530120481929</v>
      </c>
      <c r="K136" s="49">
        <f t="shared" si="11"/>
        <v>0.38239836329626814</v>
      </c>
      <c r="L136" s="53">
        <f t="shared" si="12"/>
        <v>9.9397590361445784E-2</v>
      </c>
      <c r="M136" s="53">
        <f t="shared" si="13"/>
        <v>0.26767885430738769</v>
      </c>
      <c r="N136" s="50">
        <f t="shared" si="14"/>
        <v>0.36707644466883349</v>
      </c>
      <c r="O136" s="51"/>
    </row>
    <row r="137" spans="1:15" ht="15.75" hidden="1" x14ac:dyDescent="0.3">
      <c r="A137" s="151">
        <v>134</v>
      </c>
      <c r="B137" s="177" t="s">
        <v>30</v>
      </c>
      <c r="C137" s="174" t="s">
        <v>26</v>
      </c>
      <c r="D137" s="155" t="s">
        <v>394</v>
      </c>
      <c r="E137" s="178" t="s">
        <v>1394</v>
      </c>
      <c r="F137" s="209">
        <v>1154</v>
      </c>
      <c r="G137" s="208">
        <v>3353847.5778999995</v>
      </c>
      <c r="H137" s="8">
        <v>575</v>
      </c>
      <c r="I137" s="8">
        <v>1392460</v>
      </c>
      <c r="J137" s="49">
        <f t="shared" si="10"/>
        <v>0.49826689774696709</v>
      </c>
      <c r="K137" s="49">
        <f t="shared" si="11"/>
        <v>0.41518285123496407</v>
      </c>
      <c r="L137" s="53">
        <f t="shared" si="12"/>
        <v>0.14948006932409011</v>
      </c>
      <c r="M137" s="53">
        <f t="shared" si="13"/>
        <v>0.29062799586447485</v>
      </c>
      <c r="N137" s="50">
        <f t="shared" si="14"/>
        <v>0.44010806518856493</v>
      </c>
      <c r="O137" s="51"/>
    </row>
    <row r="138" spans="1:15" ht="15.75" hidden="1" x14ac:dyDescent="0.3">
      <c r="A138" s="151">
        <v>135</v>
      </c>
      <c r="B138" s="177" t="s">
        <v>30</v>
      </c>
      <c r="C138" s="174" t="s">
        <v>26</v>
      </c>
      <c r="D138" s="155" t="s">
        <v>401</v>
      </c>
      <c r="E138" s="178" t="s">
        <v>402</v>
      </c>
      <c r="F138" s="209">
        <v>1143</v>
      </c>
      <c r="G138" s="208">
        <v>2025395.3664500001</v>
      </c>
      <c r="H138" s="8">
        <v>947</v>
      </c>
      <c r="I138" s="8">
        <v>1371550</v>
      </c>
      <c r="J138" s="49">
        <f t="shared" si="10"/>
        <v>0.82852143482064744</v>
      </c>
      <c r="K138" s="49">
        <f t="shared" si="11"/>
        <v>0.67717642822693735</v>
      </c>
      <c r="L138" s="53">
        <f t="shared" si="12"/>
        <v>0.24855643044619422</v>
      </c>
      <c r="M138" s="53">
        <f t="shared" si="13"/>
        <v>0.4740234997588561</v>
      </c>
      <c r="N138" s="50">
        <f t="shared" si="14"/>
        <v>0.72257993020505029</v>
      </c>
      <c r="O138" s="51"/>
    </row>
    <row r="139" spans="1:15" ht="15.75" hidden="1" x14ac:dyDescent="0.3">
      <c r="A139" s="151">
        <v>136</v>
      </c>
      <c r="B139" s="177" t="s">
        <v>30</v>
      </c>
      <c r="C139" s="174" t="s">
        <v>26</v>
      </c>
      <c r="D139" s="155" t="s">
        <v>392</v>
      </c>
      <c r="E139" s="178" t="s">
        <v>393</v>
      </c>
      <c r="F139" s="209">
        <v>1316</v>
      </c>
      <c r="G139" s="208">
        <v>2492655.6764500006</v>
      </c>
      <c r="H139" s="8">
        <v>978</v>
      </c>
      <c r="I139" s="8">
        <v>1484595</v>
      </c>
      <c r="J139" s="49">
        <f t="shared" si="10"/>
        <v>0.74316109422492405</v>
      </c>
      <c r="K139" s="49">
        <f t="shared" si="11"/>
        <v>0.59558767543631852</v>
      </c>
      <c r="L139" s="53">
        <f t="shared" si="12"/>
        <v>0.22294832826747721</v>
      </c>
      <c r="M139" s="53">
        <f t="shared" si="13"/>
        <v>0.41691137280542295</v>
      </c>
      <c r="N139" s="50">
        <f t="shared" si="14"/>
        <v>0.63985970107290013</v>
      </c>
      <c r="O139" s="51"/>
    </row>
    <row r="140" spans="1:15" ht="15.75" hidden="1" x14ac:dyDescent="0.3">
      <c r="A140" s="151">
        <v>137</v>
      </c>
      <c r="B140" s="177" t="s">
        <v>27</v>
      </c>
      <c r="C140" s="174" t="s">
        <v>26</v>
      </c>
      <c r="D140" s="155" t="s">
        <v>379</v>
      </c>
      <c r="E140" s="156" t="s">
        <v>1354</v>
      </c>
      <c r="F140" s="209">
        <v>1567</v>
      </c>
      <c r="G140" s="208">
        <v>3767113.865925</v>
      </c>
      <c r="H140" s="8">
        <v>593</v>
      </c>
      <c r="I140" s="8">
        <v>1592460</v>
      </c>
      <c r="J140" s="49">
        <f t="shared" si="10"/>
        <v>0.37843012125079772</v>
      </c>
      <c r="K140" s="49">
        <f t="shared" si="11"/>
        <v>0.42272680271345547</v>
      </c>
      <c r="L140" s="53">
        <f t="shared" si="12"/>
        <v>0.11352903637523931</v>
      </c>
      <c r="M140" s="53">
        <f t="shared" si="13"/>
        <v>0.29590876189941884</v>
      </c>
      <c r="N140" s="50">
        <f t="shared" si="14"/>
        <v>0.40943779827465815</v>
      </c>
      <c r="O140" s="51"/>
    </row>
    <row r="141" spans="1:15" ht="15.75" hidden="1" x14ac:dyDescent="0.3">
      <c r="A141" s="151">
        <v>138</v>
      </c>
      <c r="B141" s="177" t="s">
        <v>27</v>
      </c>
      <c r="C141" s="174" t="s">
        <v>26</v>
      </c>
      <c r="D141" s="155" t="s">
        <v>1200</v>
      </c>
      <c r="E141" s="156" t="s">
        <v>1101</v>
      </c>
      <c r="F141" s="209">
        <v>1574</v>
      </c>
      <c r="G141" s="208">
        <v>3219500.7929000007</v>
      </c>
      <c r="H141" s="8">
        <v>738</v>
      </c>
      <c r="I141" s="8">
        <v>1064770</v>
      </c>
      <c r="J141" s="49">
        <f t="shared" si="10"/>
        <v>0.46886912325285895</v>
      </c>
      <c r="K141" s="49">
        <f t="shared" si="11"/>
        <v>0.33072518644758486</v>
      </c>
      <c r="L141" s="53">
        <f t="shared" si="12"/>
        <v>0.14066073697585768</v>
      </c>
      <c r="M141" s="53">
        <f t="shared" si="13"/>
        <v>0.23150763051330939</v>
      </c>
      <c r="N141" s="50">
        <f t="shared" si="14"/>
        <v>0.37216836748916704</v>
      </c>
      <c r="O141" s="51"/>
    </row>
    <row r="142" spans="1:15" ht="15.75" hidden="1" x14ac:dyDescent="0.3">
      <c r="A142" s="151">
        <v>139</v>
      </c>
      <c r="B142" s="177" t="s">
        <v>27</v>
      </c>
      <c r="C142" s="174" t="s">
        <v>26</v>
      </c>
      <c r="D142" s="155" t="s">
        <v>381</v>
      </c>
      <c r="E142" s="156" t="s">
        <v>1281</v>
      </c>
      <c r="F142" s="209">
        <v>2250</v>
      </c>
      <c r="G142" s="208">
        <v>4067476.6203999999</v>
      </c>
      <c r="H142" s="8">
        <v>1365</v>
      </c>
      <c r="I142" s="8">
        <v>1867855</v>
      </c>
      <c r="J142" s="49">
        <f t="shared" si="10"/>
        <v>0.60666666666666669</v>
      </c>
      <c r="K142" s="49">
        <f t="shared" si="11"/>
        <v>0.45921714476045672</v>
      </c>
      <c r="L142" s="53">
        <f t="shared" si="12"/>
        <v>0.182</v>
      </c>
      <c r="M142" s="53">
        <f t="shared" si="13"/>
        <v>0.32145200133231966</v>
      </c>
      <c r="N142" s="50">
        <f t="shared" si="14"/>
        <v>0.5034520013323196</v>
      </c>
      <c r="O142" s="51"/>
    </row>
    <row r="143" spans="1:15" ht="15.75" hidden="1" x14ac:dyDescent="0.3">
      <c r="A143" s="151">
        <v>140</v>
      </c>
      <c r="B143" s="177" t="s">
        <v>39</v>
      </c>
      <c r="C143" s="174" t="s">
        <v>26</v>
      </c>
      <c r="D143" s="155" t="s">
        <v>374</v>
      </c>
      <c r="E143" s="175" t="s">
        <v>375</v>
      </c>
      <c r="F143" s="209">
        <v>1066</v>
      </c>
      <c r="G143" s="208">
        <v>4271408.3278999999</v>
      </c>
      <c r="H143" s="8">
        <v>1944</v>
      </c>
      <c r="I143" s="8">
        <v>3246860</v>
      </c>
      <c r="J143" s="49">
        <f t="shared" si="10"/>
        <v>1.823639774859287</v>
      </c>
      <c r="K143" s="49">
        <f t="shared" si="11"/>
        <v>0.76013805067339235</v>
      </c>
      <c r="L143" s="53">
        <f t="shared" si="12"/>
        <v>0.3</v>
      </c>
      <c r="M143" s="53">
        <f t="shared" si="13"/>
        <v>0.53209663547137465</v>
      </c>
      <c r="N143" s="50">
        <f t="shared" si="14"/>
        <v>0.83209663547137458</v>
      </c>
      <c r="O143" s="51"/>
    </row>
    <row r="144" spans="1:15" ht="15.75" hidden="1" x14ac:dyDescent="0.3">
      <c r="A144" s="151">
        <v>141</v>
      </c>
      <c r="B144" s="177" t="s">
        <v>39</v>
      </c>
      <c r="C144" s="174" t="s">
        <v>26</v>
      </c>
      <c r="D144" s="155" t="s">
        <v>372</v>
      </c>
      <c r="E144" s="175" t="s">
        <v>373</v>
      </c>
      <c r="F144" s="209">
        <v>897</v>
      </c>
      <c r="G144" s="208">
        <v>1215675.5444750001</v>
      </c>
      <c r="H144" s="8">
        <v>503</v>
      </c>
      <c r="I144" s="8">
        <v>660535</v>
      </c>
      <c r="J144" s="49">
        <f t="shared" si="10"/>
        <v>0.56075808249721293</v>
      </c>
      <c r="K144" s="49">
        <f t="shared" si="11"/>
        <v>0.54334810221526475</v>
      </c>
      <c r="L144" s="53">
        <f t="shared" si="12"/>
        <v>0.16822742474916388</v>
      </c>
      <c r="M144" s="53">
        <f t="shared" si="13"/>
        <v>0.38034367155068532</v>
      </c>
      <c r="N144" s="50">
        <f t="shared" si="14"/>
        <v>0.54857109629984924</v>
      </c>
      <c r="O144" s="51"/>
    </row>
    <row r="145" spans="1:15" ht="15.75" hidden="1" x14ac:dyDescent="0.3">
      <c r="A145" s="151">
        <v>142</v>
      </c>
      <c r="B145" s="177" t="s">
        <v>39</v>
      </c>
      <c r="C145" s="174" t="s">
        <v>26</v>
      </c>
      <c r="D145" s="155" t="s">
        <v>370</v>
      </c>
      <c r="E145" s="175" t="s">
        <v>371</v>
      </c>
      <c r="F145" s="209">
        <v>1637</v>
      </c>
      <c r="G145" s="208">
        <v>3203796.0609250003</v>
      </c>
      <c r="H145" s="8">
        <v>3261</v>
      </c>
      <c r="I145" s="8">
        <v>4013920</v>
      </c>
      <c r="J145" s="49">
        <f t="shared" si="10"/>
        <v>1.9920586438607208</v>
      </c>
      <c r="K145" s="49">
        <f t="shared" si="11"/>
        <v>1.2528637665036333</v>
      </c>
      <c r="L145" s="53">
        <f t="shared" si="12"/>
        <v>0.3</v>
      </c>
      <c r="M145" s="53">
        <f t="shared" si="13"/>
        <v>0.7</v>
      </c>
      <c r="N145" s="50">
        <f t="shared" si="14"/>
        <v>1</v>
      </c>
      <c r="O145" s="51"/>
    </row>
    <row r="146" spans="1:15" ht="15.75" hidden="1" x14ac:dyDescent="0.3">
      <c r="A146" s="151">
        <v>143</v>
      </c>
      <c r="B146" s="177" t="s">
        <v>39</v>
      </c>
      <c r="C146" s="174" t="s">
        <v>26</v>
      </c>
      <c r="D146" s="155" t="s">
        <v>376</v>
      </c>
      <c r="E146" s="175" t="s">
        <v>377</v>
      </c>
      <c r="F146" s="209">
        <v>1118</v>
      </c>
      <c r="G146" s="208">
        <v>2173518.6839499995</v>
      </c>
      <c r="H146" s="8">
        <v>1201</v>
      </c>
      <c r="I146" s="8">
        <v>1651000</v>
      </c>
      <c r="J146" s="49">
        <f t="shared" si="10"/>
        <v>1.0742397137745976</v>
      </c>
      <c r="K146" s="49">
        <f t="shared" si="11"/>
        <v>0.75959779512895154</v>
      </c>
      <c r="L146" s="53">
        <f t="shared" si="12"/>
        <v>0.3</v>
      </c>
      <c r="M146" s="53">
        <f t="shared" si="13"/>
        <v>0.53171845659026606</v>
      </c>
      <c r="N146" s="50">
        <f t="shared" si="14"/>
        <v>0.831718456590266</v>
      </c>
      <c r="O146" s="51"/>
    </row>
    <row r="147" spans="1:15" ht="15.75" hidden="1" x14ac:dyDescent="0.3">
      <c r="A147" s="151">
        <v>144</v>
      </c>
      <c r="B147" s="177" t="s">
        <v>38</v>
      </c>
      <c r="C147" s="174" t="s">
        <v>26</v>
      </c>
      <c r="D147" s="155" t="s">
        <v>418</v>
      </c>
      <c r="E147" s="168" t="s">
        <v>419</v>
      </c>
      <c r="F147" s="209">
        <v>1659</v>
      </c>
      <c r="G147" s="208">
        <v>3172238.7784249997</v>
      </c>
      <c r="H147" s="8">
        <v>863</v>
      </c>
      <c r="I147" s="8">
        <v>1418630</v>
      </c>
      <c r="J147" s="49">
        <f t="shared" si="10"/>
        <v>0.52019288728149493</v>
      </c>
      <c r="K147" s="49">
        <f t="shared" si="11"/>
        <v>0.44720151889207488</v>
      </c>
      <c r="L147" s="53">
        <f t="shared" si="12"/>
        <v>0.15605786618444847</v>
      </c>
      <c r="M147" s="53">
        <f t="shared" si="13"/>
        <v>0.31304106322445241</v>
      </c>
      <c r="N147" s="50">
        <f t="shared" si="14"/>
        <v>0.46909892940890086</v>
      </c>
      <c r="O147" s="51"/>
    </row>
    <row r="148" spans="1:15" ht="15.75" hidden="1" x14ac:dyDescent="0.3">
      <c r="A148" s="151">
        <v>145</v>
      </c>
      <c r="B148" s="177" t="s">
        <v>38</v>
      </c>
      <c r="C148" s="174" t="s">
        <v>26</v>
      </c>
      <c r="D148" s="155" t="s">
        <v>416</v>
      </c>
      <c r="E148" s="168" t="s">
        <v>417</v>
      </c>
      <c r="F148" s="209">
        <v>1464</v>
      </c>
      <c r="G148" s="208">
        <v>2786183.7814500001</v>
      </c>
      <c r="H148" s="8">
        <v>827</v>
      </c>
      <c r="I148" s="8">
        <v>1483015</v>
      </c>
      <c r="J148" s="49">
        <f t="shared" si="10"/>
        <v>0.56489071038251371</v>
      </c>
      <c r="K148" s="49">
        <f t="shared" si="11"/>
        <v>0.5322746510383467</v>
      </c>
      <c r="L148" s="53">
        <f t="shared" si="12"/>
        <v>0.1694672131147541</v>
      </c>
      <c r="M148" s="53">
        <f t="shared" si="13"/>
        <v>0.37259225572684268</v>
      </c>
      <c r="N148" s="50">
        <f t="shared" si="14"/>
        <v>0.54205946884159673</v>
      </c>
      <c r="O148" s="51"/>
    </row>
    <row r="149" spans="1:15" ht="15.75" hidden="1" x14ac:dyDescent="0.3">
      <c r="A149" s="151">
        <v>146</v>
      </c>
      <c r="B149" s="177" t="s">
        <v>38</v>
      </c>
      <c r="C149" s="174" t="s">
        <v>26</v>
      </c>
      <c r="D149" s="155" t="s">
        <v>414</v>
      </c>
      <c r="E149" s="168" t="s">
        <v>415</v>
      </c>
      <c r="F149" s="209">
        <v>1068</v>
      </c>
      <c r="G149" s="208">
        <v>2025145.3089500002</v>
      </c>
      <c r="H149" s="8">
        <v>630</v>
      </c>
      <c r="I149" s="8">
        <v>792450</v>
      </c>
      <c r="J149" s="49">
        <f t="shared" si="10"/>
        <v>0.5898876404494382</v>
      </c>
      <c r="K149" s="49">
        <f t="shared" si="11"/>
        <v>0.39130525424413642</v>
      </c>
      <c r="L149" s="53">
        <f t="shared" si="12"/>
        <v>0.17696629213483145</v>
      </c>
      <c r="M149" s="53">
        <f t="shared" si="13"/>
        <v>0.2739136779708955</v>
      </c>
      <c r="N149" s="50">
        <f t="shared" si="14"/>
        <v>0.45087997010572695</v>
      </c>
      <c r="O149" s="51"/>
    </row>
    <row r="150" spans="1:15" ht="15.75" hidden="1" x14ac:dyDescent="0.3">
      <c r="A150" s="151">
        <v>147</v>
      </c>
      <c r="B150" s="177" t="s">
        <v>36</v>
      </c>
      <c r="C150" s="174" t="s">
        <v>26</v>
      </c>
      <c r="D150" s="155" t="s">
        <v>432</v>
      </c>
      <c r="E150" s="175" t="s">
        <v>1395</v>
      </c>
      <c r="F150" s="209">
        <v>932</v>
      </c>
      <c r="G150" s="208">
        <v>1621135.4899999998</v>
      </c>
      <c r="H150" s="8">
        <v>515</v>
      </c>
      <c r="I150" s="8">
        <v>716115</v>
      </c>
      <c r="J150" s="49">
        <f t="shared" si="10"/>
        <v>0.55257510729613735</v>
      </c>
      <c r="K150" s="49">
        <f t="shared" si="11"/>
        <v>0.44173667433559183</v>
      </c>
      <c r="L150" s="53">
        <f t="shared" si="12"/>
        <v>0.16577253218884119</v>
      </c>
      <c r="M150" s="53">
        <f t="shared" si="13"/>
        <v>0.30921567203491424</v>
      </c>
      <c r="N150" s="50">
        <f t="shared" si="14"/>
        <v>0.47498820422375543</v>
      </c>
      <c r="O150" s="51"/>
    </row>
    <row r="151" spans="1:15" ht="15.75" hidden="1" x14ac:dyDescent="0.3">
      <c r="A151" s="151">
        <v>148</v>
      </c>
      <c r="B151" s="177" t="s">
        <v>36</v>
      </c>
      <c r="C151" s="174" t="s">
        <v>26</v>
      </c>
      <c r="D151" s="155" t="s">
        <v>438</v>
      </c>
      <c r="E151" s="175" t="s">
        <v>439</v>
      </c>
      <c r="F151" s="209">
        <v>469</v>
      </c>
      <c r="G151" s="208">
        <v>1114703.1119749998</v>
      </c>
      <c r="H151" s="8">
        <v>33</v>
      </c>
      <c r="I151" s="8">
        <v>165635</v>
      </c>
      <c r="J151" s="49">
        <f t="shared" si="10"/>
        <v>7.0362473347547971E-2</v>
      </c>
      <c r="K151" s="49">
        <f t="shared" si="11"/>
        <v>0.14859113446497207</v>
      </c>
      <c r="L151" s="53">
        <f t="shared" si="12"/>
        <v>2.1108742004264391E-2</v>
      </c>
      <c r="M151" s="53">
        <f t="shared" si="13"/>
        <v>0.10401379412548045</v>
      </c>
      <c r="N151" s="50">
        <f t="shared" si="14"/>
        <v>0.12512253612974483</v>
      </c>
      <c r="O151" s="51"/>
    </row>
    <row r="152" spans="1:15" ht="15.75" hidden="1" x14ac:dyDescent="0.3">
      <c r="A152" s="151">
        <v>149</v>
      </c>
      <c r="B152" s="177" t="s">
        <v>36</v>
      </c>
      <c r="C152" s="174" t="s">
        <v>26</v>
      </c>
      <c r="D152" s="155" t="s">
        <v>442</v>
      </c>
      <c r="E152" s="175" t="s">
        <v>1137</v>
      </c>
      <c r="F152" s="209">
        <v>1352</v>
      </c>
      <c r="G152" s="208">
        <v>4347662.8979000002</v>
      </c>
      <c r="H152" s="8">
        <v>382</v>
      </c>
      <c r="I152" s="8">
        <v>969515</v>
      </c>
      <c r="J152" s="49">
        <f t="shared" si="10"/>
        <v>0.28254437869822485</v>
      </c>
      <c r="K152" s="49">
        <f t="shared" si="11"/>
        <v>0.22299681984734679</v>
      </c>
      <c r="L152" s="53">
        <f t="shared" si="12"/>
        <v>8.4763313609467456E-2</v>
      </c>
      <c r="M152" s="53">
        <f t="shared" si="13"/>
        <v>0.15609777389314275</v>
      </c>
      <c r="N152" s="50">
        <f t="shared" si="14"/>
        <v>0.2408610875026102</v>
      </c>
      <c r="O152" s="51"/>
    </row>
    <row r="153" spans="1:15" ht="15.75" hidden="1" x14ac:dyDescent="0.3">
      <c r="A153" s="151">
        <v>150</v>
      </c>
      <c r="B153" s="177" t="s">
        <v>36</v>
      </c>
      <c r="C153" s="174" t="s">
        <v>26</v>
      </c>
      <c r="D153" s="155" t="s">
        <v>433</v>
      </c>
      <c r="E153" s="175" t="s">
        <v>1027</v>
      </c>
      <c r="F153" s="209">
        <v>2396</v>
      </c>
      <c r="G153" s="208">
        <v>4089641.4184250007</v>
      </c>
      <c r="H153" s="8">
        <v>927</v>
      </c>
      <c r="I153" s="8">
        <v>1507205</v>
      </c>
      <c r="J153" s="49">
        <f t="shared" si="10"/>
        <v>0.38689482470784642</v>
      </c>
      <c r="K153" s="49">
        <f t="shared" si="11"/>
        <v>0.36854209105219143</v>
      </c>
      <c r="L153" s="53">
        <f t="shared" si="12"/>
        <v>0.11606844741235392</v>
      </c>
      <c r="M153" s="53">
        <f t="shared" si="13"/>
        <v>0.25797946373653396</v>
      </c>
      <c r="N153" s="50">
        <f t="shared" si="14"/>
        <v>0.37404791114888791</v>
      </c>
      <c r="O153" s="51"/>
    </row>
    <row r="154" spans="1:15" ht="15.75" hidden="1" x14ac:dyDescent="0.3">
      <c r="A154" s="151">
        <v>151</v>
      </c>
      <c r="B154" s="177" t="s">
        <v>36</v>
      </c>
      <c r="C154" s="174" t="s">
        <v>26</v>
      </c>
      <c r="D154" s="155" t="s">
        <v>436</v>
      </c>
      <c r="E154" s="175" t="s">
        <v>437</v>
      </c>
      <c r="F154" s="209">
        <v>1973</v>
      </c>
      <c r="G154" s="208">
        <v>3501232.5289500002</v>
      </c>
      <c r="H154" s="8">
        <v>1141</v>
      </c>
      <c r="I154" s="8">
        <v>1594155</v>
      </c>
      <c r="J154" s="49">
        <f t="shared" si="10"/>
        <v>0.57830714647744552</v>
      </c>
      <c r="K154" s="49">
        <f t="shared" si="11"/>
        <v>0.45531251832567604</v>
      </c>
      <c r="L154" s="53">
        <f t="shared" si="12"/>
        <v>0.17349214394323365</v>
      </c>
      <c r="M154" s="53">
        <f t="shared" si="13"/>
        <v>0.31871876282797323</v>
      </c>
      <c r="N154" s="50">
        <f t="shared" si="14"/>
        <v>0.49221090677120688</v>
      </c>
      <c r="O154" s="51"/>
    </row>
    <row r="155" spans="1:15" ht="15.75" hidden="1" x14ac:dyDescent="0.3">
      <c r="A155" s="151">
        <v>152</v>
      </c>
      <c r="B155" s="177" t="s">
        <v>36</v>
      </c>
      <c r="C155" s="174" t="s">
        <v>26</v>
      </c>
      <c r="D155" s="155" t="s">
        <v>440</v>
      </c>
      <c r="E155" s="175" t="s">
        <v>441</v>
      </c>
      <c r="F155" s="209">
        <v>542</v>
      </c>
      <c r="G155" s="208">
        <v>1231595.2419749999</v>
      </c>
      <c r="H155" s="8">
        <v>137</v>
      </c>
      <c r="I155" s="8">
        <v>271335</v>
      </c>
      <c r="J155" s="49">
        <f t="shared" si="10"/>
        <v>0.25276752767527677</v>
      </c>
      <c r="K155" s="49">
        <f t="shared" si="11"/>
        <v>0.22031182871808125</v>
      </c>
      <c r="L155" s="53">
        <f t="shared" si="12"/>
        <v>7.5830258302583026E-2</v>
      </c>
      <c r="M155" s="53">
        <f t="shared" si="13"/>
        <v>0.15421828010265687</v>
      </c>
      <c r="N155" s="50">
        <f t="shared" si="14"/>
        <v>0.23004853840523989</v>
      </c>
      <c r="O155" s="51"/>
    </row>
    <row r="156" spans="1:15" ht="15.75" hidden="1" x14ac:dyDescent="0.3">
      <c r="A156" s="151">
        <v>153</v>
      </c>
      <c r="B156" s="177" t="s">
        <v>36</v>
      </c>
      <c r="C156" s="174" t="s">
        <v>26</v>
      </c>
      <c r="D156" s="155" t="s">
        <v>434</v>
      </c>
      <c r="E156" s="175" t="s">
        <v>435</v>
      </c>
      <c r="F156" s="209">
        <v>733</v>
      </c>
      <c r="G156" s="208">
        <v>1096500.0369750001</v>
      </c>
      <c r="H156" s="8">
        <v>439</v>
      </c>
      <c r="I156" s="8">
        <v>600395</v>
      </c>
      <c r="J156" s="49">
        <f t="shared" si="10"/>
        <v>0.59890859481582537</v>
      </c>
      <c r="K156" s="49">
        <f t="shared" si="11"/>
        <v>0.54755584108903121</v>
      </c>
      <c r="L156" s="53">
        <f t="shared" si="12"/>
        <v>0.1796725784447476</v>
      </c>
      <c r="M156" s="53">
        <f t="shared" si="13"/>
        <v>0.38328908876232182</v>
      </c>
      <c r="N156" s="50">
        <f t="shared" si="14"/>
        <v>0.56296166720706942</v>
      </c>
      <c r="O156" s="51"/>
    </row>
    <row r="157" spans="1:15" ht="15.75" hidden="1" x14ac:dyDescent="0.3">
      <c r="A157" s="151">
        <v>154</v>
      </c>
      <c r="B157" s="177" t="s">
        <v>1102</v>
      </c>
      <c r="C157" s="174" t="s">
        <v>26</v>
      </c>
      <c r="D157" s="155" t="s">
        <v>382</v>
      </c>
      <c r="E157" s="168" t="s">
        <v>383</v>
      </c>
      <c r="F157" s="209">
        <v>1036</v>
      </c>
      <c r="G157" s="208">
        <v>1950540.7519750001</v>
      </c>
      <c r="H157" s="8">
        <v>471</v>
      </c>
      <c r="I157" s="8">
        <v>692920</v>
      </c>
      <c r="J157" s="49">
        <f t="shared" si="10"/>
        <v>0.45463320463320461</v>
      </c>
      <c r="K157" s="49">
        <f t="shared" si="11"/>
        <v>0.35524507719123066</v>
      </c>
      <c r="L157" s="53">
        <f t="shared" si="12"/>
        <v>0.13638996138996137</v>
      </c>
      <c r="M157" s="53">
        <f t="shared" si="13"/>
        <v>0.24867155403386146</v>
      </c>
      <c r="N157" s="50">
        <f t="shared" si="14"/>
        <v>0.38506151542382283</v>
      </c>
      <c r="O157" s="51"/>
    </row>
    <row r="158" spans="1:15" ht="15.75" hidden="1" x14ac:dyDescent="0.3">
      <c r="A158" s="151">
        <v>155</v>
      </c>
      <c r="B158" s="177" t="s">
        <v>1102</v>
      </c>
      <c r="C158" s="174" t="s">
        <v>26</v>
      </c>
      <c r="D158" s="155" t="s">
        <v>387</v>
      </c>
      <c r="E158" s="168" t="s">
        <v>388</v>
      </c>
      <c r="F158" s="209">
        <v>792</v>
      </c>
      <c r="G158" s="208">
        <v>1497174.1694750001</v>
      </c>
      <c r="H158" s="8">
        <v>410</v>
      </c>
      <c r="I158" s="8">
        <v>677410</v>
      </c>
      <c r="J158" s="49">
        <f t="shared" si="10"/>
        <v>0.51767676767676762</v>
      </c>
      <c r="K158" s="49">
        <f t="shared" si="11"/>
        <v>0.45245904839350853</v>
      </c>
      <c r="L158" s="53">
        <f t="shared" si="12"/>
        <v>0.15530303030303028</v>
      </c>
      <c r="M158" s="53">
        <f t="shared" si="13"/>
        <v>0.31672133387545598</v>
      </c>
      <c r="N158" s="50">
        <f t="shared" si="14"/>
        <v>0.47202436417848626</v>
      </c>
      <c r="O158" s="51"/>
    </row>
    <row r="159" spans="1:15" ht="15.75" hidden="1" x14ac:dyDescent="0.3">
      <c r="A159" s="151">
        <v>156</v>
      </c>
      <c r="B159" s="177" t="s">
        <v>1102</v>
      </c>
      <c r="C159" s="174" t="s">
        <v>26</v>
      </c>
      <c r="D159" s="155" t="s">
        <v>389</v>
      </c>
      <c r="E159" s="168" t="s">
        <v>513</v>
      </c>
      <c r="F159" s="209">
        <v>866</v>
      </c>
      <c r="G159" s="208">
        <v>2164980.075925</v>
      </c>
      <c r="H159" s="8">
        <v>216</v>
      </c>
      <c r="I159" s="8">
        <v>341620</v>
      </c>
      <c r="J159" s="49">
        <f t="shared" si="10"/>
        <v>0.24942263279445728</v>
      </c>
      <c r="K159" s="49">
        <f t="shared" si="11"/>
        <v>0.15779359994989373</v>
      </c>
      <c r="L159" s="53">
        <f t="shared" si="12"/>
        <v>7.4826789838337182E-2</v>
      </c>
      <c r="M159" s="53">
        <f t="shared" si="13"/>
        <v>0.1104555199649256</v>
      </c>
      <c r="N159" s="50">
        <f t="shared" si="14"/>
        <v>0.18528230980326277</v>
      </c>
      <c r="O159" s="51"/>
    </row>
    <row r="160" spans="1:15" ht="15.75" hidden="1" x14ac:dyDescent="0.3">
      <c r="A160" s="151">
        <v>157</v>
      </c>
      <c r="B160" s="177" t="s">
        <v>1102</v>
      </c>
      <c r="C160" s="174" t="s">
        <v>26</v>
      </c>
      <c r="D160" s="155" t="s">
        <v>386</v>
      </c>
      <c r="E160" s="168" t="s">
        <v>1026</v>
      </c>
      <c r="F160" s="209">
        <v>829</v>
      </c>
      <c r="G160" s="208">
        <v>1470392.1594750003</v>
      </c>
      <c r="H160" s="8">
        <v>629</v>
      </c>
      <c r="I160" s="8">
        <v>946315</v>
      </c>
      <c r="J160" s="49">
        <f t="shared" si="10"/>
        <v>0.75874547647768398</v>
      </c>
      <c r="K160" s="49">
        <f t="shared" si="11"/>
        <v>0.64358000952472383</v>
      </c>
      <c r="L160" s="53">
        <f t="shared" si="12"/>
        <v>0.22762364294330517</v>
      </c>
      <c r="M160" s="53">
        <f t="shared" si="13"/>
        <v>0.45050600666730667</v>
      </c>
      <c r="N160" s="50">
        <f t="shared" si="14"/>
        <v>0.67812964961061184</v>
      </c>
      <c r="O160" s="51"/>
    </row>
    <row r="161" spans="1:15" ht="15.75" hidden="1" x14ac:dyDescent="0.3">
      <c r="A161" s="151">
        <v>158</v>
      </c>
      <c r="B161" s="177" t="s">
        <v>34</v>
      </c>
      <c r="C161" s="174" t="s">
        <v>26</v>
      </c>
      <c r="D161" s="155" t="s">
        <v>422</v>
      </c>
      <c r="E161" s="168" t="s">
        <v>423</v>
      </c>
      <c r="F161" s="209">
        <v>1976</v>
      </c>
      <c r="G161" s="208">
        <v>4295779.8654000005</v>
      </c>
      <c r="H161" s="8">
        <v>923</v>
      </c>
      <c r="I161" s="8">
        <v>2044830</v>
      </c>
      <c r="J161" s="49">
        <f t="shared" si="10"/>
        <v>0.46710526315789475</v>
      </c>
      <c r="K161" s="49">
        <f t="shared" si="11"/>
        <v>0.47600902841179366</v>
      </c>
      <c r="L161" s="53">
        <f t="shared" si="12"/>
        <v>0.14013157894736841</v>
      </c>
      <c r="M161" s="53">
        <f t="shared" si="13"/>
        <v>0.33320631988825555</v>
      </c>
      <c r="N161" s="50">
        <f t="shared" si="14"/>
        <v>0.47333789883562394</v>
      </c>
      <c r="O161" s="51"/>
    </row>
    <row r="162" spans="1:15" ht="15.75" hidden="1" x14ac:dyDescent="0.3">
      <c r="A162" s="151">
        <v>159</v>
      </c>
      <c r="B162" s="177" t="s">
        <v>34</v>
      </c>
      <c r="C162" s="174" t="s">
        <v>26</v>
      </c>
      <c r="D162" s="155" t="s">
        <v>428</v>
      </c>
      <c r="E162" s="168" t="s">
        <v>429</v>
      </c>
      <c r="F162" s="209">
        <v>1659</v>
      </c>
      <c r="G162" s="208">
        <v>2744492.5189499999</v>
      </c>
      <c r="H162" s="8">
        <v>630</v>
      </c>
      <c r="I162" s="8">
        <v>1196290</v>
      </c>
      <c r="J162" s="49">
        <f t="shared" si="10"/>
        <v>0.379746835443038</v>
      </c>
      <c r="K162" s="49">
        <f t="shared" si="11"/>
        <v>0.43588750624748723</v>
      </c>
      <c r="L162" s="53">
        <f t="shared" si="12"/>
        <v>0.11392405063291139</v>
      </c>
      <c r="M162" s="53">
        <f t="shared" si="13"/>
        <v>0.30512125437324106</v>
      </c>
      <c r="N162" s="50">
        <f t="shared" si="14"/>
        <v>0.41904530500615245</v>
      </c>
      <c r="O162" s="51"/>
    </row>
    <row r="163" spans="1:15" ht="15.75" hidden="1" x14ac:dyDescent="0.3">
      <c r="A163" s="151">
        <v>160</v>
      </c>
      <c r="B163" s="177" t="s">
        <v>34</v>
      </c>
      <c r="C163" s="174" t="s">
        <v>26</v>
      </c>
      <c r="D163" s="155" t="s">
        <v>420</v>
      </c>
      <c r="E163" s="168" t="s">
        <v>421</v>
      </c>
      <c r="F163" s="209">
        <v>1477</v>
      </c>
      <c r="G163" s="208">
        <v>2369891.0844749999</v>
      </c>
      <c r="H163" s="8">
        <v>679</v>
      </c>
      <c r="I163" s="8">
        <v>1287660</v>
      </c>
      <c r="J163" s="49">
        <f t="shared" si="10"/>
        <v>0.45971563981042651</v>
      </c>
      <c r="K163" s="49">
        <f t="shared" si="11"/>
        <v>0.54334142545004527</v>
      </c>
      <c r="L163" s="53">
        <f t="shared" si="12"/>
        <v>0.13791469194312794</v>
      </c>
      <c r="M163" s="53">
        <f t="shared" si="13"/>
        <v>0.38033899781503167</v>
      </c>
      <c r="N163" s="50">
        <f t="shared" si="14"/>
        <v>0.51825368975815955</v>
      </c>
      <c r="O163" s="51"/>
    </row>
    <row r="164" spans="1:15" ht="15.75" hidden="1" x14ac:dyDescent="0.3">
      <c r="A164" s="151">
        <v>161</v>
      </c>
      <c r="B164" s="177" t="s">
        <v>34</v>
      </c>
      <c r="C164" s="174" t="s">
        <v>26</v>
      </c>
      <c r="D164" s="155" t="s">
        <v>424</v>
      </c>
      <c r="E164" s="168" t="s">
        <v>425</v>
      </c>
      <c r="F164" s="209">
        <v>996</v>
      </c>
      <c r="G164" s="208">
        <v>1709783.9719750001</v>
      </c>
      <c r="H164" s="8">
        <v>464</v>
      </c>
      <c r="I164" s="8">
        <v>760180</v>
      </c>
      <c r="J164" s="49">
        <f t="shared" si="10"/>
        <v>0.46586345381526106</v>
      </c>
      <c r="K164" s="49">
        <f t="shared" si="11"/>
        <v>0.44460587563112042</v>
      </c>
      <c r="L164" s="53">
        <f t="shared" si="12"/>
        <v>0.13975903614457832</v>
      </c>
      <c r="M164" s="53">
        <f t="shared" si="13"/>
        <v>0.31122411294178426</v>
      </c>
      <c r="N164" s="50">
        <f t="shared" si="14"/>
        <v>0.45098314908636261</v>
      </c>
      <c r="O164" s="51"/>
    </row>
    <row r="165" spans="1:15" ht="15.75" hidden="1" x14ac:dyDescent="0.3">
      <c r="A165" s="151">
        <v>162</v>
      </c>
      <c r="B165" s="177" t="s">
        <v>34</v>
      </c>
      <c r="C165" s="174" t="s">
        <v>26</v>
      </c>
      <c r="D165" s="155" t="s">
        <v>430</v>
      </c>
      <c r="E165" s="168" t="s">
        <v>431</v>
      </c>
      <c r="F165" s="209">
        <v>967</v>
      </c>
      <c r="G165" s="208">
        <v>1679710.3169750001</v>
      </c>
      <c r="H165" s="8">
        <v>389</v>
      </c>
      <c r="I165" s="8">
        <v>562655</v>
      </c>
      <c r="J165" s="49">
        <f t="shared" si="10"/>
        <v>0.40227507755946224</v>
      </c>
      <c r="K165" s="49">
        <f t="shared" si="11"/>
        <v>0.3349714497278844</v>
      </c>
      <c r="L165" s="53">
        <f t="shared" si="12"/>
        <v>0.12068252326783867</v>
      </c>
      <c r="M165" s="53">
        <f t="shared" si="13"/>
        <v>0.23448001480951905</v>
      </c>
      <c r="N165" s="50">
        <f t="shared" si="14"/>
        <v>0.3551625380773577</v>
      </c>
      <c r="O165" s="51"/>
    </row>
    <row r="166" spans="1:15" ht="16.5" hidden="1" thickBot="1" x14ac:dyDescent="0.35">
      <c r="A166" s="151">
        <v>163</v>
      </c>
      <c r="B166" s="179" t="s">
        <v>34</v>
      </c>
      <c r="C166" s="180" t="s">
        <v>26</v>
      </c>
      <c r="D166" s="155" t="s">
        <v>426</v>
      </c>
      <c r="E166" s="181" t="s">
        <v>1396</v>
      </c>
      <c r="F166" s="209">
        <v>912</v>
      </c>
      <c r="G166" s="208">
        <v>1649700.3869750001</v>
      </c>
      <c r="H166" s="8">
        <v>501</v>
      </c>
      <c r="I166" s="8">
        <v>827675</v>
      </c>
      <c r="J166" s="49">
        <f t="shared" si="10"/>
        <v>0.54934210526315785</v>
      </c>
      <c r="K166" s="49">
        <f t="shared" si="11"/>
        <v>0.50171231487535728</v>
      </c>
      <c r="L166" s="53">
        <f t="shared" si="12"/>
        <v>0.16480263157894734</v>
      </c>
      <c r="M166" s="53">
        <f t="shared" si="13"/>
        <v>0.35119862041275007</v>
      </c>
      <c r="N166" s="50">
        <f t="shared" si="14"/>
        <v>0.51600125199169744</v>
      </c>
      <c r="O166" s="51"/>
    </row>
    <row r="167" spans="1:15" hidden="1" x14ac:dyDescent="0.25">
      <c r="A167" s="151">
        <v>164</v>
      </c>
      <c r="B167" s="157" t="s">
        <v>59</v>
      </c>
      <c r="C167" s="169" t="s">
        <v>41</v>
      </c>
      <c r="D167" s="155" t="s">
        <v>443</v>
      </c>
      <c r="E167" s="157" t="s">
        <v>1141</v>
      </c>
      <c r="F167" s="209">
        <v>1279</v>
      </c>
      <c r="G167" s="208">
        <v>1718908.4094750003</v>
      </c>
      <c r="H167" s="8">
        <v>327</v>
      </c>
      <c r="I167" s="8">
        <v>520490</v>
      </c>
      <c r="J167" s="49">
        <f t="shared" si="10"/>
        <v>0.25566849100860045</v>
      </c>
      <c r="K167" s="49">
        <f t="shared" si="11"/>
        <v>0.30280263749420555</v>
      </c>
      <c r="L167" s="53">
        <f t="shared" si="12"/>
        <v>7.6700547302580135E-2</v>
      </c>
      <c r="M167" s="53">
        <f t="shared" si="13"/>
        <v>0.21196184624594389</v>
      </c>
      <c r="N167" s="50">
        <f t="shared" si="14"/>
        <v>0.28866239354852402</v>
      </c>
      <c r="O167" s="51"/>
    </row>
    <row r="168" spans="1:15" hidden="1" x14ac:dyDescent="0.25">
      <c r="A168" s="151">
        <v>165</v>
      </c>
      <c r="B168" s="157" t="s">
        <v>59</v>
      </c>
      <c r="C168" s="169" t="s">
        <v>41</v>
      </c>
      <c r="D168" s="155" t="s">
        <v>446</v>
      </c>
      <c r="E168" s="157" t="s">
        <v>1142</v>
      </c>
      <c r="F168" s="209">
        <v>1496</v>
      </c>
      <c r="G168" s="208">
        <v>3619868.7089499999</v>
      </c>
      <c r="H168" s="8">
        <v>749</v>
      </c>
      <c r="I168" s="8">
        <v>1365665</v>
      </c>
      <c r="J168" s="49">
        <f t="shared" si="10"/>
        <v>0.50066844919786091</v>
      </c>
      <c r="K168" s="49">
        <f t="shared" si="11"/>
        <v>0.37726920775425932</v>
      </c>
      <c r="L168" s="53">
        <f t="shared" si="12"/>
        <v>0.15020053475935827</v>
      </c>
      <c r="M168" s="53">
        <f t="shared" si="13"/>
        <v>0.26408844542798149</v>
      </c>
      <c r="N168" s="50">
        <f t="shared" si="14"/>
        <v>0.41428898018733973</v>
      </c>
      <c r="O168" s="51"/>
    </row>
    <row r="169" spans="1:15" hidden="1" x14ac:dyDescent="0.25">
      <c r="A169" s="151">
        <v>166</v>
      </c>
      <c r="B169" s="157" t="s">
        <v>59</v>
      </c>
      <c r="C169" s="169" t="s">
        <v>41</v>
      </c>
      <c r="D169" s="155" t="s">
        <v>445</v>
      </c>
      <c r="E169" s="157" t="s">
        <v>1143</v>
      </c>
      <c r="F169" s="209">
        <v>1006</v>
      </c>
      <c r="G169" s="208">
        <v>2388661.7444750001</v>
      </c>
      <c r="H169" s="8">
        <v>384</v>
      </c>
      <c r="I169" s="8">
        <v>542085</v>
      </c>
      <c r="J169" s="49">
        <f t="shared" si="10"/>
        <v>0.38170974155069581</v>
      </c>
      <c r="K169" s="49">
        <f t="shared" si="11"/>
        <v>0.22694088070604737</v>
      </c>
      <c r="L169" s="53">
        <f t="shared" si="12"/>
        <v>0.11451292246520874</v>
      </c>
      <c r="M169" s="53">
        <f t="shared" si="13"/>
        <v>0.15885861649423316</v>
      </c>
      <c r="N169" s="50">
        <f t="shared" si="14"/>
        <v>0.27337153895944188</v>
      </c>
      <c r="O169" s="51"/>
    </row>
    <row r="170" spans="1:15" hidden="1" x14ac:dyDescent="0.25">
      <c r="A170" s="151">
        <v>167</v>
      </c>
      <c r="B170" s="157" t="s">
        <v>59</v>
      </c>
      <c r="C170" s="169" t="s">
        <v>41</v>
      </c>
      <c r="D170" s="155" t="s">
        <v>444</v>
      </c>
      <c r="E170" s="157" t="s">
        <v>1144</v>
      </c>
      <c r="F170" s="209">
        <v>688</v>
      </c>
      <c r="G170" s="208">
        <v>898935.53947499988</v>
      </c>
      <c r="H170" s="8">
        <v>278</v>
      </c>
      <c r="I170" s="8">
        <v>391400</v>
      </c>
      <c r="J170" s="49">
        <f t="shared" si="10"/>
        <v>0.40406976744186046</v>
      </c>
      <c r="K170" s="49">
        <f t="shared" si="11"/>
        <v>0.43540385579658702</v>
      </c>
      <c r="L170" s="53">
        <f t="shared" si="12"/>
        <v>0.12122093023255813</v>
      </c>
      <c r="M170" s="53">
        <f t="shared" si="13"/>
        <v>0.30478269905761091</v>
      </c>
      <c r="N170" s="50">
        <f t="shared" si="14"/>
        <v>0.42600362929016905</v>
      </c>
      <c r="O170" s="51"/>
    </row>
    <row r="171" spans="1:15" hidden="1" x14ac:dyDescent="0.25">
      <c r="A171" s="151">
        <v>168</v>
      </c>
      <c r="B171" s="157" t="s">
        <v>40</v>
      </c>
      <c r="C171" s="169" t="s">
        <v>41</v>
      </c>
      <c r="D171" s="155" t="s">
        <v>451</v>
      </c>
      <c r="E171" s="157" t="s">
        <v>1145</v>
      </c>
      <c r="F171" s="209">
        <v>1039</v>
      </c>
      <c r="G171" s="208">
        <v>1996358.8044750001</v>
      </c>
      <c r="H171" s="8">
        <v>525</v>
      </c>
      <c r="I171" s="8">
        <v>1006175</v>
      </c>
      <c r="J171" s="49">
        <f t="shared" si="10"/>
        <v>0.50529355149181909</v>
      </c>
      <c r="K171" s="49">
        <f t="shared" si="11"/>
        <v>0.50400509054012588</v>
      </c>
      <c r="L171" s="53">
        <f t="shared" si="12"/>
        <v>0.15158806544754572</v>
      </c>
      <c r="M171" s="53">
        <f t="shared" si="13"/>
        <v>0.3528035633780881</v>
      </c>
      <c r="N171" s="50">
        <f t="shared" si="14"/>
        <v>0.50439162882563382</v>
      </c>
      <c r="O171" s="51"/>
    </row>
    <row r="172" spans="1:15" hidden="1" x14ac:dyDescent="0.25">
      <c r="A172" s="151">
        <v>169</v>
      </c>
      <c r="B172" s="157" t="s">
        <v>40</v>
      </c>
      <c r="C172" s="169" t="s">
        <v>41</v>
      </c>
      <c r="D172" s="155" t="s">
        <v>455</v>
      </c>
      <c r="E172" s="157" t="s">
        <v>1029</v>
      </c>
      <c r="F172" s="209">
        <v>1030</v>
      </c>
      <c r="G172" s="208">
        <v>1494033.6144750002</v>
      </c>
      <c r="H172" s="8">
        <v>550</v>
      </c>
      <c r="I172" s="8">
        <v>794145</v>
      </c>
      <c r="J172" s="49">
        <f t="shared" si="10"/>
        <v>0.53398058252427183</v>
      </c>
      <c r="K172" s="49">
        <f t="shared" si="11"/>
        <v>0.53154426534041577</v>
      </c>
      <c r="L172" s="53">
        <f t="shared" si="12"/>
        <v>0.16019417475728154</v>
      </c>
      <c r="M172" s="53">
        <f t="shared" si="13"/>
        <v>0.37208098573829101</v>
      </c>
      <c r="N172" s="50">
        <f t="shared" si="14"/>
        <v>0.53227516049557255</v>
      </c>
      <c r="O172" s="51"/>
    </row>
    <row r="173" spans="1:15" hidden="1" x14ac:dyDescent="0.25">
      <c r="A173" s="151">
        <v>170</v>
      </c>
      <c r="B173" s="157" t="s">
        <v>40</v>
      </c>
      <c r="C173" s="169" t="s">
        <v>41</v>
      </c>
      <c r="D173" s="155" t="s">
        <v>452</v>
      </c>
      <c r="E173" s="157" t="s">
        <v>453</v>
      </c>
      <c r="F173" s="209">
        <v>1141</v>
      </c>
      <c r="G173" s="208">
        <v>1852265.6919749998</v>
      </c>
      <c r="H173" s="8">
        <v>367</v>
      </c>
      <c r="I173" s="8">
        <v>767000</v>
      </c>
      <c r="J173" s="49">
        <f t="shared" si="10"/>
        <v>0.32164767747589834</v>
      </c>
      <c r="K173" s="49">
        <f t="shared" si="11"/>
        <v>0.41408746235653554</v>
      </c>
      <c r="L173" s="53">
        <f t="shared" si="12"/>
        <v>9.6494303242769502E-2</v>
      </c>
      <c r="M173" s="53">
        <f t="shared" si="13"/>
        <v>0.28986122364957484</v>
      </c>
      <c r="N173" s="50">
        <f t="shared" si="14"/>
        <v>0.38635552689234431</v>
      </c>
      <c r="O173" s="51"/>
    </row>
    <row r="174" spans="1:15" hidden="1" x14ac:dyDescent="0.25">
      <c r="A174" s="151">
        <v>171</v>
      </c>
      <c r="B174" s="157" t="s">
        <v>40</v>
      </c>
      <c r="C174" s="169" t="s">
        <v>41</v>
      </c>
      <c r="D174" s="155" t="s">
        <v>454</v>
      </c>
      <c r="E174" s="157" t="s">
        <v>1030</v>
      </c>
      <c r="F174" s="209">
        <v>974</v>
      </c>
      <c r="G174" s="208">
        <v>2037256.0219750002</v>
      </c>
      <c r="H174" s="8">
        <v>323</v>
      </c>
      <c r="I174" s="8">
        <v>650105</v>
      </c>
      <c r="J174" s="49">
        <f t="shared" si="10"/>
        <v>0.33162217659137577</v>
      </c>
      <c r="K174" s="49">
        <f t="shared" si="11"/>
        <v>0.31910814987787411</v>
      </c>
      <c r="L174" s="53">
        <f t="shared" si="12"/>
        <v>9.9486652977412729E-2</v>
      </c>
      <c r="M174" s="53">
        <f t="shared" si="13"/>
        <v>0.22337570491451186</v>
      </c>
      <c r="N174" s="50">
        <f t="shared" si="14"/>
        <v>0.32286235789192458</v>
      </c>
      <c r="O174" s="51"/>
    </row>
    <row r="175" spans="1:15" hidden="1" x14ac:dyDescent="0.25">
      <c r="A175" s="151">
        <v>172</v>
      </c>
      <c r="B175" s="157" t="s">
        <v>40</v>
      </c>
      <c r="C175" s="169" t="s">
        <v>41</v>
      </c>
      <c r="D175" s="155" t="s">
        <v>449</v>
      </c>
      <c r="E175" s="157" t="s">
        <v>1031</v>
      </c>
      <c r="F175" s="209">
        <v>1466</v>
      </c>
      <c r="G175" s="208">
        <v>3760159.1194749996</v>
      </c>
      <c r="H175" s="8">
        <v>826</v>
      </c>
      <c r="I175" s="8">
        <v>1386155</v>
      </c>
      <c r="J175" s="49">
        <f t="shared" si="10"/>
        <v>0.56343792633015011</v>
      </c>
      <c r="K175" s="49">
        <f t="shared" si="11"/>
        <v>0.36864264408936437</v>
      </c>
      <c r="L175" s="53">
        <f t="shared" si="12"/>
        <v>0.16903137789904502</v>
      </c>
      <c r="M175" s="53">
        <f t="shared" si="13"/>
        <v>0.25804985086255505</v>
      </c>
      <c r="N175" s="50">
        <f t="shared" si="14"/>
        <v>0.42708122876160004</v>
      </c>
      <c r="O175" s="51"/>
    </row>
    <row r="176" spans="1:15" hidden="1" x14ac:dyDescent="0.25">
      <c r="A176" s="151">
        <v>173</v>
      </c>
      <c r="B176" s="157" t="s">
        <v>40</v>
      </c>
      <c r="C176" s="169" t="s">
        <v>41</v>
      </c>
      <c r="D176" s="155" t="s">
        <v>450</v>
      </c>
      <c r="E176" s="157" t="s">
        <v>1146</v>
      </c>
      <c r="F176" s="209">
        <v>1379</v>
      </c>
      <c r="G176" s="208">
        <v>2301856.059475</v>
      </c>
      <c r="H176" s="8">
        <v>295</v>
      </c>
      <c r="I176" s="8">
        <v>425695</v>
      </c>
      <c r="J176" s="49">
        <f t="shared" si="10"/>
        <v>0.2139231327048586</v>
      </c>
      <c r="K176" s="49">
        <f t="shared" si="11"/>
        <v>0.18493554288407207</v>
      </c>
      <c r="L176" s="53">
        <f t="shared" si="12"/>
        <v>6.4176939811457584E-2</v>
      </c>
      <c r="M176" s="53">
        <f t="shared" si="13"/>
        <v>0.12945488001885044</v>
      </c>
      <c r="N176" s="50">
        <f t="shared" si="14"/>
        <v>0.19363181983030803</v>
      </c>
      <c r="O176" s="51"/>
    </row>
    <row r="177" spans="1:15" hidden="1" x14ac:dyDescent="0.25">
      <c r="A177" s="151">
        <v>174</v>
      </c>
      <c r="B177" s="157" t="s">
        <v>40</v>
      </c>
      <c r="C177" s="169" t="s">
        <v>41</v>
      </c>
      <c r="D177" s="155" t="s">
        <v>447</v>
      </c>
      <c r="E177" s="157" t="s">
        <v>448</v>
      </c>
      <c r="F177" s="209">
        <v>603</v>
      </c>
      <c r="G177" s="208">
        <v>1164489.8244749999</v>
      </c>
      <c r="H177" s="8">
        <v>355</v>
      </c>
      <c r="I177" s="8">
        <v>649255</v>
      </c>
      <c r="J177" s="49">
        <f t="shared" si="10"/>
        <v>0.58872305140961856</v>
      </c>
      <c r="K177" s="49">
        <f t="shared" si="11"/>
        <v>0.55754458850055733</v>
      </c>
      <c r="L177" s="53">
        <f t="shared" si="12"/>
        <v>0.17661691542288557</v>
      </c>
      <c r="M177" s="53">
        <f t="shared" si="13"/>
        <v>0.39028121195039012</v>
      </c>
      <c r="N177" s="50">
        <f t="shared" si="14"/>
        <v>0.56689812737327572</v>
      </c>
      <c r="O177" s="51"/>
    </row>
    <row r="178" spans="1:15" hidden="1" x14ac:dyDescent="0.25">
      <c r="A178" s="151">
        <v>175</v>
      </c>
      <c r="B178" s="182" t="s">
        <v>1370</v>
      </c>
      <c r="C178" s="169" t="s">
        <v>41</v>
      </c>
      <c r="D178" s="155" t="s">
        <v>464</v>
      </c>
      <c r="E178" s="157" t="s">
        <v>465</v>
      </c>
      <c r="F178" s="209">
        <v>1745</v>
      </c>
      <c r="G178" s="208">
        <v>3218619.8259250005</v>
      </c>
      <c r="H178" s="8">
        <v>459</v>
      </c>
      <c r="I178" s="8">
        <v>1091615</v>
      </c>
      <c r="J178" s="49">
        <f t="shared" si="10"/>
        <v>0.26303724928366762</v>
      </c>
      <c r="K178" s="49">
        <f t="shared" si="11"/>
        <v>0.33915624057472532</v>
      </c>
      <c r="L178" s="53">
        <f t="shared" si="12"/>
        <v>7.8911174785100277E-2</v>
      </c>
      <c r="M178" s="53">
        <f t="shared" si="13"/>
        <v>0.2374093684023077</v>
      </c>
      <c r="N178" s="50">
        <f t="shared" si="14"/>
        <v>0.31632054318740799</v>
      </c>
      <c r="O178" s="51"/>
    </row>
    <row r="179" spans="1:15" hidden="1" x14ac:dyDescent="0.25">
      <c r="A179" s="151">
        <v>176</v>
      </c>
      <c r="B179" s="182" t="s">
        <v>1370</v>
      </c>
      <c r="C179" s="169" t="s">
        <v>41</v>
      </c>
      <c r="D179" s="155" t="s">
        <v>463</v>
      </c>
      <c r="E179" s="157" t="s">
        <v>1237</v>
      </c>
      <c r="F179" s="209">
        <v>1358</v>
      </c>
      <c r="G179" s="208">
        <v>2453717.4319750001</v>
      </c>
      <c r="H179" s="8">
        <v>404</v>
      </c>
      <c r="I179" s="8">
        <v>694310</v>
      </c>
      <c r="J179" s="49">
        <f t="shared" si="10"/>
        <v>0.29749631811487481</v>
      </c>
      <c r="K179" s="49">
        <f t="shared" si="11"/>
        <v>0.28296249231972448</v>
      </c>
      <c r="L179" s="53">
        <f t="shared" si="12"/>
        <v>8.9248895434462447E-2</v>
      </c>
      <c r="M179" s="53">
        <f t="shared" si="13"/>
        <v>0.19807374462380711</v>
      </c>
      <c r="N179" s="50">
        <f t="shared" si="14"/>
        <v>0.28732264005826957</v>
      </c>
      <c r="O179" s="51"/>
    </row>
    <row r="180" spans="1:15" hidden="1" x14ac:dyDescent="0.25">
      <c r="A180" s="151">
        <v>177</v>
      </c>
      <c r="B180" s="182" t="s">
        <v>1370</v>
      </c>
      <c r="C180" s="169" t="s">
        <v>41</v>
      </c>
      <c r="D180" s="155" t="s">
        <v>461</v>
      </c>
      <c r="E180" s="157" t="s">
        <v>462</v>
      </c>
      <c r="F180" s="209">
        <v>1233</v>
      </c>
      <c r="G180" s="208">
        <v>2290519.2789499997</v>
      </c>
      <c r="H180" s="8">
        <v>375</v>
      </c>
      <c r="I180" s="8">
        <v>627195</v>
      </c>
      <c r="J180" s="49">
        <f t="shared" si="10"/>
        <v>0.30413625304136255</v>
      </c>
      <c r="K180" s="49">
        <f t="shared" si="11"/>
        <v>0.27382218773007377</v>
      </c>
      <c r="L180" s="53">
        <f t="shared" si="12"/>
        <v>9.1240875912408759E-2</v>
      </c>
      <c r="M180" s="53">
        <f t="shared" si="13"/>
        <v>0.19167553141105162</v>
      </c>
      <c r="N180" s="50">
        <f t="shared" si="14"/>
        <v>0.28291640732346035</v>
      </c>
      <c r="O180" s="51"/>
    </row>
    <row r="181" spans="1:15" hidden="1" x14ac:dyDescent="0.25">
      <c r="A181" s="151">
        <v>178</v>
      </c>
      <c r="B181" s="157" t="s">
        <v>1238</v>
      </c>
      <c r="C181" s="169" t="s">
        <v>41</v>
      </c>
      <c r="D181" s="155" t="s">
        <v>470</v>
      </c>
      <c r="E181" s="157" t="s">
        <v>471</v>
      </c>
      <c r="F181" s="209">
        <v>1217</v>
      </c>
      <c r="G181" s="208">
        <v>2430821.9264500001</v>
      </c>
      <c r="H181" s="8">
        <v>356</v>
      </c>
      <c r="I181" s="8">
        <v>562280</v>
      </c>
      <c r="J181" s="49">
        <f t="shared" si="10"/>
        <v>0.29252259654889073</v>
      </c>
      <c r="K181" s="49">
        <f t="shared" si="11"/>
        <v>0.23131270698267895</v>
      </c>
      <c r="L181" s="53">
        <f t="shared" si="12"/>
        <v>8.7756778964667215E-2</v>
      </c>
      <c r="M181" s="53">
        <f t="shared" si="13"/>
        <v>0.16191889488787525</v>
      </c>
      <c r="N181" s="50">
        <f t="shared" si="14"/>
        <v>0.24967567385254247</v>
      </c>
      <c r="O181" s="51"/>
    </row>
    <row r="182" spans="1:15" hidden="1" x14ac:dyDescent="0.25">
      <c r="A182" s="151">
        <v>179</v>
      </c>
      <c r="B182" s="157" t="s">
        <v>1238</v>
      </c>
      <c r="C182" s="169" t="s">
        <v>41</v>
      </c>
      <c r="D182" s="155" t="s">
        <v>466</v>
      </c>
      <c r="E182" s="157" t="s">
        <v>1032</v>
      </c>
      <c r="F182" s="209">
        <v>1038</v>
      </c>
      <c r="G182" s="208">
        <v>2068172.401975</v>
      </c>
      <c r="H182" s="8">
        <v>429</v>
      </c>
      <c r="I182" s="8">
        <v>770290</v>
      </c>
      <c r="J182" s="49">
        <f t="shared" si="10"/>
        <v>0.41329479768786126</v>
      </c>
      <c r="K182" s="49">
        <f t="shared" si="11"/>
        <v>0.37244960781045722</v>
      </c>
      <c r="L182" s="53">
        <f t="shared" si="12"/>
        <v>0.12398843930635838</v>
      </c>
      <c r="M182" s="53">
        <f t="shared" si="13"/>
        <v>0.26071472546732005</v>
      </c>
      <c r="N182" s="50">
        <f t="shared" si="14"/>
        <v>0.38470316477367844</v>
      </c>
      <c r="O182" s="51"/>
    </row>
    <row r="183" spans="1:15" hidden="1" x14ac:dyDescent="0.25">
      <c r="A183" s="151">
        <v>180</v>
      </c>
      <c r="B183" s="157" t="s">
        <v>1238</v>
      </c>
      <c r="C183" s="169" t="s">
        <v>41</v>
      </c>
      <c r="D183" s="155" t="s">
        <v>469</v>
      </c>
      <c r="E183" s="157" t="s">
        <v>1033</v>
      </c>
      <c r="F183" s="209">
        <v>700</v>
      </c>
      <c r="G183" s="208">
        <v>1416112.8069750001</v>
      </c>
      <c r="H183" s="8">
        <v>335</v>
      </c>
      <c r="I183" s="8">
        <v>561030</v>
      </c>
      <c r="J183" s="49">
        <f t="shared" si="10"/>
        <v>0.47857142857142859</v>
      </c>
      <c r="K183" s="49">
        <f t="shared" si="11"/>
        <v>0.39617606537888217</v>
      </c>
      <c r="L183" s="53">
        <f t="shared" si="12"/>
        <v>0.14357142857142857</v>
      </c>
      <c r="M183" s="53">
        <f t="shared" si="13"/>
        <v>0.2773232457652175</v>
      </c>
      <c r="N183" s="50">
        <f t="shared" si="14"/>
        <v>0.42089467433664607</v>
      </c>
      <c r="O183" s="51"/>
    </row>
    <row r="184" spans="1:15" hidden="1" x14ac:dyDescent="0.25">
      <c r="A184" s="151">
        <v>181</v>
      </c>
      <c r="B184" s="157" t="s">
        <v>1238</v>
      </c>
      <c r="C184" s="169" t="s">
        <v>41</v>
      </c>
      <c r="D184" s="155" t="s">
        <v>467</v>
      </c>
      <c r="E184" s="157" t="s">
        <v>468</v>
      </c>
      <c r="F184" s="209">
        <v>610</v>
      </c>
      <c r="G184" s="208">
        <v>1234410.0614500002</v>
      </c>
      <c r="H184" s="8">
        <v>360</v>
      </c>
      <c r="I184" s="8">
        <v>941215</v>
      </c>
      <c r="J184" s="49">
        <f t="shared" si="10"/>
        <v>0.5901639344262295</v>
      </c>
      <c r="K184" s="49">
        <f t="shared" si="11"/>
        <v>0.76248163344877595</v>
      </c>
      <c r="L184" s="53">
        <f t="shared" si="12"/>
        <v>0.17704918032786884</v>
      </c>
      <c r="M184" s="53">
        <f t="shared" si="13"/>
        <v>0.53373714341414313</v>
      </c>
      <c r="N184" s="50">
        <f t="shared" si="14"/>
        <v>0.71078632374201201</v>
      </c>
      <c r="O184" s="51"/>
    </row>
    <row r="185" spans="1:15" hidden="1" x14ac:dyDescent="0.25">
      <c r="A185" s="151">
        <v>182</v>
      </c>
      <c r="B185" s="157" t="s">
        <v>1238</v>
      </c>
      <c r="C185" s="169" t="s">
        <v>41</v>
      </c>
      <c r="D185" s="155" t="s">
        <v>472</v>
      </c>
      <c r="E185" s="157" t="s">
        <v>473</v>
      </c>
      <c r="F185" s="209">
        <v>1120</v>
      </c>
      <c r="G185" s="208">
        <v>2236564.4189500003</v>
      </c>
      <c r="H185" s="8">
        <v>218</v>
      </c>
      <c r="I185" s="8">
        <v>516595</v>
      </c>
      <c r="J185" s="49">
        <f t="shared" si="10"/>
        <v>0.19464285714285715</v>
      </c>
      <c r="K185" s="49">
        <f t="shared" si="11"/>
        <v>0.23097702691815414</v>
      </c>
      <c r="L185" s="53">
        <f t="shared" si="12"/>
        <v>5.8392857142857142E-2</v>
      </c>
      <c r="M185" s="53">
        <f t="shared" si="13"/>
        <v>0.16168391884270789</v>
      </c>
      <c r="N185" s="50">
        <f t="shared" si="14"/>
        <v>0.22007677598556502</v>
      </c>
      <c r="O185" s="51"/>
    </row>
    <row r="186" spans="1:15" hidden="1" x14ac:dyDescent="0.25">
      <c r="A186" s="151">
        <v>183</v>
      </c>
      <c r="B186" s="157" t="s">
        <v>48</v>
      </c>
      <c r="C186" s="169" t="s">
        <v>41</v>
      </c>
      <c r="D186" s="155" t="s">
        <v>479</v>
      </c>
      <c r="E186" s="157" t="s">
        <v>1324</v>
      </c>
      <c r="F186" s="209">
        <v>875</v>
      </c>
      <c r="G186" s="208">
        <v>1500232.0719750002</v>
      </c>
      <c r="H186" s="8">
        <v>335</v>
      </c>
      <c r="I186" s="8">
        <v>662825</v>
      </c>
      <c r="J186" s="49">
        <f t="shared" si="10"/>
        <v>0.38285714285714284</v>
      </c>
      <c r="K186" s="49">
        <f t="shared" si="11"/>
        <v>0.44181497808363429</v>
      </c>
      <c r="L186" s="53">
        <f t="shared" si="12"/>
        <v>0.11485714285714285</v>
      </c>
      <c r="M186" s="53">
        <f t="shared" si="13"/>
        <v>0.30927048465854401</v>
      </c>
      <c r="N186" s="50">
        <f t="shared" si="14"/>
        <v>0.42412762751568689</v>
      </c>
      <c r="O186" s="51"/>
    </row>
    <row r="187" spans="1:15" hidden="1" x14ac:dyDescent="0.25">
      <c r="A187" s="151">
        <v>184</v>
      </c>
      <c r="B187" s="157" t="s">
        <v>48</v>
      </c>
      <c r="C187" s="169" t="s">
        <v>41</v>
      </c>
      <c r="D187" s="155" t="s">
        <v>481</v>
      </c>
      <c r="E187" s="157" t="s">
        <v>1425</v>
      </c>
      <c r="F187" s="209">
        <v>1059</v>
      </c>
      <c r="G187" s="208">
        <v>1821029.0344750001</v>
      </c>
      <c r="H187" s="8">
        <v>682</v>
      </c>
      <c r="I187" s="8">
        <v>1015965</v>
      </c>
      <c r="J187" s="49">
        <f t="shared" si="10"/>
        <v>0.64400377714825308</v>
      </c>
      <c r="K187" s="49">
        <f t="shared" si="11"/>
        <v>0.55790708482190743</v>
      </c>
      <c r="L187" s="53">
        <f t="shared" si="12"/>
        <v>0.19320113314447593</v>
      </c>
      <c r="M187" s="53">
        <f t="shared" si="13"/>
        <v>0.39053495937533517</v>
      </c>
      <c r="N187" s="50">
        <f t="shared" si="14"/>
        <v>0.58373609251981107</v>
      </c>
      <c r="O187" s="51"/>
    </row>
    <row r="188" spans="1:15" hidden="1" x14ac:dyDescent="0.25">
      <c r="A188" s="151">
        <v>185</v>
      </c>
      <c r="B188" s="183" t="s">
        <v>50</v>
      </c>
      <c r="C188" s="184" t="s">
        <v>41</v>
      </c>
      <c r="D188" s="155" t="s">
        <v>475</v>
      </c>
      <c r="E188" s="183" t="s">
        <v>1170</v>
      </c>
      <c r="F188" s="209">
        <v>715</v>
      </c>
      <c r="G188" s="208">
        <v>1205202.8869749999</v>
      </c>
      <c r="H188" s="8">
        <v>271</v>
      </c>
      <c r="I188" s="8">
        <v>491965</v>
      </c>
      <c r="J188" s="49">
        <f t="shared" si="10"/>
        <v>0.37902097902097903</v>
      </c>
      <c r="K188" s="49">
        <f t="shared" si="11"/>
        <v>0.40820098036340419</v>
      </c>
      <c r="L188" s="53">
        <f t="shared" si="12"/>
        <v>0.1137062937062937</v>
      </c>
      <c r="M188" s="53">
        <f t="shared" si="13"/>
        <v>0.28574068625438293</v>
      </c>
      <c r="N188" s="50">
        <f t="shared" si="14"/>
        <v>0.39944697996067663</v>
      </c>
      <c r="O188" s="51"/>
    </row>
    <row r="189" spans="1:15" hidden="1" x14ac:dyDescent="0.25">
      <c r="A189" s="151">
        <v>186</v>
      </c>
      <c r="B189" s="183" t="s">
        <v>50</v>
      </c>
      <c r="C189" s="184" t="s">
        <v>41</v>
      </c>
      <c r="D189" s="155" t="s">
        <v>477</v>
      </c>
      <c r="E189" s="183" t="s">
        <v>1169</v>
      </c>
      <c r="F189" s="209">
        <v>2983</v>
      </c>
      <c r="G189" s="208">
        <v>5543748.6359250015</v>
      </c>
      <c r="H189" s="8">
        <v>505</v>
      </c>
      <c r="I189" s="8">
        <v>1055315</v>
      </c>
      <c r="J189" s="49">
        <f t="shared" si="10"/>
        <v>0.16929265839758631</v>
      </c>
      <c r="K189" s="49">
        <f t="shared" si="11"/>
        <v>0.19036126442697479</v>
      </c>
      <c r="L189" s="53">
        <f t="shared" si="12"/>
        <v>5.0787797519275889E-2</v>
      </c>
      <c r="M189" s="53">
        <f t="shared" si="13"/>
        <v>0.13325288509888233</v>
      </c>
      <c r="N189" s="50">
        <f t="shared" si="14"/>
        <v>0.18404068261815823</v>
      </c>
      <c r="O189" s="51"/>
    </row>
    <row r="190" spans="1:15" hidden="1" x14ac:dyDescent="0.25">
      <c r="A190" s="151">
        <v>187</v>
      </c>
      <c r="B190" s="183" t="s">
        <v>50</v>
      </c>
      <c r="C190" s="184" t="s">
        <v>41</v>
      </c>
      <c r="D190" s="155" t="s">
        <v>474</v>
      </c>
      <c r="E190" s="183" t="s">
        <v>478</v>
      </c>
      <c r="F190" s="209">
        <v>722</v>
      </c>
      <c r="G190" s="208">
        <v>1123206.6894749999</v>
      </c>
      <c r="H190" s="8">
        <v>439</v>
      </c>
      <c r="I190" s="8">
        <v>595380</v>
      </c>
      <c r="J190" s="49">
        <f t="shared" si="10"/>
        <v>0.60803324099722988</v>
      </c>
      <c r="K190" s="49">
        <f t="shared" si="11"/>
        <v>0.53007162936172292</v>
      </c>
      <c r="L190" s="53">
        <f t="shared" si="12"/>
        <v>0.18240997229916897</v>
      </c>
      <c r="M190" s="53">
        <f t="shared" si="13"/>
        <v>0.37105014055320601</v>
      </c>
      <c r="N190" s="50">
        <f t="shared" si="14"/>
        <v>0.55346011285237495</v>
      </c>
      <c r="O190" s="51"/>
    </row>
    <row r="191" spans="1:15" hidden="1" x14ac:dyDescent="0.25">
      <c r="A191" s="151">
        <v>188</v>
      </c>
      <c r="B191" s="183" t="s">
        <v>50</v>
      </c>
      <c r="C191" s="184" t="s">
        <v>41</v>
      </c>
      <c r="D191" s="155" t="s">
        <v>1201</v>
      </c>
      <c r="E191" s="183" t="s">
        <v>476</v>
      </c>
      <c r="F191" s="209">
        <v>1239</v>
      </c>
      <c r="G191" s="208">
        <v>2157621.1089499998</v>
      </c>
      <c r="H191" s="8">
        <v>548</v>
      </c>
      <c r="I191" s="8">
        <v>1008310</v>
      </c>
      <c r="J191" s="49">
        <f t="shared" si="10"/>
        <v>0.44229217110573044</v>
      </c>
      <c r="K191" s="49">
        <f t="shared" si="11"/>
        <v>0.46732486803055573</v>
      </c>
      <c r="L191" s="53">
        <f t="shared" si="12"/>
        <v>0.13268765133171911</v>
      </c>
      <c r="M191" s="53">
        <f t="shared" si="13"/>
        <v>0.32712740762138898</v>
      </c>
      <c r="N191" s="50">
        <f t="shared" si="14"/>
        <v>0.45981505895310809</v>
      </c>
      <c r="O191" s="51"/>
    </row>
    <row r="192" spans="1:15" hidden="1" x14ac:dyDescent="0.25">
      <c r="A192" s="151">
        <v>189</v>
      </c>
      <c r="B192" s="183" t="s">
        <v>50</v>
      </c>
      <c r="C192" s="184" t="s">
        <v>41</v>
      </c>
      <c r="D192" s="155" t="s">
        <v>1202</v>
      </c>
      <c r="E192" s="183" t="s">
        <v>1286</v>
      </c>
      <c r="F192" s="209">
        <v>1053</v>
      </c>
      <c r="G192" s="208">
        <v>2330540.2839499996</v>
      </c>
      <c r="H192" s="8">
        <v>496</v>
      </c>
      <c r="I192" s="8">
        <v>1143300</v>
      </c>
      <c r="J192" s="49">
        <f t="shared" si="10"/>
        <v>0.47103513770180439</v>
      </c>
      <c r="K192" s="49">
        <f t="shared" si="11"/>
        <v>0.49057294047809252</v>
      </c>
      <c r="L192" s="53">
        <f t="shared" si="12"/>
        <v>0.1413105413105413</v>
      </c>
      <c r="M192" s="53">
        <f t="shared" si="13"/>
        <v>0.34340105833466472</v>
      </c>
      <c r="N192" s="50">
        <f t="shared" si="14"/>
        <v>0.48471159964520605</v>
      </c>
      <c r="O192" s="51"/>
    </row>
    <row r="193" spans="1:15" hidden="1" x14ac:dyDescent="0.25">
      <c r="A193" s="151">
        <v>190</v>
      </c>
      <c r="B193" s="183" t="s">
        <v>1356</v>
      </c>
      <c r="C193" s="184" t="s">
        <v>41</v>
      </c>
      <c r="D193" s="155" t="s">
        <v>485</v>
      </c>
      <c r="E193" s="183" t="s">
        <v>358</v>
      </c>
      <c r="F193" s="209">
        <v>1285</v>
      </c>
      <c r="G193" s="208">
        <v>2594556.4194749999</v>
      </c>
      <c r="H193" s="8">
        <v>973</v>
      </c>
      <c r="I193" s="8">
        <v>1677700</v>
      </c>
      <c r="J193" s="49">
        <f t="shared" si="10"/>
        <v>0.75719844357976651</v>
      </c>
      <c r="K193" s="49">
        <f t="shared" si="11"/>
        <v>0.64662305564335243</v>
      </c>
      <c r="L193" s="53">
        <f t="shared" si="12"/>
        <v>0.22715953307392994</v>
      </c>
      <c r="M193" s="53">
        <f t="shared" si="13"/>
        <v>0.45263613895034666</v>
      </c>
      <c r="N193" s="50">
        <f t="shared" si="14"/>
        <v>0.6797956720242766</v>
      </c>
      <c r="O193" s="51"/>
    </row>
    <row r="194" spans="1:15" hidden="1" x14ac:dyDescent="0.25">
      <c r="A194" s="151">
        <v>191</v>
      </c>
      <c r="B194" s="183" t="s">
        <v>1356</v>
      </c>
      <c r="C194" s="184" t="s">
        <v>41</v>
      </c>
      <c r="D194" s="155" t="s">
        <v>483</v>
      </c>
      <c r="E194" s="183" t="s">
        <v>1357</v>
      </c>
      <c r="F194" s="209">
        <v>995</v>
      </c>
      <c r="G194" s="208">
        <v>1998218.301975</v>
      </c>
      <c r="H194" s="8">
        <v>598</v>
      </c>
      <c r="I194" s="8">
        <v>903840</v>
      </c>
      <c r="J194" s="49">
        <f t="shared" si="10"/>
        <v>0.60100502512562815</v>
      </c>
      <c r="K194" s="49">
        <f t="shared" si="11"/>
        <v>0.45232295145463447</v>
      </c>
      <c r="L194" s="53">
        <f t="shared" si="12"/>
        <v>0.18030150753768845</v>
      </c>
      <c r="M194" s="53">
        <f t="shared" si="13"/>
        <v>0.31662606601824411</v>
      </c>
      <c r="N194" s="50">
        <f t="shared" si="14"/>
        <v>0.49692757355593253</v>
      </c>
      <c r="O194" s="51"/>
    </row>
    <row r="195" spans="1:15" hidden="1" x14ac:dyDescent="0.25">
      <c r="A195" s="151">
        <v>192</v>
      </c>
      <c r="B195" s="183" t="s">
        <v>1356</v>
      </c>
      <c r="C195" s="184" t="s">
        <v>41</v>
      </c>
      <c r="D195" s="155" t="s">
        <v>486</v>
      </c>
      <c r="E195" s="183" t="s">
        <v>1397</v>
      </c>
      <c r="F195" s="209">
        <v>766</v>
      </c>
      <c r="G195" s="208">
        <v>1514439.9844750001</v>
      </c>
      <c r="H195" s="8">
        <v>429</v>
      </c>
      <c r="I195" s="8">
        <v>658610</v>
      </c>
      <c r="J195" s="49">
        <f t="shared" si="10"/>
        <v>0.56005221932114879</v>
      </c>
      <c r="K195" s="49">
        <f t="shared" si="11"/>
        <v>0.4348868273101727</v>
      </c>
      <c r="L195" s="53">
        <f t="shared" si="12"/>
        <v>0.16801566579634464</v>
      </c>
      <c r="M195" s="53">
        <f t="shared" si="13"/>
        <v>0.30442077911712084</v>
      </c>
      <c r="N195" s="50">
        <f t="shared" si="14"/>
        <v>0.47243644491346548</v>
      </c>
      <c r="O195" s="51"/>
    </row>
    <row r="196" spans="1:15" hidden="1" x14ac:dyDescent="0.25">
      <c r="A196" s="151">
        <v>193</v>
      </c>
      <c r="B196" s="183" t="s">
        <v>1356</v>
      </c>
      <c r="C196" s="184" t="s">
        <v>41</v>
      </c>
      <c r="D196" s="155" t="s">
        <v>487</v>
      </c>
      <c r="E196" s="183" t="s">
        <v>1358</v>
      </c>
      <c r="F196" s="209">
        <v>645</v>
      </c>
      <c r="G196" s="208">
        <v>1290388.226975</v>
      </c>
      <c r="H196" s="8">
        <v>396</v>
      </c>
      <c r="I196" s="8">
        <v>700035</v>
      </c>
      <c r="J196" s="49">
        <f t="shared" ref="J196:J259" si="15">IFERROR(H196/F196,0)</f>
        <v>0.61395348837209307</v>
      </c>
      <c r="K196" s="49">
        <f t="shared" ref="K196:K259" si="16">IFERROR(I196/G196,0)</f>
        <v>0.54249952484537234</v>
      </c>
      <c r="L196" s="53">
        <f t="shared" si="12"/>
        <v>0.18418604651162793</v>
      </c>
      <c r="M196" s="53">
        <f t="shared" si="13"/>
        <v>0.37974966739176064</v>
      </c>
      <c r="N196" s="50">
        <f t="shared" si="14"/>
        <v>0.56393571390338859</v>
      </c>
      <c r="O196" s="51"/>
    </row>
    <row r="197" spans="1:15" hidden="1" x14ac:dyDescent="0.25">
      <c r="A197" s="151">
        <v>194</v>
      </c>
      <c r="B197" s="183" t="s">
        <v>1356</v>
      </c>
      <c r="C197" s="184" t="s">
        <v>41</v>
      </c>
      <c r="D197" s="155" t="s">
        <v>482</v>
      </c>
      <c r="E197" s="183" t="s">
        <v>1323</v>
      </c>
      <c r="F197" s="209">
        <v>862</v>
      </c>
      <c r="G197" s="208">
        <v>1711439.1919750001</v>
      </c>
      <c r="H197" s="8">
        <v>365</v>
      </c>
      <c r="I197" s="8">
        <v>515205</v>
      </c>
      <c r="J197" s="49">
        <f t="shared" si="15"/>
        <v>0.42343387470997679</v>
      </c>
      <c r="K197" s="49">
        <f t="shared" si="16"/>
        <v>0.3010361118383959</v>
      </c>
      <c r="L197" s="53">
        <f t="shared" ref="L197:L260" si="17">IF((J197*0.3)&gt;30%,30%,(J197*0.3))</f>
        <v>0.12703016241299303</v>
      </c>
      <c r="M197" s="53">
        <f t="shared" ref="M197:M260" si="18">IF((K197*0.7)&gt;70%,70%,(K197*0.7))</f>
        <v>0.21072527828687712</v>
      </c>
      <c r="N197" s="50">
        <f t="shared" ref="N197:N260" si="19">L197+M197</f>
        <v>0.33775544069987018</v>
      </c>
      <c r="O197" s="51"/>
    </row>
    <row r="198" spans="1:15" hidden="1" x14ac:dyDescent="0.25">
      <c r="A198" s="151">
        <v>195</v>
      </c>
      <c r="B198" s="183" t="s">
        <v>1359</v>
      </c>
      <c r="C198" s="184" t="s">
        <v>41</v>
      </c>
      <c r="D198" s="155" t="s">
        <v>492</v>
      </c>
      <c r="E198" s="183" t="s">
        <v>493</v>
      </c>
      <c r="F198" s="209">
        <v>1101</v>
      </c>
      <c r="G198" s="208">
        <v>3134259.9134249999</v>
      </c>
      <c r="H198" s="8">
        <v>513</v>
      </c>
      <c r="I198" s="8">
        <v>1164705</v>
      </c>
      <c r="J198" s="49">
        <f t="shared" si="15"/>
        <v>0.4659400544959128</v>
      </c>
      <c r="K198" s="49">
        <f t="shared" si="16"/>
        <v>0.37160447192372592</v>
      </c>
      <c r="L198" s="53">
        <f t="shared" si="17"/>
        <v>0.13978201634877382</v>
      </c>
      <c r="M198" s="53">
        <f t="shared" si="18"/>
        <v>0.26012313034660811</v>
      </c>
      <c r="N198" s="50">
        <f t="shared" si="19"/>
        <v>0.39990514669538191</v>
      </c>
      <c r="O198" s="51"/>
    </row>
    <row r="199" spans="1:15" hidden="1" x14ac:dyDescent="0.25">
      <c r="A199" s="151">
        <v>196</v>
      </c>
      <c r="B199" s="183" t="s">
        <v>1359</v>
      </c>
      <c r="C199" s="184" t="s">
        <v>41</v>
      </c>
      <c r="D199" s="155" t="s">
        <v>491</v>
      </c>
      <c r="E199" s="183" t="s">
        <v>1034</v>
      </c>
      <c r="F199" s="209">
        <v>871</v>
      </c>
      <c r="G199" s="208">
        <v>1673025.5794749998</v>
      </c>
      <c r="H199" s="8">
        <v>261</v>
      </c>
      <c r="I199" s="8">
        <v>564600</v>
      </c>
      <c r="J199" s="49">
        <f t="shared" si="15"/>
        <v>0.29965556831228474</v>
      </c>
      <c r="K199" s="49">
        <f t="shared" si="16"/>
        <v>0.33747242536313943</v>
      </c>
      <c r="L199" s="53">
        <f t="shared" si="17"/>
        <v>8.9896670493685424E-2</v>
      </c>
      <c r="M199" s="53">
        <f t="shared" si="18"/>
        <v>0.23623069775419758</v>
      </c>
      <c r="N199" s="50">
        <f t="shared" si="19"/>
        <v>0.32612736824788302</v>
      </c>
      <c r="O199" s="51"/>
    </row>
    <row r="200" spans="1:15" hidden="1" x14ac:dyDescent="0.25">
      <c r="A200" s="151">
        <v>197</v>
      </c>
      <c r="B200" s="183" t="s">
        <v>1359</v>
      </c>
      <c r="C200" s="184" t="s">
        <v>41</v>
      </c>
      <c r="D200" s="155" t="s">
        <v>489</v>
      </c>
      <c r="E200" s="183" t="s">
        <v>1035</v>
      </c>
      <c r="F200" s="209">
        <v>1179</v>
      </c>
      <c r="G200" s="208">
        <v>1906639.839475</v>
      </c>
      <c r="H200" s="8">
        <v>563</v>
      </c>
      <c r="I200" s="8">
        <v>798340</v>
      </c>
      <c r="J200" s="49">
        <f t="shared" si="15"/>
        <v>0.47752332485156912</v>
      </c>
      <c r="K200" s="49">
        <f t="shared" si="16"/>
        <v>0.41871568162544309</v>
      </c>
      <c r="L200" s="53">
        <f t="shared" si="17"/>
        <v>0.14325699745547074</v>
      </c>
      <c r="M200" s="53">
        <f t="shared" si="18"/>
        <v>0.29310097713781014</v>
      </c>
      <c r="N200" s="50">
        <f t="shared" si="19"/>
        <v>0.43635797459328085</v>
      </c>
      <c r="O200" s="51"/>
    </row>
    <row r="201" spans="1:15" hidden="1" x14ac:dyDescent="0.25">
      <c r="A201" s="151">
        <v>198</v>
      </c>
      <c r="B201" s="183" t="s">
        <v>1359</v>
      </c>
      <c r="C201" s="184" t="s">
        <v>41</v>
      </c>
      <c r="D201" s="155" t="s">
        <v>490</v>
      </c>
      <c r="E201" s="183" t="s">
        <v>1036</v>
      </c>
      <c r="F201" s="209">
        <v>2303</v>
      </c>
      <c r="G201" s="208">
        <v>5045847.9684250001</v>
      </c>
      <c r="H201" s="8">
        <v>1301</v>
      </c>
      <c r="I201" s="8">
        <v>2668235</v>
      </c>
      <c r="J201" s="49">
        <f t="shared" si="15"/>
        <v>0.56491532783326093</v>
      </c>
      <c r="K201" s="49">
        <f t="shared" si="16"/>
        <v>0.52879813595193537</v>
      </c>
      <c r="L201" s="53">
        <f t="shared" si="17"/>
        <v>0.16947459834997827</v>
      </c>
      <c r="M201" s="53">
        <f t="shared" si="18"/>
        <v>0.37015869516635475</v>
      </c>
      <c r="N201" s="50">
        <f t="shared" si="19"/>
        <v>0.53963329351633305</v>
      </c>
      <c r="O201" s="51"/>
    </row>
    <row r="202" spans="1:15" hidden="1" x14ac:dyDescent="0.25">
      <c r="A202" s="151">
        <v>199</v>
      </c>
      <c r="B202" s="183" t="s">
        <v>179</v>
      </c>
      <c r="C202" s="184" t="s">
        <v>41</v>
      </c>
      <c r="D202" s="155" t="s">
        <v>495</v>
      </c>
      <c r="E202" s="183" t="s">
        <v>1037</v>
      </c>
      <c r="F202" s="209">
        <v>1027</v>
      </c>
      <c r="G202" s="208">
        <v>1954455.9219750001</v>
      </c>
      <c r="H202" s="8">
        <v>556</v>
      </c>
      <c r="I202" s="8">
        <v>925895</v>
      </c>
      <c r="J202" s="49">
        <f t="shared" si="15"/>
        <v>0.5413826679649465</v>
      </c>
      <c r="K202" s="49">
        <f t="shared" si="16"/>
        <v>0.47373542150000114</v>
      </c>
      <c r="L202" s="53">
        <f t="shared" si="17"/>
        <v>0.16241480038948394</v>
      </c>
      <c r="M202" s="53">
        <f t="shared" si="18"/>
        <v>0.3316147950500008</v>
      </c>
      <c r="N202" s="50">
        <f t="shared" si="19"/>
        <v>0.49402959543948477</v>
      </c>
      <c r="O202" s="51"/>
    </row>
    <row r="203" spans="1:15" hidden="1" x14ac:dyDescent="0.25">
      <c r="A203" s="151">
        <v>200</v>
      </c>
      <c r="B203" s="183" t="s">
        <v>179</v>
      </c>
      <c r="C203" s="184" t="s">
        <v>41</v>
      </c>
      <c r="D203" s="155" t="s">
        <v>494</v>
      </c>
      <c r="E203" s="183" t="s">
        <v>1239</v>
      </c>
      <c r="F203" s="209">
        <v>1155</v>
      </c>
      <c r="G203" s="208">
        <v>2379837.7064500004</v>
      </c>
      <c r="H203" s="8">
        <v>751</v>
      </c>
      <c r="I203" s="8">
        <v>1100875</v>
      </c>
      <c r="J203" s="49">
        <f t="shared" si="15"/>
        <v>0.65021645021645025</v>
      </c>
      <c r="K203" s="49">
        <f t="shared" si="16"/>
        <v>0.46258406487817744</v>
      </c>
      <c r="L203" s="53">
        <f t="shared" si="17"/>
        <v>0.19506493506493508</v>
      </c>
      <c r="M203" s="53">
        <f t="shared" si="18"/>
        <v>0.32380884541472421</v>
      </c>
      <c r="N203" s="50">
        <f t="shared" si="19"/>
        <v>0.51887378047965926</v>
      </c>
      <c r="O203" s="51"/>
    </row>
    <row r="204" spans="1:15" hidden="1" x14ac:dyDescent="0.25">
      <c r="A204" s="151">
        <v>201</v>
      </c>
      <c r="B204" s="183" t="s">
        <v>179</v>
      </c>
      <c r="C204" s="184" t="s">
        <v>41</v>
      </c>
      <c r="D204" s="155" t="s">
        <v>496</v>
      </c>
      <c r="E204" s="183" t="s">
        <v>1038</v>
      </c>
      <c r="F204" s="209">
        <v>1295</v>
      </c>
      <c r="G204" s="208">
        <v>2558318.4389500003</v>
      </c>
      <c r="H204" s="8">
        <v>753</v>
      </c>
      <c r="I204" s="8">
        <v>1376220</v>
      </c>
      <c r="J204" s="49">
        <f t="shared" si="15"/>
        <v>0.58146718146718146</v>
      </c>
      <c r="K204" s="49">
        <f t="shared" si="16"/>
        <v>0.53793928818526437</v>
      </c>
      <c r="L204" s="53">
        <f t="shared" si="17"/>
        <v>0.17444015444015443</v>
      </c>
      <c r="M204" s="53">
        <f t="shared" si="18"/>
        <v>0.37655750172968505</v>
      </c>
      <c r="N204" s="50">
        <f t="shared" si="19"/>
        <v>0.55099765616983953</v>
      </c>
      <c r="O204" s="51"/>
    </row>
    <row r="205" spans="1:15" hidden="1" x14ac:dyDescent="0.25">
      <c r="A205" s="151">
        <v>202</v>
      </c>
      <c r="B205" s="183" t="s">
        <v>179</v>
      </c>
      <c r="C205" s="184" t="s">
        <v>41</v>
      </c>
      <c r="D205" s="155" t="s">
        <v>497</v>
      </c>
      <c r="E205" s="183" t="s">
        <v>1091</v>
      </c>
      <c r="F205" s="209">
        <v>1126</v>
      </c>
      <c r="G205" s="208">
        <v>2168453.41145</v>
      </c>
      <c r="H205" s="8">
        <v>512</v>
      </c>
      <c r="I205" s="8">
        <v>792175</v>
      </c>
      <c r="J205" s="49">
        <f t="shared" si="15"/>
        <v>0.45470692717584371</v>
      </c>
      <c r="K205" s="49">
        <f t="shared" si="16"/>
        <v>0.36531797077913192</v>
      </c>
      <c r="L205" s="53">
        <f t="shared" si="17"/>
        <v>0.13641207815275311</v>
      </c>
      <c r="M205" s="53">
        <f t="shared" si="18"/>
        <v>0.25572257954539235</v>
      </c>
      <c r="N205" s="50">
        <f t="shared" si="19"/>
        <v>0.39213465769814548</v>
      </c>
      <c r="O205" s="51"/>
    </row>
    <row r="206" spans="1:15" hidden="1" x14ac:dyDescent="0.25">
      <c r="A206" s="151">
        <v>203</v>
      </c>
      <c r="B206" s="157" t="s">
        <v>1236</v>
      </c>
      <c r="C206" s="169" t="s">
        <v>41</v>
      </c>
      <c r="D206" s="155" t="s">
        <v>516</v>
      </c>
      <c r="E206" s="157" t="s">
        <v>517</v>
      </c>
      <c r="F206" s="209">
        <v>3387</v>
      </c>
      <c r="G206" s="208">
        <v>6449048.427374999</v>
      </c>
      <c r="H206" s="8">
        <v>1016</v>
      </c>
      <c r="I206" s="8">
        <v>1874385</v>
      </c>
      <c r="J206" s="49">
        <f t="shared" si="15"/>
        <v>0.29997047534691468</v>
      </c>
      <c r="K206" s="49">
        <f t="shared" si="16"/>
        <v>0.29064520465431581</v>
      </c>
      <c r="L206" s="53">
        <f t="shared" si="17"/>
        <v>8.9991142604074398E-2</v>
      </c>
      <c r="M206" s="53">
        <f t="shared" si="18"/>
        <v>0.20345164325802106</v>
      </c>
      <c r="N206" s="50">
        <f t="shared" si="19"/>
        <v>0.29344278586209549</v>
      </c>
      <c r="O206" s="51"/>
    </row>
    <row r="207" spans="1:15" hidden="1" x14ac:dyDescent="0.25">
      <c r="A207" s="151">
        <v>204</v>
      </c>
      <c r="B207" s="157" t="s">
        <v>1236</v>
      </c>
      <c r="C207" s="169" t="s">
        <v>41</v>
      </c>
      <c r="D207" s="155" t="s">
        <v>518</v>
      </c>
      <c r="E207" s="157" t="s">
        <v>1307</v>
      </c>
      <c r="F207" s="209">
        <v>518</v>
      </c>
      <c r="G207" s="208">
        <v>1083512.2539499998</v>
      </c>
      <c r="H207" s="8">
        <v>220</v>
      </c>
      <c r="I207" s="8">
        <v>343815</v>
      </c>
      <c r="J207" s="49">
        <f t="shared" si="15"/>
        <v>0.42471042471042469</v>
      </c>
      <c r="K207" s="49">
        <f t="shared" si="16"/>
        <v>0.31731528531089953</v>
      </c>
      <c r="L207" s="53">
        <f t="shared" si="17"/>
        <v>0.12741312741312741</v>
      </c>
      <c r="M207" s="53">
        <f t="shared" si="18"/>
        <v>0.22212069971762965</v>
      </c>
      <c r="N207" s="50">
        <f t="shared" si="19"/>
        <v>0.34953382713075709</v>
      </c>
      <c r="O207" s="51"/>
    </row>
    <row r="208" spans="1:15" hidden="1" x14ac:dyDescent="0.25">
      <c r="A208" s="151">
        <v>205</v>
      </c>
      <c r="B208" s="157" t="s">
        <v>1236</v>
      </c>
      <c r="C208" s="169" t="s">
        <v>41</v>
      </c>
      <c r="D208" s="155" t="s">
        <v>512</v>
      </c>
      <c r="E208" s="157" t="s">
        <v>513</v>
      </c>
      <c r="F208" s="209">
        <v>1279</v>
      </c>
      <c r="G208" s="208">
        <v>2411426.9364499999</v>
      </c>
      <c r="H208" s="8">
        <v>564</v>
      </c>
      <c r="I208" s="8">
        <v>1034955</v>
      </c>
      <c r="J208" s="49">
        <f t="shared" si="15"/>
        <v>0.44096950742767788</v>
      </c>
      <c r="K208" s="49">
        <f t="shared" si="16"/>
        <v>0.42918779099466176</v>
      </c>
      <c r="L208" s="53">
        <f t="shared" si="17"/>
        <v>0.13229085222830336</v>
      </c>
      <c r="M208" s="53">
        <f t="shared" si="18"/>
        <v>0.30043145369626323</v>
      </c>
      <c r="N208" s="50">
        <f t="shared" si="19"/>
        <v>0.43272230592456662</v>
      </c>
      <c r="O208" s="51"/>
    </row>
    <row r="209" spans="1:15" hidden="1" x14ac:dyDescent="0.25">
      <c r="A209" s="151">
        <v>206</v>
      </c>
      <c r="B209" s="157" t="s">
        <v>1236</v>
      </c>
      <c r="C209" s="169" t="s">
        <v>41</v>
      </c>
      <c r="D209" s="155" t="s">
        <v>515</v>
      </c>
      <c r="E209" s="157" t="s">
        <v>1332</v>
      </c>
      <c r="F209" s="209">
        <v>384</v>
      </c>
      <c r="G209" s="208">
        <v>943312.96644999972</v>
      </c>
      <c r="H209" s="8">
        <v>128</v>
      </c>
      <c r="I209" s="8">
        <v>321005</v>
      </c>
      <c r="J209" s="49">
        <f t="shared" si="15"/>
        <v>0.33333333333333331</v>
      </c>
      <c r="K209" s="49">
        <f t="shared" si="16"/>
        <v>0.34029533295619641</v>
      </c>
      <c r="L209" s="53">
        <f t="shared" si="17"/>
        <v>9.9999999999999992E-2</v>
      </c>
      <c r="M209" s="53">
        <f t="shared" si="18"/>
        <v>0.23820673306933746</v>
      </c>
      <c r="N209" s="50">
        <f t="shared" si="19"/>
        <v>0.33820673306933746</v>
      </c>
      <c r="O209" s="51"/>
    </row>
    <row r="210" spans="1:15" hidden="1" x14ac:dyDescent="0.25">
      <c r="A210" s="151">
        <v>207</v>
      </c>
      <c r="B210" s="157" t="s">
        <v>55</v>
      </c>
      <c r="C210" s="169" t="s">
        <v>41</v>
      </c>
      <c r="D210" s="155" t="s">
        <v>504</v>
      </c>
      <c r="E210" s="157" t="s">
        <v>505</v>
      </c>
      <c r="F210" s="209">
        <v>2483</v>
      </c>
      <c r="G210" s="208">
        <v>3937024.0564499996</v>
      </c>
      <c r="H210" s="8">
        <v>1843</v>
      </c>
      <c r="I210" s="8">
        <v>2144280</v>
      </c>
      <c r="J210" s="49">
        <f t="shared" si="15"/>
        <v>0.7422472815142972</v>
      </c>
      <c r="K210" s="49">
        <f t="shared" si="16"/>
        <v>0.54464488132528444</v>
      </c>
      <c r="L210" s="53">
        <f t="shared" si="17"/>
        <v>0.22267418445428916</v>
      </c>
      <c r="M210" s="53">
        <f t="shared" si="18"/>
        <v>0.38125141692769909</v>
      </c>
      <c r="N210" s="50">
        <f t="shared" si="19"/>
        <v>0.60392560138198825</v>
      </c>
      <c r="O210" s="51"/>
    </row>
    <row r="211" spans="1:15" hidden="1" x14ac:dyDescent="0.25">
      <c r="A211" s="151">
        <v>208</v>
      </c>
      <c r="B211" s="157" t="s">
        <v>55</v>
      </c>
      <c r="C211" s="169" t="s">
        <v>41</v>
      </c>
      <c r="D211" s="155" t="s">
        <v>500</v>
      </c>
      <c r="E211" s="157" t="s">
        <v>501</v>
      </c>
      <c r="F211" s="209">
        <v>932</v>
      </c>
      <c r="G211" s="208">
        <v>2435306.6559250001</v>
      </c>
      <c r="H211" s="8">
        <v>556</v>
      </c>
      <c r="I211" s="8">
        <v>1255465</v>
      </c>
      <c r="J211" s="49">
        <f t="shared" si="15"/>
        <v>0.59656652360515017</v>
      </c>
      <c r="K211" s="49">
        <f t="shared" si="16"/>
        <v>0.51552645205707692</v>
      </c>
      <c r="L211" s="53">
        <f t="shared" si="17"/>
        <v>0.17896995708154503</v>
      </c>
      <c r="M211" s="53">
        <f t="shared" si="18"/>
        <v>0.36086851643995382</v>
      </c>
      <c r="N211" s="50">
        <f t="shared" si="19"/>
        <v>0.53983847352149883</v>
      </c>
      <c r="O211" s="51"/>
    </row>
    <row r="212" spans="1:15" hidden="1" x14ac:dyDescent="0.25">
      <c r="A212" s="151">
        <v>209</v>
      </c>
      <c r="B212" s="157" t="s">
        <v>55</v>
      </c>
      <c r="C212" s="169" t="s">
        <v>41</v>
      </c>
      <c r="D212" s="155" t="s">
        <v>498</v>
      </c>
      <c r="E212" s="157" t="s">
        <v>499</v>
      </c>
      <c r="F212" s="209">
        <v>1126</v>
      </c>
      <c r="G212" s="208">
        <v>3608827.7129000006</v>
      </c>
      <c r="H212" s="8">
        <v>585</v>
      </c>
      <c r="I212" s="8">
        <v>1646415</v>
      </c>
      <c r="J212" s="49">
        <f t="shared" si="15"/>
        <v>0.51953818827708709</v>
      </c>
      <c r="K212" s="49">
        <f t="shared" si="16"/>
        <v>0.45621878653690706</v>
      </c>
      <c r="L212" s="53">
        <f t="shared" si="17"/>
        <v>0.15586145648312613</v>
      </c>
      <c r="M212" s="53">
        <f t="shared" si="18"/>
        <v>0.31935315057583491</v>
      </c>
      <c r="N212" s="50">
        <f t="shared" si="19"/>
        <v>0.47521460705896101</v>
      </c>
      <c r="O212" s="51"/>
    </row>
    <row r="213" spans="1:15" hidden="1" x14ac:dyDescent="0.25">
      <c r="A213" s="151">
        <v>210</v>
      </c>
      <c r="B213" s="157" t="s">
        <v>55</v>
      </c>
      <c r="C213" s="169" t="s">
        <v>41</v>
      </c>
      <c r="D213" s="155" t="s">
        <v>502</v>
      </c>
      <c r="E213" s="157" t="s">
        <v>503</v>
      </c>
      <c r="F213" s="209">
        <v>623</v>
      </c>
      <c r="G213" s="208">
        <v>1221538.9294749999</v>
      </c>
      <c r="H213" s="8">
        <v>405</v>
      </c>
      <c r="I213" s="8">
        <v>545480</v>
      </c>
      <c r="J213" s="49">
        <f t="shared" si="15"/>
        <v>0.6500802568218299</v>
      </c>
      <c r="K213" s="49">
        <f t="shared" si="16"/>
        <v>0.44655146621846886</v>
      </c>
      <c r="L213" s="53">
        <f t="shared" si="17"/>
        <v>0.19502407704654898</v>
      </c>
      <c r="M213" s="53">
        <f t="shared" si="18"/>
        <v>0.3125860263529282</v>
      </c>
      <c r="N213" s="50">
        <f t="shared" si="19"/>
        <v>0.50761010339947721</v>
      </c>
      <c r="O213" s="51"/>
    </row>
    <row r="214" spans="1:15" hidden="1" x14ac:dyDescent="0.25">
      <c r="A214" s="151">
        <v>211</v>
      </c>
      <c r="B214" s="157" t="s">
        <v>55</v>
      </c>
      <c r="C214" s="169" t="s">
        <v>41</v>
      </c>
      <c r="D214" s="155" t="s">
        <v>506</v>
      </c>
      <c r="E214" s="157" t="s">
        <v>507</v>
      </c>
      <c r="F214" s="209">
        <v>1847</v>
      </c>
      <c r="G214" s="208">
        <v>3068318.4944750005</v>
      </c>
      <c r="H214" s="8">
        <v>1024</v>
      </c>
      <c r="I214" s="8">
        <v>1251190</v>
      </c>
      <c r="J214" s="49">
        <f t="shared" si="15"/>
        <v>0.55441256090958313</v>
      </c>
      <c r="K214" s="49">
        <f t="shared" si="16"/>
        <v>0.40777709427915265</v>
      </c>
      <c r="L214" s="53">
        <f t="shared" si="17"/>
        <v>0.16632376827287493</v>
      </c>
      <c r="M214" s="53">
        <f t="shared" si="18"/>
        <v>0.28544396599540683</v>
      </c>
      <c r="N214" s="50">
        <f t="shared" si="19"/>
        <v>0.45176773426828176</v>
      </c>
      <c r="O214" s="51"/>
    </row>
    <row r="215" spans="1:15" hidden="1" x14ac:dyDescent="0.25">
      <c r="A215" s="151">
        <v>212</v>
      </c>
      <c r="B215" s="157" t="s">
        <v>57</v>
      </c>
      <c r="C215" s="169" t="s">
        <v>41</v>
      </c>
      <c r="D215" s="155" t="s">
        <v>510</v>
      </c>
      <c r="E215" s="157" t="s">
        <v>1041</v>
      </c>
      <c r="F215" s="209">
        <v>2302</v>
      </c>
      <c r="G215" s="208">
        <v>4024876.7684250004</v>
      </c>
      <c r="H215" s="8">
        <v>344</v>
      </c>
      <c r="I215" s="8">
        <v>780820</v>
      </c>
      <c r="J215" s="49">
        <f t="shared" si="15"/>
        <v>0.14943527367506515</v>
      </c>
      <c r="K215" s="49">
        <f t="shared" si="16"/>
        <v>0.19399848614633425</v>
      </c>
      <c r="L215" s="53">
        <f t="shared" si="17"/>
        <v>4.4830582102519542E-2</v>
      </c>
      <c r="M215" s="53">
        <f t="shared" si="18"/>
        <v>0.13579894030243397</v>
      </c>
      <c r="N215" s="50">
        <f t="shared" si="19"/>
        <v>0.1806295224049535</v>
      </c>
      <c r="O215" s="51"/>
    </row>
    <row r="216" spans="1:15" hidden="1" x14ac:dyDescent="0.25">
      <c r="A216" s="151">
        <v>213</v>
      </c>
      <c r="B216" s="157" t="s">
        <v>57</v>
      </c>
      <c r="C216" s="169" t="s">
        <v>41</v>
      </c>
      <c r="D216" s="155" t="s">
        <v>1301</v>
      </c>
      <c r="E216" s="157" t="s">
        <v>1285</v>
      </c>
      <c r="F216" s="209">
        <v>896</v>
      </c>
      <c r="G216" s="208">
        <v>1857154.2289499999</v>
      </c>
      <c r="H216" s="8">
        <v>260</v>
      </c>
      <c r="I216" s="8">
        <v>559005</v>
      </c>
      <c r="J216" s="49">
        <f t="shared" si="15"/>
        <v>0.29017857142857145</v>
      </c>
      <c r="K216" s="49">
        <f t="shared" si="16"/>
        <v>0.30100084919498094</v>
      </c>
      <c r="L216" s="53">
        <f t="shared" si="17"/>
        <v>8.7053571428571438E-2</v>
      </c>
      <c r="M216" s="53">
        <f t="shared" si="18"/>
        <v>0.21070059443648664</v>
      </c>
      <c r="N216" s="50">
        <f t="shared" si="19"/>
        <v>0.2977541658650581</v>
      </c>
      <c r="O216" s="51"/>
    </row>
    <row r="217" spans="1:15" hidden="1" x14ac:dyDescent="0.25">
      <c r="A217" s="151">
        <v>214</v>
      </c>
      <c r="B217" s="210" t="s">
        <v>43</v>
      </c>
      <c r="C217" s="169" t="s">
        <v>41</v>
      </c>
      <c r="D217" s="211" t="s">
        <v>456</v>
      </c>
      <c r="E217" s="157" t="s">
        <v>457</v>
      </c>
      <c r="F217" s="209">
        <v>2823</v>
      </c>
      <c r="G217" s="208">
        <v>6306378.0628999993</v>
      </c>
      <c r="H217" s="8">
        <v>815</v>
      </c>
      <c r="I217" s="8">
        <v>1476800</v>
      </c>
      <c r="J217" s="49">
        <f t="shared" si="15"/>
        <v>0.28869996457669145</v>
      </c>
      <c r="K217" s="49">
        <f t="shared" si="16"/>
        <v>0.23417562113630891</v>
      </c>
      <c r="L217" s="53">
        <f t="shared" si="17"/>
        <v>8.6609989373007429E-2</v>
      </c>
      <c r="M217" s="53">
        <f t="shared" si="18"/>
        <v>0.16392293479541623</v>
      </c>
      <c r="N217" s="50">
        <f t="shared" si="19"/>
        <v>0.25053292416842365</v>
      </c>
      <c r="O217" s="51"/>
    </row>
    <row r="218" spans="1:15" hidden="1" x14ac:dyDescent="0.25">
      <c r="A218" s="151">
        <v>215</v>
      </c>
      <c r="B218" s="210" t="s">
        <v>43</v>
      </c>
      <c r="C218" s="169" t="s">
        <v>41</v>
      </c>
      <c r="D218" s="211" t="s">
        <v>458</v>
      </c>
      <c r="E218" s="157" t="s">
        <v>459</v>
      </c>
      <c r="F218" s="209">
        <v>2042</v>
      </c>
      <c r="G218" s="208">
        <v>3070301.9789499994</v>
      </c>
      <c r="H218" s="8">
        <v>641</v>
      </c>
      <c r="I218" s="8">
        <v>838380</v>
      </c>
      <c r="J218" s="49">
        <f t="shared" si="15"/>
        <v>0.31390793339862877</v>
      </c>
      <c r="K218" s="49">
        <f t="shared" si="16"/>
        <v>0.27306108837109055</v>
      </c>
      <c r="L218" s="53">
        <f t="shared" si="17"/>
        <v>9.4172380019588622E-2</v>
      </c>
      <c r="M218" s="53">
        <f t="shared" si="18"/>
        <v>0.19114276185976337</v>
      </c>
      <c r="N218" s="50">
        <f t="shared" si="19"/>
        <v>0.28531514187935197</v>
      </c>
      <c r="O218" s="51"/>
    </row>
    <row r="219" spans="1:15" ht="15.75" hidden="1" x14ac:dyDescent="0.3">
      <c r="A219" s="151">
        <v>216</v>
      </c>
      <c r="B219" s="157" t="s">
        <v>1044</v>
      </c>
      <c r="C219" s="169" t="s">
        <v>172</v>
      </c>
      <c r="D219" s="155" t="s">
        <v>572</v>
      </c>
      <c r="E219" s="168" t="s">
        <v>1241</v>
      </c>
      <c r="F219" s="209">
        <v>1127</v>
      </c>
      <c r="G219" s="208">
        <v>2245821.0214500003</v>
      </c>
      <c r="H219" s="8">
        <v>550</v>
      </c>
      <c r="I219" s="8">
        <v>1334120</v>
      </c>
      <c r="J219" s="49">
        <f t="shared" si="15"/>
        <v>0.48802129547471162</v>
      </c>
      <c r="K219" s="49">
        <f t="shared" si="16"/>
        <v>0.59404555717384533</v>
      </c>
      <c r="L219" s="53">
        <f t="shared" si="17"/>
        <v>0.14640638864241348</v>
      </c>
      <c r="M219" s="53">
        <f t="shared" si="18"/>
        <v>0.41583189002169169</v>
      </c>
      <c r="N219" s="50">
        <f t="shared" si="19"/>
        <v>0.56223827866410514</v>
      </c>
      <c r="O219" s="51"/>
    </row>
    <row r="220" spans="1:15" hidden="1" x14ac:dyDescent="0.25">
      <c r="A220" s="151">
        <v>217</v>
      </c>
      <c r="B220" s="157" t="s">
        <v>1044</v>
      </c>
      <c r="C220" s="169" t="s">
        <v>172</v>
      </c>
      <c r="D220" s="155" t="s">
        <v>571</v>
      </c>
      <c r="E220" s="157" t="s">
        <v>1379</v>
      </c>
      <c r="F220" s="209">
        <v>1088</v>
      </c>
      <c r="G220" s="208">
        <v>2078015.5914500002</v>
      </c>
      <c r="H220" s="8">
        <v>360</v>
      </c>
      <c r="I220" s="8">
        <v>910975</v>
      </c>
      <c r="J220" s="49">
        <f t="shared" si="15"/>
        <v>0.33088235294117646</v>
      </c>
      <c r="K220" s="49">
        <f t="shared" si="16"/>
        <v>0.43838698985137969</v>
      </c>
      <c r="L220" s="53">
        <f t="shared" si="17"/>
        <v>9.9264705882352935E-2</v>
      </c>
      <c r="M220" s="53">
        <f t="shared" si="18"/>
        <v>0.30687089289596575</v>
      </c>
      <c r="N220" s="50">
        <f t="shared" si="19"/>
        <v>0.40613559877831867</v>
      </c>
      <c r="O220" s="51"/>
    </row>
    <row r="221" spans="1:15" hidden="1" x14ac:dyDescent="0.25">
      <c r="A221" s="151">
        <v>218</v>
      </c>
      <c r="B221" s="157" t="s">
        <v>1044</v>
      </c>
      <c r="C221" s="169" t="s">
        <v>172</v>
      </c>
      <c r="D221" s="155" t="s">
        <v>579</v>
      </c>
      <c r="E221" s="157" t="s">
        <v>1091</v>
      </c>
      <c r="F221" s="209">
        <v>1865</v>
      </c>
      <c r="G221" s="208">
        <v>3332367.62145</v>
      </c>
      <c r="H221" s="8">
        <v>530</v>
      </c>
      <c r="I221" s="8">
        <v>815305</v>
      </c>
      <c r="J221" s="49">
        <f t="shared" si="15"/>
        <v>0.28418230563002683</v>
      </c>
      <c r="K221" s="49">
        <f t="shared" si="16"/>
        <v>0.24466238201091378</v>
      </c>
      <c r="L221" s="53">
        <f t="shared" si="17"/>
        <v>8.5254691689008053E-2</v>
      </c>
      <c r="M221" s="53">
        <f t="shared" si="18"/>
        <v>0.17126366740763962</v>
      </c>
      <c r="N221" s="50">
        <f t="shared" si="19"/>
        <v>0.25651835909664766</v>
      </c>
      <c r="O221" s="51"/>
    </row>
    <row r="222" spans="1:15" hidden="1" x14ac:dyDescent="0.25">
      <c r="A222" s="151">
        <v>219</v>
      </c>
      <c r="B222" s="157" t="s">
        <v>1044</v>
      </c>
      <c r="C222" s="169" t="s">
        <v>172</v>
      </c>
      <c r="D222" s="155" t="s">
        <v>580</v>
      </c>
      <c r="E222" s="157" t="s">
        <v>1398</v>
      </c>
      <c r="F222" s="209">
        <v>1111</v>
      </c>
      <c r="G222" s="208">
        <v>2022895.0939500004</v>
      </c>
      <c r="H222" s="8">
        <v>453</v>
      </c>
      <c r="I222" s="8">
        <v>680175</v>
      </c>
      <c r="J222" s="49">
        <f t="shared" si="15"/>
        <v>0.40774077407740772</v>
      </c>
      <c r="K222" s="49">
        <f t="shared" si="16"/>
        <v>0.33623839517641929</v>
      </c>
      <c r="L222" s="53">
        <f t="shared" si="17"/>
        <v>0.1223222322232223</v>
      </c>
      <c r="M222" s="53">
        <f t="shared" si="18"/>
        <v>0.23536687662349348</v>
      </c>
      <c r="N222" s="50">
        <f t="shared" si="19"/>
        <v>0.35768910884671579</v>
      </c>
      <c r="O222" s="51"/>
    </row>
    <row r="223" spans="1:15" hidden="1" x14ac:dyDescent="0.25">
      <c r="A223" s="151">
        <v>220</v>
      </c>
      <c r="B223" s="157" t="s">
        <v>1044</v>
      </c>
      <c r="C223" s="169" t="s">
        <v>172</v>
      </c>
      <c r="D223" s="155" t="s">
        <v>575</v>
      </c>
      <c r="E223" s="157" t="s">
        <v>576</v>
      </c>
      <c r="F223" s="209">
        <v>2563</v>
      </c>
      <c r="G223" s="208">
        <v>4298156.2909249999</v>
      </c>
      <c r="H223" s="8">
        <v>1087</v>
      </c>
      <c r="I223" s="8">
        <v>1642210</v>
      </c>
      <c r="J223" s="49">
        <f t="shared" si="15"/>
        <v>0.4241123683183769</v>
      </c>
      <c r="K223" s="49">
        <f t="shared" si="16"/>
        <v>0.38207312364776347</v>
      </c>
      <c r="L223" s="53">
        <f t="shared" si="17"/>
        <v>0.12723371049551307</v>
      </c>
      <c r="M223" s="53">
        <f t="shared" si="18"/>
        <v>0.26745118655343442</v>
      </c>
      <c r="N223" s="50">
        <f t="shared" si="19"/>
        <v>0.39468489704894749</v>
      </c>
      <c r="O223" s="51"/>
    </row>
    <row r="224" spans="1:15" hidden="1" x14ac:dyDescent="0.25">
      <c r="A224" s="151">
        <v>221</v>
      </c>
      <c r="B224" s="157" t="s">
        <v>1044</v>
      </c>
      <c r="C224" s="169" t="s">
        <v>172</v>
      </c>
      <c r="D224" s="155" t="s">
        <v>581</v>
      </c>
      <c r="E224" s="157" t="s">
        <v>1151</v>
      </c>
      <c r="F224" s="209">
        <v>1284</v>
      </c>
      <c r="G224" s="208">
        <v>2346274.4064500001</v>
      </c>
      <c r="H224" s="8">
        <v>677</v>
      </c>
      <c r="I224" s="8">
        <v>1166665</v>
      </c>
      <c r="J224" s="49">
        <f t="shared" si="15"/>
        <v>0.52725856697819318</v>
      </c>
      <c r="K224" s="49">
        <f t="shared" si="16"/>
        <v>0.49724149775183679</v>
      </c>
      <c r="L224" s="53">
        <f t="shared" si="17"/>
        <v>0.15817757009345795</v>
      </c>
      <c r="M224" s="53">
        <f t="shared" si="18"/>
        <v>0.34806904842628572</v>
      </c>
      <c r="N224" s="50">
        <f t="shared" si="19"/>
        <v>0.50624661851974362</v>
      </c>
      <c r="O224" s="51"/>
    </row>
    <row r="225" spans="1:15" hidden="1" x14ac:dyDescent="0.25">
      <c r="A225" s="151">
        <v>222</v>
      </c>
      <c r="B225" s="157" t="s">
        <v>1044</v>
      </c>
      <c r="C225" s="169" t="s">
        <v>172</v>
      </c>
      <c r="D225" s="155" t="s">
        <v>577</v>
      </c>
      <c r="E225" s="157" t="s">
        <v>1399</v>
      </c>
      <c r="F225" s="209">
        <v>861</v>
      </c>
      <c r="G225" s="208">
        <v>1516628.4264499997</v>
      </c>
      <c r="H225" s="8">
        <v>595</v>
      </c>
      <c r="I225" s="8">
        <v>689225</v>
      </c>
      <c r="J225" s="49">
        <f t="shared" si="15"/>
        <v>0.69105691056910568</v>
      </c>
      <c r="K225" s="49">
        <f t="shared" si="16"/>
        <v>0.45444552401888033</v>
      </c>
      <c r="L225" s="53">
        <f t="shared" si="17"/>
        <v>0.2073170731707317</v>
      </c>
      <c r="M225" s="53">
        <f t="shared" si="18"/>
        <v>0.31811186681321624</v>
      </c>
      <c r="N225" s="50">
        <f t="shared" si="19"/>
        <v>0.52542893998394791</v>
      </c>
      <c r="O225" s="51"/>
    </row>
    <row r="226" spans="1:15" hidden="1" x14ac:dyDescent="0.25">
      <c r="A226" s="151">
        <v>223</v>
      </c>
      <c r="B226" s="157" t="s">
        <v>1044</v>
      </c>
      <c r="C226" s="169" t="s">
        <v>172</v>
      </c>
      <c r="D226" s="155" t="s">
        <v>573</v>
      </c>
      <c r="E226" s="157" t="s">
        <v>574</v>
      </c>
      <c r="F226" s="209">
        <v>1366</v>
      </c>
      <c r="G226" s="208">
        <v>2467236.28645</v>
      </c>
      <c r="H226" s="8">
        <v>914</v>
      </c>
      <c r="I226" s="8">
        <v>1233305</v>
      </c>
      <c r="J226" s="49">
        <f t="shared" si="15"/>
        <v>0.66910688140556374</v>
      </c>
      <c r="K226" s="49">
        <f t="shared" si="16"/>
        <v>0.49987307935331537</v>
      </c>
      <c r="L226" s="53">
        <f t="shared" si="17"/>
        <v>0.2007320644216691</v>
      </c>
      <c r="M226" s="53">
        <f t="shared" si="18"/>
        <v>0.34991115554732072</v>
      </c>
      <c r="N226" s="50">
        <f t="shared" si="19"/>
        <v>0.55064321996898979</v>
      </c>
      <c r="O226" s="51"/>
    </row>
    <row r="227" spans="1:15" hidden="1" x14ac:dyDescent="0.25">
      <c r="A227" s="151">
        <v>224</v>
      </c>
      <c r="B227" s="157" t="s">
        <v>1240</v>
      </c>
      <c r="C227" s="169" t="s">
        <v>172</v>
      </c>
      <c r="D227" s="155" t="s">
        <v>565</v>
      </c>
      <c r="E227" s="157" t="s">
        <v>566</v>
      </c>
      <c r="F227" s="209">
        <v>769</v>
      </c>
      <c r="G227" s="208">
        <v>1387172.0344749996</v>
      </c>
      <c r="H227" s="8">
        <v>328</v>
      </c>
      <c r="I227" s="8">
        <v>638145</v>
      </c>
      <c r="J227" s="49">
        <f t="shared" si="15"/>
        <v>0.42652795838751628</v>
      </c>
      <c r="K227" s="49">
        <f t="shared" si="16"/>
        <v>0.46003306305228214</v>
      </c>
      <c r="L227" s="53">
        <f t="shared" si="17"/>
        <v>0.12795838751625488</v>
      </c>
      <c r="M227" s="53">
        <f t="shared" si="18"/>
        <v>0.32202314413659749</v>
      </c>
      <c r="N227" s="50">
        <f t="shared" si="19"/>
        <v>0.44998153165285237</v>
      </c>
      <c r="O227" s="51"/>
    </row>
    <row r="228" spans="1:15" hidden="1" x14ac:dyDescent="0.25">
      <c r="A228" s="151">
        <v>225</v>
      </c>
      <c r="B228" s="157" t="s">
        <v>1240</v>
      </c>
      <c r="C228" s="169" t="s">
        <v>172</v>
      </c>
      <c r="D228" s="155" t="s">
        <v>569</v>
      </c>
      <c r="E228" s="157" t="s">
        <v>1325</v>
      </c>
      <c r="F228" s="209">
        <v>810</v>
      </c>
      <c r="G228" s="208">
        <v>1449594.739475</v>
      </c>
      <c r="H228" s="8">
        <v>382</v>
      </c>
      <c r="I228" s="8">
        <v>535445</v>
      </c>
      <c r="J228" s="49">
        <f t="shared" si="15"/>
        <v>0.47160493827160493</v>
      </c>
      <c r="K228" s="49">
        <f t="shared" si="16"/>
        <v>0.36937565060005823</v>
      </c>
      <c r="L228" s="53">
        <f t="shared" si="17"/>
        <v>0.14148148148148149</v>
      </c>
      <c r="M228" s="53">
        <f t="shared" si="18"/>
        <v>0.25856295542004076</v>
      </c>
      <c r="N228" s="50">
        <f t="shared" si="19"/>
        <v>0.40004443690152225</v>
      </c>
      <c r="O228" s="51"/>
    </row>
    <row r="229" spans="1:15" hidden="1" x14ac:dyDescent="0.25">
      <c r="A229" s="151">
        <v>226</v>
      </c>
      <c r="B229" s="157" t="s">
        <v>1240</v>
      </c>
      <c r="C229" s="169" t="s">
        <v>172</v>
      </c>
      <c r="D229" s="155" t="s">
        <v>567</v>
      </c>
      <c r="E229" s="157" t="s">
        <v>568</v>
      </c>
      <c r="F229" s="209">
        <v>938</v>
      </c>
      <c r="G229" s="208">
        <v>1683595.8969750002</v>
      </c>
      <c r="H229" s="8">
        <v>489</v>
      </c>
      <c r="I229" s="8">
        <v>670115</v>
      </c>
      <c r="J229" s="49">
        <f t="shared" si="15"/>
        <v>0.52132196162046907</v>
      </c>
      <c r="K229" s="49">
        <f t="shared" si="16"/>
        <v>0.39802603534733527</v>
      </c>
      <c r="L229" s="53">
        <f t="shared" si="17"/>
        <v>0.15639658848614071</v>
      </c>
      <c r="M229" s="53">
        <f t="shared" si="18"/>
        <v>0.27861822474313469</v>
      </c>
      <c r="N229" s="50">
        <f t="shared" si="19"/>
        <v>0.43501481322927538</v>
      </c>
      <c r="O229" s="51"/>
    </row>
    <row r="230" spans="1:15" hidden="1" x14ac:dyDescent="0.25">
      <c r="A230" s="151">
        <v>227</v>
      </c>
      <c r="B230" s="157" t="s">
        <v>1240</v>
      </c>
      <c r="C230" s="169" t="s">
        <v>172</v>
      </c>
      <c r="D230" s="155" t="s">
        <v>563</v>
      </c>
      <c r="E230" s="157" t="s">
        <v>564</v>
      </c>
      <c r="F230" s="209">
        <v>1753</v>
      </c>
      <c r="G230" s="208">
        <v>3165646.0959250005</v>
      </c>
      <c r="H230" s="8">
        <v>652</v>
      </c>
      <c r="I230" s="8">
        <v>1165135</v>
      </c>
      <c r="J230" s="49">
        <f t="shared" si="15"/>
        <v>0.37193382772390188</v>
      </c>
      <c r="K230" s="49">
        <f t="shared" si="16"/>
        <v>0.36805598752805246</v>
      </c>
      <c r="L230" s="53">
        <f t="shared" si="17"/>
        <v>0.11158014831717056</v>
      </c>
      <c r="M230" s="53">
        <f t="shared" si="18"/>
        <v>0.25763919126963669</v>
      </c>
      <c r="N230" s="50">
        <f t="shared" si="19"/>
        <v>0.36921933958680725</v>
      </c>
      <c r="O230" s="51"/>
    </row>
    <row r="231" spans="1:15" hidden="1" x14ac:dyDescent="0.25">
      <c r="A231" s="151">
        <v>228</v>
      </c>
      <c r="B231" s="157" t="s">
        <v>162</v>
      </c>
      <c r="C231" s="169" t="s">
        <v>172</v>
      </c>
      <c r="D231" s="155" t="s">
        <v>555</v>
      </c>
      <c r="E231" s="157" t="s">
        <v>556</v>
      </c>
      <c r="F231" s="209">
        <v>1796</v>
      </c>
      <c r="G231" s="208">
        <v>3215694.7639500005</v>
      </c>
      <c r="H231" s="8">
        <v>702</v>
      </c>
      <c r="I231" s="8">
        <v>1044755</v>
      </c>
      <c r="J231" s="49">
        <f t="shared" si="15"/>
        <v>0.39086859688195991</v>
      </c>
      <c r="K231" s="49">
        <f t="shared" si="16"/>
        <v>0.32489246545175032</v>
      </c>
      <c r="L231" s="53">
        <f t="shared" si="17"/>
        <v>0.11726057906458796</v>
      </c>
      <c r="M231" s="53">
        <f t="shared" si="18"/>
        <v>0.22742472581622522</v>
      </c>
      <c r="N231" s="50">
        <f t="shared" si="19"/>
        <v>0.34468530488081317</v>
      </c>
      <c r="O231" s="51"/>
    </row>
    <row r="232" spans="1:15" hidden="1" x14ac:dyDescent="0.25">
      <c r="A232" s="151">
        <v>229</v>
      </c>
      <c r="B232" s="157" t="s">
        <v>162</v>
      </c>
      <c r="C232" s="169" t="s">
        <v>172</v>
      </c>
      <c r="D232" s="155" t="s">
        <v>551</v>
      </c>
      <c r="E232" s="157" t="s">
        <v>552</v>
      </c>
      <c r="F232" s="209">
        <v>1635</v>
      </c>
      <c r="G232" s="208">
        <v>2941796.1539500002</v>
      </c>
      <c r="H232" s="8">
        <v>630</v>
      </c>
      <c r="I232" s="8">
        <v>1436515</v>
      </c>
      <c r="J232" s="49">
        <f t="shared" si="15"/>
        <v>0.38532110091743121</v>
      </c>
      <c r="K232" s="49">
        <f t="shared" si="16"/>
        <v>0.48831221635502059</v>
      </c>
      <c r="L232" s="53">
        <f t="shared" si="17"/>
        <v>0.11559633027522936</v>
      </c>
      <c r="M232" s="53">
        <f t="shared" si="18"/>
        <v>0.34181855144851442</v>
      </c>
      <c r="N232" s="50">
        <f t="shared" si="19"/>
        <v>0.45741488172374378</v>
      </c>
      <c r="O232" s="51"/>
    </row>
    <row r="233" spans="1:15" hidden="1" x14ac:dyDescent="0.25">
      <c r="A233" s="151">
        <v>230</v>
      </c>
      <c r="B233" s="157" t="s">
        <v>162</v>
      </c>
      <c r="C233" s="169" t="s">
        <v>172</v>
      </c>
      <c r="D233" s="155" t="s">
        <v>561</v>
      </c>
      <c r="E233" s="157" t="s">
        <v>1362</v>
      </c>
      <c r="F233" s="209">
        <v>1880</v>
      </c>
      <c r="G233" s="208">
        <v>3391069.328425</v>
      </c>
      <c r="H233" s="8">
        <v>933</v>
      </c>
      <c r="I233" s="8">
        <v>1457615</v>
      </c>
      <c r="J233" s="49">
        <f t="shared" si="15"/>
        <v>0.49627659574468086</v>
      </c>
      <c r="K233" s="49">
        <f t="shared" si="16"/>
        <v>0.42983933940300684</v>
      </c>
      <c r="L233" s="53">
        <f t="shared" si="17"/>
        <v>0.14888297872340425</v>
      </c>
      <c r="M233" s="53">
        <f t="shared" si="18"/>
        <v>0.30088753758210479</v>
      </c>
      <c r="N233" s="50">
        <f t="shared" si="19"/>
        <v>0.44977051630550902</v>
      </c>
      <c r="O233" s="51"/>
    </row>
    <row r="234" spans="1:15" hidden="1" x14ac:dyDescent="0.25">
      <c r="A234" s="151">
        <v>231</v>
      </c>
      <c r="B234" s="157" t="s">
        <v>162</v>
      </c>
      <c r="C234" s="169" t="s">
        <v>172</v>
      </c>
      <c r="D234" s="155" t="s">
        <v>557</v>
      </c>
      <c r="E234" s="157" t="s">
        <v>1326</v>
      </c>
      <c r="F234" s="209">
        <v>1154</v>
      </c>
      <c r="G234" s="208">
        <v>1489955.2719749999</v>
      </c>
      <c r="H234" s="8">
        <v>442</v>
      </c>
      <c r="I234" s="8">
        <v>566805</v>
      </c>
      <c r="J234" s="49">
        <f t="shared" si="15"/>
        <v>0.38301559792027728</v>
      </c>
      <c r="K234" s="49">
        <f t="shared" si="16"/>
        <v>0.38041745994742215</v>
      </c>
      <c r="L234" s="53">
        <f t="shared" si="17"/>
        <v>0.11490467937608317</v>
      </c>
      <c r="M234" s="53">
        <f t="shared" si="18"/>
        <v>0.26629222196319546</v>
      </c>
      <c r="N234" s="50">
        <f t="shared" si="19"/>
        <v>0.38119690133927864</v>
      </c>
      <c r="O234" s="51"/>
    </row>
    <row r="235" spans="1:15" hidden="1" x14ac:dyDescent="0.25">
      <c r="A235" s="151">
        <v>232</v>
      </c>
      <c r="B235" s="157" t="s">
        <v>162</v>
      </c>
      <c r="C235" s="169" t="s">
        <v>172</v>
      </c>
      <c r="D235" s="155" t="s">
        <v>559</v>
      </c>
      <c r="E235" s="157" t="s">
        <v>560</v>
      </c>
      <c r="F235" s="209">
        <v>1710</v>
      </c>
      <c r="G235" s="208">
        <v>3688882.4679</v>
      </c>
      <c r="H235" s="8">
        <v>650</v>
      </c>
      <c r="I235" s="8">
        <v>1572300</v>
      </c>
      <c r="J235" s="49">
        <f t="shared" si="15"/>
        <v>0.38011695906432746</v>
      </c>
      <c r="K235" s="49">
        <f t="shared" si="16"/>
        <v>0.4262266455171384</v>
      </c>
      <c r="L235" s="53">
        <f t="shared" si="17"/>
        <v>0.11403508771929824</v>
      </c>
      <c r="M235" s="53">
        <f t="shared" si="18"/>
        <v>0.29835865186199684</v>
      </c>
      <c r="N235" s="50">
        <f t="shared" si="19"/>
        <v>0.4123937395812951</v>
      </c>
      <c r="O235" s="51"/>
    </row>
    <row r="236" spans="1:15" ht="15.75" hidden="1" x14ac:dyDescent="0.3">
      <c r="A236" s="151">
        <v>233</v>
      </c>
      <c r="B236" s="185" t="s">
        <v>166</v>
      </c>
      <c r="C236" s="158" t="s">
        <v>172</v>
      </c>
      <c r="D236" s="155" t="s">
        <v>519</v>
      </c>
      <c r="E236" s="168" t="s">
        <v>1360</v>
      </c>
      <c r="F236" s="209">
        <v>1111</v>
      </c>
      <c r="G236" s="208">
        <v>1956663.5844750004</v>
      </c>
      <c r="H236" s="8">
        <v>670</v>
      </c>
      <c r="I236" s="8">
        <v>1134775</v>
      </c>
      <c r="J236" s="49">
        <f t="shared" si="15"/>
        <v>0.60306030603060301</v>
      </c>
      <c r="K236" s="49">
        <f t="shared" si="16"/>
        <v>0.57995406517696069</v>
      </c>
      <c r="L236" s="53">
        <f t="shared" si="17"/>
        <v>0.18091809180918089</v>
      </c>
      <c r="M236" s="53">
        <f t="shared" si="18"/>
        <v>0.40596784562387245</v>
      </c>
      <c r="N236" s="50">
        <f t="shared" si="19"/>
        <v>0.58688593743305328</v>
      </c>
      <c r="O236" s="51"/>
    </row>
    <row r="237" spans="1:15" ht="15.75" hidden="1" x14ac:dyDescent="0.3">
      <c r="A237" s="151">
        <v>234</v>
      </c>
      <c r="B237" s="185" t="s">
        <v>166</v>
      </c>
      <c r="C237" s="158" t="s">
        <v>172</v>
      </c>
      <c r="D237" s="155" t="s">
        <v>522</v>
      </c>
      <c r="E237" s="168" t="s">
        <v>1361</v>
      </c>
      <c r="F237" s="209">
        <v>624</v>
      </c>
      <c r="G237" s="208">
        <v>1154057.7019749999</v>
      </c>
      <c r="H237" s="8">
        <v>180</v>
      </c>
      <c r="I237" s="8">
        <v>250060</v>
      </c>
      <c r="J237" s="49">
        <f t="shared" si="15"/>
        <v>0.28846153846153844</v>
      </c>
      <c r="K237" s="49">
        <f t="shared" si="16"/>
        <v>0.21667894037885552</v>
      </c>
      <c r="L237" s="53">
        <f t="shared" si="17"/>
        <v>8.6538461538461522E-2</v>
      </c>
      <c r="M237" s="53">
        <f t="shared" si="18"/>
        <v>0.15167525826519884</v>
      </c>
      <c r="N237" s="50">
        <f t="shared" si="19"/>
        <v>0.23821371980366035</v>
      </c>
      <c r="O237" s="51"/>
    </row>
    <row r="238" spans="1:15" ht="15.75" hidden="1" x14ac:dyDescent="0.3">
      <c r="A238" s="151">
        <v>235</v>
      </c>
      <c r="B238" s="185" t="s">
        <v>166</v>
      </c>
      <c r="C238" s="158" t="s">
        <v>172</v>
      </c>
      <c r="D238" s="155" t="s">
        <v>521</v>
      </c>
      <c r="E238" s="168" t="s">
        <v>1242</v>
      </c>
      <c r="F238" s="209">
        <v>563</v>
      </c>
      <c r="G238" s="208">
        <v>1018289.1944749999</v>
      </c>
      <c r="H238" s="8">
        <v>236</v>
      </c>
      <c r="I238" s="8">
        <v>355210</v>
      </c>
      <c r="J238" s="49">
        <f t="shared" si="15"/>
        <v>0.41918294849023091</v>
      </c>
      <c r="K238" s="49">
        <f t="shared" si="16"/>
        <v>0.34883017705312669</v>
      </c>
      <c r="L238" s="53">
        <f t="shared" si="17"/>
        <v>0.12575488454706926</v>
      </c>
      <c r="M238" s="53">
        <f t="shared" si="18"/>
        <v>0.24418112393718866</v>
      </c>
      <c r="N238" s="50">
        <f t="shared" si="19"/>
        <v>0.36993600848425789</v>
      </c>
      <c r="O238" s="51"/>
    </row>
    <row r="239" spans="1:15" hidden="1" x14ac:dyDescent="0.25">
      <c r="A239" s="151">
        <v>236</v>
      </c>
      <c r="B239" s="186" t="s">
        <v>167</v>
      </c>
      <c r="C239" s="169" t="s">
        <v>172</v>
      </c>
      <c r="D239" s="155" t="s">
        <v>586</v>
      </c>
      <c r="E239" s="186" t="s">
        <v>587</v>
      </c>
      <c r="F239" s="209">
        <v>1535</v>
      </c>
      <c r="G239" s="208">
        <v>2641365.4489499996</v>
      </c>
      <c r="H239" s="8">
        <v>606</v>
      </c>
      <c r="I239" s="8">
        <v>1065610</v>
      </c>
      <c r="J239" s="49">
        <f t="shared" si="15"/>
        <v>0.39478827361563518</v>
      </c>
      <c r="K239" s="49">
        <f t="shared" si="16"/>
        <v>0.40343149049049731</v>
      </c>
      <c r="L239" s="53">
        <f t="shared" si="17"/>
        <v>0.11843648208469054</v>
      </c>
      <c r="M239" s="53">
        <f t="shared" si="18"/>
        <v>0.28240204334334812</v>
      </c>
      <c r="N239" s="50">
        <f t="shared" si="19"/>
        <v>0.40083852542803866</v>
      </c>
      <c r="O239" s="51"/>
    </row>
    <row r="240" spans="1:15" hidden="1" x14ac:dyDescent="0.25">
      <c r="A240" s="151">
        <v>237</v>
      </c>
      <c r="B240" s="186" t="s">
        <v>167</v>
      </c>
      <c r="C240" s="169" t="s">
        <v>172</v>
      </c>
      <c r="D240" s="155" t="s">
        <v>588</v>
      </c>
      <c r="E240" s="186" t="s">
        <v>589</v>
      </c>
      <c r="F240" s="209">
        <v>1288</v>
      </c>
      <c r="G240" s="208">
        <v>2605448.9264500001</v>
      </c>
      <c r="H240" s="8">
        <v>484</v>
      </c>
      <c r="I240" s="8">
        <v>826995</v>
      </c>
      <c r="J240" s="49">
        <f t="shared" si="15"/>
        <v>0.37577639751552794</v>
      </c>
      <c r="K240" s="49">
        <f t="shared" si="16"/>
        <v>0.31740979130487301</v>
      </c>
      <c r="L240" s="53">
        <f t="shared" si="17"/>
        <v>0.11273291925465838</v>
      </c>
      <c r="M240" s="53">
        <f t="shared" si="18"/>
        <v>0.22218685391341109</v>
      </c>
      <c r="N240" s="50">
        <f t="shared" si="19"/>
        <v>0.33491977316806948</v>
      </c>
      <c r="O240" s="51"/>
    </row>
    <row r="241" spans="1:15" hidden="1" x14ac:dyDescent="0.25">
      <c r="A241" s="151">
        <v>238</v>
      </c>
      <c r="B241" s="186" t="s">
        <v>167</v>
      </c>
      <c r="C241" s="169" t="s">
        <v>172</v>
      </c>
      <c r="D241" s="155" t="s">
        <v>583</v>
      </c>
      <c r="E241" s="186" t="s">
        <v>1403</v>
      </c>
      <c r="F241" s="209">
        <v>1078</v>
      </c>
      <c r="G241" s="208">
        <v>1908610.7139499998</v>
      </c>
      <c r="H241" s="8">
        <v>505</v>
      </c>
      <c r="I241" s="8">
        <v>740455</v>
      </c>
      <c r="J241" s="49">
        <f t="shared" si="15"/>
        <v>0.46846011131725418</v>
      </c>
      <c r="K241" s="49">
        <f t="shared" si="16"/>
        <v>0.38795496357011328</v>
      </c>
      <c r="L241" s="53">
        <f t="shared" si="17"/>
        <v>0.14053803339517626</v>
      </c>
      <c r="M241" s="53">
        <f t="shared" si="18"/>
        <v>0.27156847449907928</v>
      </c>
      <c r="N241" s="50">
        <f t="shared" si="19"/>
        <v>0.41210650789425551</v>
      </c>
      <c r="O241" s="51"/>
    </row>
    <row r="242" spans="1:15" hidden="1" x14ac:dyDescent="0.25">
      <c r="A242" s="151">
        <v>239</v>
      </c>
      <c r="B242" s="186" t="s">
        <v>167</v>
      </c>
      <c r="C242" s="159" t="s">
        <v>172</v>
      </c>
      <c r="D242" s="155" t="s">
        <v>582</v>
      </c>
      <c r="E242" s="186" t="s">
        <v>1172</v>
      </c>
      <c r="F242" s="209">
        <v>915</v>
      </c>
      <c r="G242" s="208">
        <v>1601113.9814500001</v>
      </c>
      <c r="H242" s="8">
        <v>395</v>
      </c>
      <c r="I242" s="8">
        <v>648950</v>
      </c>
      <c r="J242" s="49">
        <f t="shared" si="15"/>
        <v>0.43169398907103823</v>
      </c>
      <c r="K242" s="49">
        <f t="shared" si="16"/>
        <v>0.40531155652784834</v>
      </c>
      <c r="L242" s="53">
        <f t="shared" si="17"/>
        <v>0.12950819672131147</v>
      </c>
      <c r="M242" s="53">
        <f t="shared" si="18"/>
        <v>0.28371808956949379</v>
      </c>
      <c r="N242" s="50">
        <f t="shared" si="19"/>
        <v>0.41322628629080527</v>
      </c>
      <c r="O242" s="51"/>
    </row>
    <row r="243" spans="1:15" hidden="1" x14ac:dyDescent="0.25">
      <c r="A243" s="151">
        <v>240</v>
      </c>
      <c r="B243" s="186" t="s">
        <v>167</v>
      </c>
      <c r="C243" s="159" t="s">
        <v>172</v>
      </c>
      <c r="D243" s="155" t="s">
        <v>585</v>
      </c>
      <c r="E243" s="186" t="s">
        <v>1426</v>
      </c>
      <c r="F243" s="209">
        <v>872</v>
      </c>
      <c r="G243" s="208">
        <v>1483463.121975</v>
      </c>
      <c r="H243" s="8">
        <v>436</v>
      </c>
      <c r="I243" s="8">
        <v>681280</v>
      </c>
      <c r="J243" s="49">
        <f t="shared" si="15"/>
        <v>0.5</v>
      </c>
      <c r="K243" s="49">
        <f t="shared" si="16"/>
        <v>0.4592497042278893</v>
      </c>
      <c r="L243" s="53">
        <f t="shared" si="17"/>
        <v>0.15</v>
      </c>
      <c r="M243" s="53">
        <f t="shared" si="18"/>
        <v>0.32147479295952247</v>
      </c>
      <c r="N243" s="50">
        <f t="shared" si="19"/>
        <v>0.47147479295952244</v>
      </c>
      <c r="O243" s="51"/>
    </row>
    <row r="244" spans="1:15" ht="15.75" hidden="1" x14ac:dyDescent="0.3">
      <c r="A244" s="151">
        <v>241</v>
      </c>
      <c r="B244" s="185" t="s">
        <v>168</v>
      </c>
      <c r="C244" s="158" t="s">
        <v>172</v>
      </c>
      <c r="D244" s="155" t="s">
        <v>525</v>
      </c>
      <c r="E244" s="168" t="s">
        <v>1404</v>
      </c>
      <c r="F244" s="209">
        <v>926</v>
      </c>
      <c r="G244" s="208">
        <v>1708937.3969750002</v>
      </c>
      <c r="H244" s="8">
        <v>299</v>
      </c>
      <c r="I244" s="8">
        <v>568425</v>
      </c>
      <c r="J244" s="49">
        <f t="shared" si="15"/>
        <v>0.32289416846652269</v>
      </c>
      <c r="K244" s="49">
        <f t="shared" si="16"/>
        <v>0.33261897188637357</v>
      </c>
      <c r="L244" s="53">
        <f t="shared" si="17"/>
        <v>9.6868250539956804E-2</v>
      </c>
      <c r="M244" s="53">
        <f t="shared" si="18"/>
        <v>0.23283328032046149</v>
      </c>
      <c r="N244" s="50">
        <f t="shared" si="19"/>
        <v>0.32970153086041831</v>
      </c>
      <c r="O244" s="51"/>
    </row>
    <row r="245" spans="1:15" ht="15.75" hidden="1" x14ac:dyDescent="0.3">
      <c r="A245" s="151">
        <v>242</v>
      </c>
      <c r="B245" s="185" t="s">
        <v>168</v>
      </c>
      <c r="C245" s="158" t="s">
        <v>172</v>
      </c>
      <c r="D245" s="155" t="s">
        <v>528</v>
      </c>
      <c r="E245" s="168" t="s">
        <v>529</v>
      </c>
      <c r="F245" s="209">
        <v>836</v>
      </c>
      <c r="G245" s="208">
        <v>1548031.2369749998</v>
      </c>
      <c r="H245" s="8">
        <v>337</v>
      </c>
      <c r="I245" s="8">
        <v>560105</v>
      </c>
      <c r="J245" s="49">
        <f t="shared" si="15"/>
        <v>0.40311004784688997</v>
      </c>
      <c r="K245" s="49">
        <f t="shared" si="16"/>
        <v>0.36181763430982078</v>
      </c>
      <c r="L245" s="53">
        <f t="shared" si="17"/>
        <v>0.12093301435406699</v>
      </c>
      <c r="M245" s="53">
        <f t="shared" si="18"/>
        <v>0.25327234401687454</v>
      </c>
      <c r="N245" s="50">
        <f t="shared" si="19"/>
        <v>0.37420535837094154</v>
      </c>
      <c r="O245" s="51"/>
    </row>
    <row r="246" spans="1:15" ht="15.75" hidden="1" x14ac:dyDescent="0.3">
      <c r="A246" s="151">
        <v>243</v>
      </c>
      <c r="B246" s="185" t="s">
        <v>168</v>
      </c>
      <c r="C246" s="158" t="s">
        <v>172</v>
      </c>
      <c r="D246" s="155" t="s">
        <v>530</v>
      </c>
      <c r="E246" s="168" t="s">
        <v>468</v>
      </c>
      <c r="F246" s="209">
        <v>1119</v>
      </c>
      <c r="G246" s="208">
        <v>1948599.94395</v>
      </c>
      <c r="H246" s="8">
        <v>269</v>
      </c>
      <c r="I246" s="8">
        <v>409485</v>
      </c>
      <c r="J246" s="49">
        <f t="shared" si="15"/>
        <v>0.24039320822162646</v>
      </c>
      <c r="K246" s="49">
        <f t="shared" si="16"/>
        <v>0.2101431857633817</v>
      </c>
      <c r="L246" s="53">
        <f t="shared" si="17"/>
        <v>7.2117962466487939E-2</v>
      </c>
      <c r="M246" s="53">
        <f t="shared" si="18"/>
        <v>0.14710023003436717</v>
      </c>
      <c r="N246" s="50">
        <f t="shared" si="19"/>
        <v>0.21921819250085511</v>
      </c>
      <c r="O246" s="51"/>
    </row>
    <row r="247" spans="1:15" ht="15.75" hidden="1" x14ac:dyDescent="0.3">
      <c r="A247" s="151">
        <v>244</v>
      </c>
      <c r="B247" s="185" t="s">
        <v>168</v>
      </c>
      <c r="C247" s="158" t="s">
        <v>172</v>
      </c>
      <c r="D247" s="155" t="s">
        <v>527</v>
      </c>
      <c r="E247" s="168" t="s">
        <v>1148</v>
      </c>
      <c r="F247" s="209">
        <v>1364</v>
      </c>
      <c r="G247" s="208">
        <v>2449830.0614500004</v>
      </c>
      <c r="H247" s="8">
        <v>923</v>
      </c>
      <c r="I247" s="8">
        <v>1543765</v>
      </c>
      <c r="J247" s="49">
        <f t="shared" si="15"/>
        <v>0.67668621700879761</v>
      </c>
      <c r="K247" s="49">
        <f t="shared" si="16"/>
        <v>0.63015187228385938</v>
      </c>
      <c r="L247" s="53">
        <f t="shared" si="17"/>
        <v>0.20300586510263927</v>
      </c>
      <c r="M247" s="53">
        <f t="shared" si="18"/>
        <v>0.44110631059870153</v>
      </c>
      <c r="N247" s="50">
        <f t="shared" si="19"/>
        <v>0.64411217570134083</v>
      </c>
      <c r="O247" s="51"/>
    </row>
    <row r="248" spans="1:15" ht="15.75" hidden="1" x14ac:dyDescent="0.3">
      <c r="A248" s="151">
        <v>245</v>
      </c>
      <c r="B248" s="185" t="s">
        <v>168</v>
      </c>
      <c r="C248" s="158" t="s">
        <v>172</v>
      </c>
      <c r="D248" s="155" t="s">
        <v>524</v>
      </c>
      <c r="E248" s="168" t="s">
        <v>1375</v>
      </c>
      <c r="F248" s="209">
        <v>710</v>
      </c>
      <c r="G248" s="208">
        <v>1271272.6569750002</v>
      </c>
      <c r="H248" s="8">
        <v>169</v>
      </c>
      <c r="I248" s="8">
        <v>326400</v>
      </c>
      <c r="J248" s="49">
        <f t="shared" si="15"/>
        <v>0.2380281690140845</v>
      </c>
      <c r="K248" s="49">
        <f t="shared" si="16"/>
        <v>0.25675058627994918</v>
      </c>
      <c r="L248" s="53">
        <f t="shared" si="17"/>
        <v>7.1408450704225343E-2</v>
      </c>
      <c r="M248" s="53">
        <f t="shared" si="18"/>
        <v>0.1797254103959644</v>
      </c>
      <c r="N248" s="50">
        <f t="shared" si="19"/>
        <v>0.25113386110018976</v>
      </c>
      <c r="O248" s="51"/>
    </row>
    <row r="249" spans="1:15" ht="15.75" hidden="1" x14ac:dyDescent="0.3">
      <c r="A249" s="151">
        <v>246</v>
      </c>
      <c r="B249" s="168" t="s">
        <v>169</v>
      </c>
      <c r="C249" s="158" t="s">
        <v>172</v>
      </c>
      <c r="D249" s="155" t="s">
        <v>593</v>
      </c>
      <c r="E249" s="168" t="s">
        <v>594</v>
      </c>
      <c r="F249" s="209">
        <v>1244</v>
      </c>
      <c r="G249" s="208">
        <v>2235391.8289500005</v>
      </c>
      <c r="H249" s="8">
        <v>636</v>
      </c>
      <c r="I249" s="8">
        <v>831645</v>
      </c>
      <c r="J249" s="49">
        <f t="shared" si="15"/>
        <v>0.5112540192926045</v>
      </c>
      <c r="K249" s="49">
        <f t="shared" si="16"/>
        <v>0.37203544775890007</v>
      </c>
      <c r="L249" s="53">
        <f t="shared" si="17"/>
        <v>0.15337620578778136</v>
      </c>
      <c r="M249" s="53">
        <f t="shared" si="18"/>
        <v>0.26042481343123003</v>
      </c>
      <c r="N249" s="50">
        <f t="shared" si="19"/>
        <v>0.41380101921901136</v>
      </c>
      <c r="O249" s="51"/>
    </row>
    <row r="250" spans="1:15" ht="15.75" hidden="1" x14ac:dyDescent="0.3">
      <c r="A250" s="151">
        <v>247</v>
      </c>
      <c r="B250" s="168" t="s">
        <v>169</v>
      </c>
      <c r="C250" s="158" t="s">
        <v>172</v>
      </c>
      <c r="D250" s="155" t="s">
        <v>597</v>
      </c>
      <c r="E250" s="168" t="s">
        <v>1204</v>
      </c>
      <c r="F250" s="209">
        <v>874</v>
      </c>
      <c r="G250" s="208">
        <v>1585455.1669749999</v>
      </c>
      <c r="H250" s="8">
        <v>691</v>
      </c>
      <c r="I250" s="8">
        <v>1034160</v>
      </c>
      <c r="J250" s="49">
        <f t="shared" si="15"/>
        <v>0.79061784897025167</v>
      </c>
      <c r="K250" s="49">
        <f t="shared" si="16"/>
        <v>0.65227956081101035</v>
      </c>
      <c r="L250" s="53">
        <f t="shared" si="17"/>
        <v>0.23718535469107549</v>
      </c>
      <c r="M250" s="53">
        <f t="shared" si="18"/>
        <v>0.45659569256770721</v>
      </c>
      <c r="N250" s="50">
        <f t="shared" si="19"/>
        <v>0.69378104725878265</v>
      </c>
      <c r="O250" s="51"/>
    </row>
    <row r="251" spans="1:15" ht="15.75" hidden="1" x14ac:dyDescent="0.3">
      <c r="A251" s="151">
        <v>248</v>
      </c>
      <c r="B251" s="168" t="s">
        <v>169</v>
      </c>
      <c r="C251" s="158" t="s">
        <v>172</v>
      </c>
      <c r="D251" s="155" t="s">
        <v>591</v>
      </c>
      <c r="E251" s="168" t="s">
        <v>592</v>
      </c>
      <c r="F251" s="209">
        <v>1245</v>
      </c>
      <c r="G251" s="208">
        <v>2241113.7539500007</v>
      </c>
      <c r="H251" s="8">
        <v>812</v>
      </c>
      <c r="I251" s="8">
        <v>1193520</v>
      </c>
      <c r="J251" s="49">
        <f t="shared" si="15"/>
        <v>0.65220883534136542</v>
      </c>
      <c r="K251" s="49">
        <f t="shared" si="16"/>
        <v>0.53255663524281216</v>
      </c>
      <c r="L251" s="53">
        <f t="shared" si="17"/>
        <v>0.19566265060240962</v>
      </c>
      <c r="M251" s="53">
        <f t="shared" si="18"/>
        <v>0.3727896446699685</v>
      </c>
      <c r="N251" s="50">
        <f t="shared" si="19"/>
        <v>0.56845229527237806</v>
      </c>
      <c r="O251" s="51"/>
    </row>
    <row r="252" spans="1:15" ht="15.75" hidden="1" x14ac:dyDescent="0.3">
      <c r="A252" s="151">
        <v>249</v>
      </c>
      <c r="B252" s="168" t="s">
        <v>169</v>
      </c>
      <c r="C252" s="158" t="s">
        <v>172</v>
      </c>
      <c r="D252" s="155" t="s">
        <v>595</v>
      </c>
      <c r="E252" s="168" t="s">
        <v>596</v>
      </c>
      <c r="F252" s="209">
        <v>874</v>
      </c>
      <c r="G252" s="208">
        <v>1585455.1669749999</v>
      </c>
      <c r="H252" s="8">
        <v>515</v>
      </c>
      <c r="I252" s="8">
        <v>611785</v>
      </c>
      <c r="J252" s="49">
        <f t="shared" si="15"/>
        <v>0.58924485125858128</v>
      </c>
      <c r="K252" s="49">
        <f t="shared" si="16"/>
        <v>0.38587341524596191</v>
      </c>
      <c r="L252" s="53">
        <f t="shared" si="17"/>
        <v>0.17677345537757438</v>
      </c>
      <c r="M252" s="53">
        <f t="shared" si="18"/>
        <v>0.27011139067217332</v>
      </c>
      <c r="N252" s="50">
        <f t="shared" si="19"/>
        <v>0.44688484604974771</v>
      </c>
      <c r="O252" s="51"/>
    </row>
    <row r="253" spans="1:15" ht="15.75" hidden="1" x14ac:dyDescent="0.3">
      <c r="A253" s="151">
        <v>250</v>
      </c>
      <c r="B253" s="168" t="s">
        <v>169</v>
      </c>
      <c r="C253" s="158" t="s">
        <v>172</v>
      </c>
      <c r="D253" s="155" t="s">
        <v>590</v>
      </c>
      <c r="E253" s="168" t="s">
        <v>373</v>
      </c>
      <c r="F253" s="209">
        <v>372</v>
      </c>
      <c r="G253" s="208">
        <v>687313.63447499985</v>
      </c>
      <c r="H253" s="8">
        <v>234</v>
      </c>
      <c r="I253" s="8">
        <v>251595</v>
      </c>
      <c r="J253" s="49">
        <f t="shared" si="15"/>
        <v>0.62903225806451613</v>
      </c>
      <c r="K253" s="49">
        <f t="shared" si="16"/>
        <v>0.36605559293491863</v>
      </c>
      <c r="L253" s="53">
        <f t="shared" si="17"/>
        <v>0.18870967741935482</v>
      </c>
      <c r="M253" s="53">
        <f t="shared" si="18"/>
        <v>0.25623891505444302</v>
      </c>
      <c r="N253" s="50">
        <f t="shared" si="19"/>
        <v>0.44494859247379781</v>
      </c>
      <c r="O253" s="51"/>
    </row>
    <row r="254" spans="1:15" ht="15.75" hidden="1" x14ac:dyDescent="0.3">
      <c r="A254" s="151">
        <v>251</v>
      </c>
      <c r="B254" s="168" t="s">
        <v>170</v>
      </c>
      <c r="C254" s="158" t="s">
        <v>172</v>
      </c>
      <c r="D254" s="155" t="s">
        <v>604</v>
      </c>
      <c r="E254" s="168" t="s">
        <v>605</v>
      </c>
      <c r="F254" s="209">
        <v>734</v>
      </c>
      <c r="G254" s="208">
        <v>1332503.2819750002</v>
      </c>
      <c r="H254" s="8">
        <v>202</v>
      </c>
      <c r="I254" s="8">
        <v>317940</v>
      </c>
      <c r="J254" s="49">
        <f t="shared" si="15"/>
        <v>0.27520435967302453</v>
      </c>
      <c r="K254" s="49">
        <f t="shared" si="16"/>
        <v>0.23860353989429428</v>
      </c>
      <c r="L254" s="53">
        <f t="shared" si="17"/>
        <v>8.2561307901907355E-2</v>
      </c>
      <c r="M254" s="53">
        <f t="shared" si="18"/>
        <v>0.167022477926006</v>
      </c>
      <c r="N254" s="50">
        <f t="shared" si="19"/>
        <v>0.24958378582791335</v>
      </c>
      <c r="O254" s="51"/>
    </row>
    <row r="255" spans="1:15" hidden="1" x14ac:dyDescent="0.25">
      <c r="A255" s="151">
        <v>252</v>
      </c>
      <c r="B255" s="157" t="s">
        <v>170</v>
      </c>
      <c r="C255" s="169" t="s">
        <v>172</v>
      </c>
      <c r="D255" s="155" t="s">
        <v>602</v>
      </c>
      <c r="E255" s="157" t="s">
        <v>1400</v>
      </c>
      <c r="F255" s="209">
        <v>791</v>
      </c>
      <c r="G255" s="208">
        <v>1427455.4119749998</v>
      </c>
      <c r="H255" s="8">
        <v>162</v>
      </c>
      <c r="I255" s="8">
        <v>205240</v>
      </c>
      <c r="J255" s="49">
        <f t="shared" si="15"/>
        <v>0.20480404551201012</v>
      </c>
      <c r="K255" s="49">
        <f t="shared" si="16"/>
        <v>0.14378032285858505</v>
      </c>
      <c r="L255" s="53">
        <f t="shared" si="17"/>
        <v>6.1441213653603034E-2</v>
      </c>
      <c r="M255" s="53">
        <f t="shared" si="18"/>
        <v>0.10064622600100953</v>
      </c>
      <c r="N255" s="50">
        <f t="shared" si="19"/>
        <v>0.16208743965461256</v>
      </c>
      <c r="O255" s="51"/>
    </row>
    <row r="256" spans="1:15" hidden="1" x14ac:dyDescent="0.25">
      <c r="A256" s="151">
        <v>253</v>
      </c>
      <c r="B256" s="157" t="s">
        <v>170</v>
      </c>
      <c r="C256" s="169" t="s">
        <v>172</v>
      </c>
      <c r="D256" s="155" t="s">
        <v>600</v>
      </c>
      <c r="E256" s="157" t="s">
        <v>601</v>
      </c>
      <c r="F256" s="209">
        <v>982</v>
      </c>
      <c r="G256" s="208">
        <v>1754682.2519749999</v>
      </c>
      <c r="H256" s="8">
        <v>210</v>
      </c>
      <c r="I256" s="8">
        <v>327495</v>
      </c>
      <c r="J256" s="49">
        <f t="shared" si="15"/>
        <v>0.21384928716904278</v>
      </c>
      <c r="K256" s="49">
        <f t="shared" si="16"/>
        <v>0.18664062945378559</v>
      </c>
      <c r="L256" s="53">
        <f t="shared" si="17"/>
        <v>6.4154786150712836E-2</v>
      </c>
      <c r="M256" s="53">
        <f t="shared" si="18"/>
        <v>0.13064844061764991</v>
      </c>
      <c r="N256" s="50">
        <f t="shared" si="19"/>
        <v>0.19480322676836276</v>
      </c>
      <c r="O256" s="51"/>
    </row>
    <row r="257" spans="1:15" hidden="1" x14ac:dyDescent="0.25">
      <c r="A257" s="151">
        <v>254</v>
      </c>
      <c r="B257" s="157" t="s">
        <v>170</v>
      </c>
      <c r="C257" s="169" t="s">
        <v>172</v>
      </c>
      <c r="D257" s="155" t="s">
        <v>606</v>
      </c>
      <c r="E257" s="157" t="s">
        <v>1401</v>
      </c>
      <c r="F257" s="209">
        <v>399</v>
      </c>
      <c r="G257" s="208">
        <v>724680.58697499998</v>
      </c>
      <c r="H257" s="8">
        <v>224</v>
      </c>
      <c r="I257" s="8">
        <v>240870</v>
      </c>
      <c r="J257" s="49">
        <f t="shared" si="15"/>
        <v>0.56140350877192979</v>
      </c>
      <c r="K257" s="49">
        <f t="shared" si="16"/>
        <v>0.33238091971726785</v>
      </c>
      <c r="L257" s="53">
        <f t="shared" si="17"/>
        <v>0.16842105263157894</v>
      </c>
      <c r="M257" s="53">
        <f t="shared" si="18"/>
        <v>0.23266664380208749</v>
      </c>
      <c r="N257" s="50">
        <f t="shared" si="19"/>
        <v>0.40108769643366643</v>
      </c>
      <c r="O257" s="51"/>
    </row>
    <row r="258" spans="1:15" hidden="1" x14ac:dyDescent="0.25">
      <c r="A258" s="151">
        <v>255</v>
      </c>
      <c r="B258" s="157" t="s">
        <v>170</v>
      </c>
      <c r="C258" s="169" t="s">
        <v>172</v>
      </c>
      <c r="D258" s="155" t="s">
        <v>608</v>
      </c>
      <c r="E258" s="157" t="s">
        <v>1205</v>
      </c>
      <c r="F258" s="209">
        <v>1271</v>
      </c>
      <c r="G258" s="208">
        <v>2272758.5814500004</v>
      </c>
      <c r="H258" s="8">
        <v>239</v>
      </c>
      <c r="I258" s="8">
        <v>482105</v>
      </c>
      <c r="J258" s="49">
        <f t="shared" si="15"/>
        <v>0.1880409126671912</v>
      </c>
      <c r="K258" s="49">
        <f t="shared" si="16"/>
        <v>0.21212327782408863</v>
      </c>
      <c r="L258" s="53">
        <f t="shared" si="17"/>
        <v>5.6412273800157356E-2</v>
      </c>
      <c r="M258" s="53">
        <f t="shared" si="18"/>
        <v>0.14848629447686204</v>
      </c>
      <c r="N258" s="50">
        <f t="shared" si="19"/>
        <v>0.20489856827701941</v>
      </c>
      <c r="O258" s="51"/>
    </row>
    <row r="259" spans="1:15" hidden="1" x14ac:dyDescent="0.25">
      <c r="A259" s="151">
        <v>256</v>
      </c>
      <c r="B259" s="157" t="s">
        <v>170</v>
      </c>
      <c r="C259" s="169" t="s">
        <v>172</v>
      </c>
      <c r="D259" s="155" t="s">
        <v>598</v>
      </c>
      <c r="E259" s="157" t="s">
        <v>1402</v>
      </c>
      <c r="F259" s="209">
        <v>734</v>
      </c>
      <c r="G259" s="208">
        <v>1332503.2819750002</v>
      </c>
      <c r="H259" s="8">
        <v>208</v>
      </c>
      <c r="I259" s="8">
        <v>294460</v>
      </c>
      <c r="J259" s="49">
        <f t="shared" si="15"/>
        <v>0.28337874659400547</v>
      </c>
      <c r="K259" s="49">
        <f t="shared" si="16"/>
        <v>0.22098257016189812</v>
      </c>
      <c r="L259" s="53">
        <f t="shared" si="17"/>
        <v>8.5013623978201641E-2</v>
      </c>
      <c r="M259" s="53">
        <f t="shared" si="18"/>
        <v>0.15468779911332867</v>
      </c>
      <c r="N259" s="50">
        <f t="shared" si="19"/>
        <v>0.23970142309153031</v>
      </c>
      <c r="O259" s="51"/>
    </row>
    <row r="260" spans="1:15" hidden="1" x14ac:dyDescent="0.25">
      <c r="A260" s="151">
        <v>257</v>
      </c>
      <c r="B260" s="157" t="s">
        <v>165</v>
      </c>
      <c r="C260" s="169" t="s">
        <v>172</v>
      </c>
      <c r="D260" s="155" t="s">
        <v>613</v>
      </c>
      <c r="E260" s="157" t="s">
        <v>1368</v>
      </c>
      <c r="F260" s="209">
        <v>1720</v>
      </c>
      <c r="G260" s="208">
        <v>3099392.1709250002</v>
      </c>
      <c r="H260" s="8">
        <v>1035</v>
      </c>
      <c r="I260" s="8">
        <v>1703160</v>
      </c>
      <c r="J260" s="49">
        <f t="shared" ref="J260:J323" si="20">IFERROR(H260/F260,0)</f>
        <v>0.60174418604651159</v>
      </c>
      <c r="K260" s="49">
        <f t="shared" ref="K260:K323" si="21">IFERROR(I260/G260,0)</f>
        <v>0.54951419700195581</v>
      </c>
      <c r="L260" s="53">
        <f t="shared" si="17"/>
        <v>0.18052325581395348</v>
      </c>
      <c r="M260" s="53">
        <f t="shared" si="18"/>
        <v>0.38465993790136904</v>
      </c>
      <c r="N260" s="50">
        <f t="shared" si="19"/>
        <v>0.56518319371532255</v>
      </c>
      <c r="O260" s="51"/>
    </row>
    <row r="261" spans="1:15" hidden="1" x14ac:dyDescent="0.25">
      <c r="A261" s="151">
        <v>258</v>
      </c>
      <c r="B261" s="157" t="s">
        <v>165</v>
      </c>
      <c r="C261" s="169" t="s">
        <v>172</v>
      </c>
      <c r="D261" s="155" t="s">
        <v>617</v>
      </c>
      <c r="E261" s="157" t="s">
        <v>618</v>
      </c>
      <c r="F261" s="209">
        <v>768</v>
      </c>
      <c r="G261" s="208">
        <v>1386162.0344749996</v>
      </c>
      <c r="H261" s="8">
        <v>581</v>
      </c>
      <c r="I261" s="8">
        <v>722025</v>
      </c>
      <c r="J261" s="49">
        <f t="shared" si="20"/>
        <v>0.75651041666666663</v>
      </c>
      <c r="K261" s="49">
        <f t="shared" si="21"/>
        <v>0.52088066332985561</v>
      </c>
      <c r="L261" s="53">
        <f t="shared" ref="L261:L324" si="22">IF((J261*0.3)&gt;30%,30%,(J261*0.3))</f>
        <v>0.22695312499999998</v>
      </c>
      <c r="M261" s="53">
        <f t="shared" ref="M261:M324" si="23">IF((K261*0.7)&gt;70%,70%,(K261*0.7))</f>
        <v>0.36461646433089889</v>
      </c>
      <c r="N261" s="50">
        <f t="shared" ref="N261:N324" si="24">L261+M261</f>
        <v>0.59156958933089887</v>
      </c>
      <c r="O261" s="51"/>
    </row>
    <row r="262" spans="1:15" hidden="1" x14ac:dyDescent="0.25">
      <c r="A262" s="151">
        <v>259</v>
      </c>
      <c r="B262" s="157" t="s">
        <v>165</v>
      </c>
      <c r="C262" s="169" t="s">
        <v>172</v>
      </c>
      <c r="D262" s="155" t="s">
        <v>615</v>
      </c>
      <c r="E262" s="157" t="s">
        <v>616</v>
      </c>
      <c r="F262" s="209">
        <v>1130</v>
      </c>
      <c r="G262" s="208">
        <v>2038186.2439500003</v>
      </c>
      <c r="H262" s="8">
        <v>663</v>
      </c>
      <c r="I262" s="8">
        <v>1011615</v>
      </c>
      <c r="J262" s="49">
        <f t="shared" si="20"/>
        <v>0.58672566371681412</v>
      </c>
      <c r="K262" s="49">
        <f t="shared" si="21"/>
        <v>0.49633099183296048</v>
      </c>
      <c r="L262" s="53">
        <f t="shared" si="22"/>
        <v>0.17601769911504422</v>
      </c>
      <c r="M262" s="53">
        <f t="shared" si="23"/>
        <v>0.3474316942830723</v>
      </c>
      <c r="N262" s="50">
        <f t="shared" si="24"/>
        <v>0.52344939339811658</v>
      </c>
      <c r="O262" s="51"/>
    </row>
    <row r="263" spans="1:15" hidden="1" x14ac:dyDescent="0.25">
      <c r="A263" s="151">
        <v>260</v>
      </c>
      <c r="B263" s="157" t="s">
        <v>165</v>
      </c>
      <c r="C263" s="169" t="s">
        <v>172</v>
      </c>
      <c r="D263" s="155" t="s">
        <v>611</v>
      </c>
      <c r="E263" s="157" t="s">
        <v>612</v>
      </c>
      <c r="F263" s="209">
        <v>948</v>
      </c>
      <c r="G263" s="208">
        <v>1700693.4994750002</v>
      </c>
      <c r="H263" s="8">
        <v>571</v>
      </c>
      <c r="I263" s="8">
        <v>842760</v>
      </c>
      <c r="J263" s="49">
        <f t="shared" si="20"/>
        <v>0.60232067510548526</v>
      </c>
      <c r="K263" s="49">
        <f t="shared" si="21"/>
        <v>0.4955390258504298</v>
      </c>
      <c r="L263" s="53">
        <f t="shared" si="22"/>
        <v>0.18069620253164556</v>
      </c>
      <c r="M263" s="53">
        <f t="shared" si="23"/>
        <v>0.34687731809530087</v>
      </c>
      <c r="N263" s="50">
        <f t="shared" si="24"/>
        <v>0.5275735206269464</v>
      </c>
      <c r="O263" s="51"/>
    </row>
    <row r="264" spans="1:15" hidden="1" x14ac:dyDescent="0.25">
      <c r="A264" s="151">
        <v>261</v>
      </c>
      <c r="B264" s="157" t="s">
        <v>165</v>
      </c>
      <c r="C264" s="169" t="s">
        <v>172</v>
      </c>
      <c r="D264" s="155" t="s">
        <v>609</v>
      </c>
      <c r="E264" s="157" t="s">
        <v>1046</v>
      </c>
      <c r="F264" s="209">
        <v>1627</v>
      </c>
      <c r="G264" s="208">
        <v>2933762.4859250006</v>
      </c>
      <c r="H264" s="8">
        <v>596</v>
      </c>
      <c r="I264" s="8">
        <v>1061700</v>
      </c>
      <c r="J264" s="49">
        <f t="shared" si="20"/>
        <v>0.3663183773816841</v>
      </c>
      <c r="K264" s="49">
        <f t="shared" si="21"/>
        <v>0.36189023654559799</v>
      </c>
      <c r="L264" s="53">
        <f t="shared" si="22"/>
        <v>0.10989551321450523</v>
      </c>
      <c r="M264" s="53">
        <f t="shared" si="23"/>
        <v>0.25332316558191859</v>
      </c>
      <c r="N264" s="50">
        <f t="shared" si="24"/>
        <v>0.36321867879642383</v>
      </c>
      <c r="O264" s="51"/>
    </row>
    <row r="265" spans="1:15" hidden="1" x14ac:dyDescent="0.25">
      <c r="A265" s="151">
        <v>262</v>
      </c>
      <c r="B265" s="157" t="s">
        <v>165</v>
      </c>
      <c r="C265" s="169" t="s">
        <v>172</v>
      </c>
      <c r="D265" s="155" t="s">
        <v>1047</v>
      </c>
      <c r="E265" s="157" t="s">
        <v>1152</v>
      </c>
      <c r="F265" s="209">
        <v>810</v>
      </c>
      <c r="G265" s="208">
        <v>1449594.739475</v>
      </c>
      <c r="H265" s="8">
        <v>603</v>
      </c>
      <c r="I265" s="8">
        <v>727950</v>
      </c>
      <c r="J265" s="49">
        <f t="shared" si="20"/>
        <v>0.74444444444444446</v>
      </c>
      <c r="K265" s="49">
        <f t="shared" si="21"/>
        <v>0.50217483561208409</v>
      </c>
      <c r="L265" s="53">
        <f t="shared" si="22"/>
        <v>0.22333333333333333</v>
      </c>
      <c r="M265" s="53">
        <f t="shared" si="23"/>
        <v>0.35152238492845883</v>
      </c>
      <c r="N265" s="50">
        <f t="shared" si="24"/>
        <v>0.57485571826179216</v>
      </c>
      <c r="O265" s="51"/>
    </row>
    <row r="266" spans="1:15" hidden="1" x14ac:dyDescent="0.25">
      <c r="A266" s="151">
        <v>263</v>
      </c>
      <c r="B266" s="157" t="s">
        <v>165</v>
      </c>
      <c r="C266" s="169" t="s">
        <v>172</v>
      </c>
      <c r="D266" s="155" t="s">
        <v>610</v>
      </c>
      <c r="E266" s="157" t="s">
        <v>1243</v>
      </c>
      <c r="F266" s="209">
        <v>768</v>
      </c>
      <c r="G266" s="208">
        <v>1386162.0344749996</v>
      </c>
      <c r="H266" s="8">
        <v>627</v>
      </c>
      <c r="I266" s="8">
        <v>777835</v>
      </c>
      <c r="J266" s="49">
        <f t="shared" si="20"/>
        <v>0.81640625</v>
      </c>
      <c r="K266" s="49">
        <f t="shared" si="21"/>
        <v>0.56114291161826568</v>
      </c>
      <c r="L266" s="53">
        <f t="shared" si="22"/>
        <v>0.24492187499999998</v>
      </c>
      <c r="M266" s="53">
        <f t="shared" si="23"/>
        <v>0.39280003813278597</v>
      </c>
      <c r="N266" s="50">
        <f t="shared" si="24"/>
        <v>0.63772191313278592</v>
      </c>
      <c r="O266" s="51"/>
    </row>
    <row r="267" spans="1:15" hidden="1" x14ac:dyDescent="0.25">
      <c r="A267" s="151">
        <v>264</v>
      </c>
      <c r="B267" s="157" t="s">
        <v>165</v>
      </c>
      <c r="C267" s="169" t="s">
        <v>172</v>
      </c>
      <c r="D267" s="155" t="s">
        <v>619</v>
      </c>
      <c r="E267" s="157" t="s">
        <v>1106</v>
      </c>
      <c r="F267" s="209">
        <v>1272</v>
      </c>
      <c r="G267" s="208">
        <v>2300453.5289500006</v>
      </c>
      <c r="H267" s="8">
        <v>808</v>
      </c>
      <c r="I267" s="8">
        <v>1124725</v>
      </c>
      <c r="J267" s="49">
        <f t="shared" si="20"/>
        <v>0.63522012578616349</v>
      </c>
      <c r="K267" s="49">
        <f t="shared" si="21"/>
        <v>0.48891446223361001</v>
      </c>
      <c r="L267" s="53">
        <f t="shared" si="22"/>
        <v>0.19056603773584904</v>
      </c>
      <c r="M267" s="53">
        <f t="shared" si="23"/>
        <v>0.34224012356352701</v>
      </c>
      <c r="N267" s="50">
        <f t="shared" si="24"/>
        <v>0.53280616129937608</v>
      </c>
      <c r="O267" s="51"/>
    </row>
    <row r="268" spans="1:15" hidden="1" x14ac:dyDescent="0.25">
      <c r="A268" s="151">
        <v>265</v>
      </c>
      <c r="B268" s="157" t="s">
        <v>160</v>
      </c>
      <c r="C268" s="169" t="s">
        <v>172</v>
      </c>
      <c r="D268" s="155" t="s">
        <v>532</v>
      </c>
      <c r="E268" s="157" t="s">
        <v>533</v>
      </c>
      <c r="F268" s="209">
        <v>1237</v>
      </c>
      <c r="G268" s="208">
        <v>2228529.4264500001</v>
      </c>
      <c r="H268" s="8">
        <v>608</v>
      </c>
      <c r="I268" s="8">
        <v>809175</v>
      </c>
      <c r="J268" s="49">
        <f t="shared" si="20"/>
        <v>0.49151172190784154</v>
      </c>
      <c r="K268" s="49">
        <f t="shared" si="21"/>
        <v>0.36309818950382833</v>
      </c>
      <c r="L268" s="53">
        <f t="shared" si="22"/>
        <v>0.14745351657235245</v>
      </c>
      <c r="M268" s="53">
        <f t="shared" si="23"/>
        <v>0.25416873265267981</v>
      </c>
      <c r="N268" s="50">
        <f t="shared" si="24"/>
        <v>0.40162224922503226</v>
      </c>
      <c r="O268" s="51"/>
    </row>
    <row r="269" spans="1:15" hidden="1" x14ac:dyDescent="0.25">
      <c r="A269" s="151">
        <v>266</v>
      </c>
      <c r="B269" s="157" t="s">
        <v>160</v>
      </c>
      <c r="C269" s="169" t="s">
        <v>172</v>
      </c>
      <c r="D269" s="155" t="s">
        <v>531</v>
      </c>
      <c r="E269" s="157" t="s">
        <v>1037</v>
      </c>
      <c r="F269" s="209">
        <v>1012</v>
      </c>
      <c r="G269" s="208">
        <v>1815847.2519749999</v>
      </c>
      <c r="H269" s="8">
        <v>542</v>
      </c>
      <c r="I269" s="8">
        <v>835930</v>
      </c>
      <c r="J269" s="49">
        <f t="shared" si="20"/>
        <v>0.53557312252964429</v>
      </c>
      <c r="K269" s="49">
        <f t="shared" si="21"/>
        <v>0.46035259799016887</v>
      </c>
      <c r="L269" s="53">
        <f t="shared" si="22"/>
        <v>0.16067193675889327</v>
      </c>
      <c r="M269" s="53">
        <f t="shared" si="23"/>
        <v>0.32224681859311821</v>
      </c>
      <c r="N269" s="50">
        <f t="shared" si="24"/>
        <v>0.48291875535201145</v>
      </c>
      <c r="O269" s="51"/>
    </row>
    <row r="270" spans="1:15" hidden="1" x14ac:dyDescent="0.25">
      <c r="A270" s="151">
        <v>267</v>
      </c>
      <c r="B270" s="157" t="s">
        <v>161</v>
      </c>
      <c r="C270" s="169" t="s">
        <v>172</v>
      </c>
      <c r="D270" s="155" t="s">
        <v>542</v>
      </c>
      <c r="E270" s="157" t="s">
        <v>543</v>
      </c>
      <c r="F270" s="209">
        <v>1323</v>
      </c>
      <c r="G270" s="208">
        <v>2391339.1814500005</v>
      </c>
      <c r="H270" s="8">
        <v>768</v>
      </c>
      <c r="I270" s="8">
        <v>1021075</v>
      </c>
      <c r="J270" s="49">
        <f t="shared" si="20"/>
        <v>0.58049886621315194</v>
      </c>
      <c r="K270" s="49">
        <f t="shared" si="21"/>
        <v>0.42698878014488351</v>
      </c>
      <c r="L270" s="53">
        <f t="shared" si="22"/>
        <v>0.17414965986394557</v>
      </c>
      <c r="M270" s="53">
        <f t="shared" si="23"/>
        <v>0.29889214610141845</v>
      </c>
      <c r="N270" s="50">
        <f t="shared" si="24"/>
        <v>0.47304180596536405</v>
      </c>
      <c r="O270" s="51"/>
    </row>
    <row r="271" spans="1:15" hidden="1" x14ac:dyDescent="0.25">
      <c r="A271" s="151">
        <v>268</v>
      </c>
      <c r="B271" s="157" t="s">
        <v>161</v>
      </c>
      <c r="C271" s="169" t="s">
        <v>172</v>
      </c>
      <c r="D271" s="155" t="s">
        <v>548</v>
      </c>
      <c r="E271" s="157" t="s">
        <v>1147</v>
      </c>
      <c r="F271" s="209">
        <v>1093</v>
      </c>
      <c r="G271" s="208">
        <v>1973886.9164500001</v>
      </c>
      <c r="H271" s="8">
        <v>547</v>
      </c>
      <c r="I271" s="8">
        <v>777870</v>
      </c>
      <c r="J271" s="49">
        <f t="shared" si="20"/>
        <v>0.50045745654162854</v>
      </c>
      <c r="K271" s="49">
        <f t="shared" si="21"/>
        <v>0.39408032624228806</v>
      </c>
      <c r="L271" s="53">
        <f t="shared" si="22"/>
        <v>0.15013723696248857</v>
      </c>
      <c r="M271" s="53">
        <f t="shared" si="23"/>
        <v>0.27585622836960161</v>
      </c>
      <c r="N271" s="50">
        <f t="shared" si="24"/>
        <v>0.42599346533209015</v>
      </c>
      <c r="O271" s="51"/>
    </row>
    <row r="272" spans="1:15" hidden="1" x14ac:dyDescent="0.25">
      <c r="A272" s="151">
        <v>269</v>
      </c>
      <c r="B272" s="157" t="s">
        <v>161</v>
      </c>
      <c r="C272" s="169" t="s">
        <v>172</v>
      </c>
      <c r="D272" s="155" t="s">
        <v>549</v>
      </c>
      <c r="E272" s="157" t="s">
        <v>550</v>
      </c>
      <c r="F272" s="209">
        <v>961</v>
      </c>
      <c r="G272" s="208">
        <v>1728758.1494749999</v>
      </c>
      <c r="H272" s="8">
        <v>464</v>
      </c>
      <c r="I272" s="8">
        <v>733275</v>
      </c>
      <c r="J272" s="49">
        <f t="shared" si="20"/>
        <v>0.48283038501560877</v>
      </c>
      <c r="K272" s="49">
        <f t="shared" si="21"/>
        <v>0.4241628594622594</v>
      </c>
      <c r="L272" s="53">
        <f t="shared" si="22"/>
        <v>0.14484911550468263</v>
      </c>
      <c r="M272" s="53">
        <f t="shared" si="23"/>
        <v>0.29691400162358156</v>
      </c>
      <c r="N272" s="50">
        <f t="shared" si="24"/>
        <v>0.44176311712826422</v>
      </c>
      <c r="O272" s="51"/>
    </row>
    <row r="273" spans="1:15" hidden="1" x14ac:dyDescent="0.25">
      <c r="A273" s="151">
        <v>270</v>
      </c>
      <c r="B273" s="157" t="s">
        <v>161</v>
      </c>
      <c r="C273" s="169" t="s">
        <v>172</v>
      </c>
      <c r="D273" s="155" t="s">
        <v>540</v>
      </c>
      <c r="E273" s="157" t="s">
        <v>541</v>
      </c>
      <c r="F273" s="209">
        <v>1205</v>
      </c>
      <c r="G273" s="208">
        <v>2170584.84895</v>
      </c>
      <c r="H273" s="8">
        <v>537</v>
      </c>
      <c r="I273" s="8">
        <v>974925</v>
      </c>
      <c r="J273" s="49">
        <f t="shared" si="20"/>
        <v>0.44564315352697098</v>
      </c>
      <c r="K273" s="49">
        <f t="shared" si="21"/>
        <v>0.44915313975015109</v>
      </c>
      <c r="L273" s="53">
        <f t="shared" si="22"/>
        <v>0.13369294605809129</v>
      </c>
      <c r="M273" s="53">
        <f t="shared" si="23"/>
        <v>0.31440719782510573</v>
      </c>
      <c r="N273" s="50">
        <f t="shared" si="24"/>
        <v>0.44810014388319702</v>
      </c>
      <c r="O273" s="51"/>
    </row>
    <row r="274" spans="1:15" hidden="1" x14ac:dyDescent="0.25">
      <c r="A274" s="151">
        <v>271</v>
      </c>
      <c r="B274" s="157" t="s">
        <v>161</v>
      </c>
      <c r="C274" s="169" t="s">
        <v>172</v>
      </c>
      <c r="D274" s="155" t="s">
        <v>536</v>
      </c>
      <c r="E274" s="157" t="s">
        <v>537</v>
      </c>
      <c r="F274" s="209">
        <v>1380</v>
      </c>
      <c r="G274" s="208">
        <v>2489816.0864500003</v>
      </c>
      <c r="H274" s="8">
        <v>581</v>
      </c>
      <c r="I274" s="8">
        <v>1068025</v>
      </c>
      <c r="J274" s="49">
        <f t="shared" si="20"/>
        <v>0.42101449275362318</v>
      </c>
      <c r="K274" s="49">
        <f t="shared" si="21"/>
        <v>0.42895738597415789</v>
      </c>
      <c r="L274" s="53">
        <f t="shared" si="22"/>
        <v>0.12630434782608696</v>
      </c>
      <c r="M274" s="53">
        <f t="shared" si="23"/>
        <v>0.30027017018191049</v>
      </c>
      <c r="N274" s="50">
        <f t="shared" si="24"/>
        <v>0.42657451800799745</v>
      </c>
      <c r="O274" s="51"/>
    </row>
    <row r="275" spans="1:15" hidden="1" x14ac:dyDescent="0.25">
      <c r="A275" s="151">
        <v>272</v>
      </c>
      <c r="B275" s="157" t="s">
        <v>161</v>
      </c>
      <c r="C275" s="169" t="s">
        <v>172</v>
      </c>
      <c r="D275" s="155" t="s">
        <v>546</v>
      </c>
      <c r="E275" s="157" t="s">
        <v>547</v>
      </c>
      <c r="F275" s="209">
        <v>2853</v>
      </c>
      <c r="G275" s="208">
        <v>5114964.4328999994</v>
      </c>
      <c r="H275" s="8">
        <v>993</v>
      </c>
      <c r="I275" s="8">
        <v>1676865</v>
      </c>
      <c r="J275" s="49">
        <f t="shared" si="20"/>
        <v>0.3480546792849632</v>
      </c>
      <c r="K275" s="49">
        <f t="shared" si="21"/>
        <v>0.32783512417295113</v>
      </c>
      <c r="L275" s="53">
        <f t="shared" si="22"/>
        <v>0.10441640378548896</v>
      </c>
      <c r="M275" s="53">
        <f t="shared" si="23"/>
        <v>0.22948458692106577</v>
      </c>
      <c r="N275" s="50">
        <f t="shared" si="24"/>
        <v>0.33390099070655471</v>
      </c>
      <c r="O275" s="51"/>
    </row>
    <row r="276" spans="1:15" hidden="1" x14ac:dyDescent="0.25">
      <c r="A276" s="151">
        <v>273</v>
      </c>
      <c r="B276" s="157" t="s">
        <v>161</v>
      </c>
      <c r="C276" s="169" t="s">
        <v>172</v>
      </c>
      <c r="D276" s="155" t="s">
        <v>534</v>
      </c>
      <c r="E276" s="157" t="s">
        <v>535</v>
      </c>
      <c r="F276" s="209">
        <v>776</v>
      </c>
      <c r="G276" s="208">
        <v>1405952.8094749996</v>
      </c>
      <c r="H276" s="8">
        <v>393</v>
      </c>
      <c r="I276" s="8">
        <v>498875</v>
      </c>
      <c r="J276" s="49">
        <f t="shared" si="20"/>
        <v>0.50644329896907214</v>
      </c>
      <c r="K276" s="49">
        <f t="shared" si="21"/>
        <v>0.35483054384043389</v>
      </c>
      <c r="L276" s="53">
        <f t="shared" si="22"/>
        <v>0.15193298969072164</v>
      </c>
      <c r="M276" s="53">
        <f t="shared" si="23"/>
        <v>0.2483813806883037</v>
      </c>
      <c r="N276" s="50">
        <f t="shared" si="24"/>
        <v>0.40031437037902534</v>
      </c>
      <c r="O276" s="51"/>
    </row>
    <row r="277" spans="1:15" hidden="1" x14ac:dyDescent="0.25">
      <c r="A277" s="151">
        <v>274</v>
      </c>
      <c r="B277" s="157" t="s">
        <v>161</v>
      </c>
      <c r="C277" s="169" t="s">
        <v>172</v>
      </c>
      <c r="D277" s="155" t="s">
        <v>544</v>
      </c>
      <c r="E277" s="157" t="s">
        <v>1333</v>
      </c>
      <c r="F277" s="209">
        <v>741</v>
      </c>
      <c r="G277" s="208">
        <v>1339098.2819750002</v>
      </c>
      <c r="H277" s="8">
        <v>297</v>
      </c>
      <c r="I277" s="8">
        <v>438670</v>
      </c>
      <c r="J277" s="49">
        <f t="shared" si="20"/>
        <v>0.40080971659919029</v>
      </c>
      <c r="K277" s="49">
        <f t="shared" si="21"/>
        <v>0.32758611216573091</v>
      </c>
      <c r="L277" s="53">
        <f t="shared" si="22"/>
        <v>0.12024291497975709</v>
      </c>
      <c r="M277" s="53">
        <f t="shared" si="23"/>
        <v>0.22931027851601163</v>
      </c>
      <c r="N277" s="50">
        <f t="shared" si="24"/>
        <v>0.34955319349576874</v>
      </c>
      <c r="O277" s="51"/>
    </row>
    <row r="278" spans="1:15" hidden="1" x14ac:dyDescent="0.25">
      <c r="A278" s="151">
        <v>275</v>
      </c>
      <c r="B278" s="157" t="s">
        <v>161</v>
      </c>
      <c r="C278" s="169" t="s">
        <v>172</v>
      </c>
      <c r="D278" s="155" t="s">
        <v>545</v>
      </c>
      <c r="E278" s="157" t="s">
        <v>1334</v>
      </c>
      <c r="F278" s="209">
        <v>791</v>
      </c>
      <c r="G278" s="208">
        <v>1427455.4119749998</v>
      </c>
      <c r="H278" s="8">
        <v>309</v>
      </c>
      <c r="I278" s="8">
        <v>518085</v>
      </c>
      <c r="J278" s="49">
        <f t="shared" si="20"/>
        <v>0.39064475347661187</v>
      </c>
      <c r="K278" s="49">
        <f t="shared" si="21"/>
        <v>0.36294303531567934</v>
      </c>
      <c r="L278" s="53">
        <f t="shared" si="22"/>
        <v>0.11719342604298355</v>
      </c>
      <c r="M278" s="53">
        <f t="shared" si="23"/>
        <v>0.2540601247209755</v>
      </c>
      <c r="N278" s="50">
        <f t="shared" si="24"/>
        <v>0.37125355076395905</v>
      </c>
      <c r="O278" s="51"/>
    </row>
    <row r="279" spans="1:15" hidden="1" x14ac:dyDescent="0.25">
      <c r="A279" s="151">
        <v>276</v>
      </c>
      <c r="B279" s="157" t="s">
        <v>161</v>
      </c>
      <c r="C279" s="169" t="s">
        <v>172</v>
      </c>
      <c r="D279" s="155" t="s">
        <v>538</v>
      </c>
      <c r="E279" s="157" t="s">
        <v>1287</v>
      </c>
      <c r="F279" s="209">
        <v>906</v>
      </c>
      <c r="G279" s="208">
        <v>1630633.1194749998</v>
      </c>
      <c r="H279" s="8">
        <v>292</v>
      </c>
      <c r="I279" s="8">
        <v>476990</v>
      </c>
      <c r="J279" s="49">
        <f t="shared" si="20"/>
        <v>0.32229580573951433</v>
      </c>
      <c r="K279" s="49">
        <f t="shared" si="21"/>
        <v>0.29251828280880998</v>
      </c>
      <c r="L279" s="53">
        <f t="shared" si="22"/>
        <v>9.6688741721854293E-2</v>
      </c>
      <c r="M279" s="53">
        <f t="shared" si="23"/>
        <v>0.20476279796616698</v>
      </c>
      <c r="N279" s="50">
        <f t="shared" si="24"/>
        <v>0.3014515396880213</v>
      </c>
      <c r="O279" s="51"/>
    </row>
    <row r="280" spans="1:15" ht="15.75" hidden="1" x14ac:dyDescent="0.3">
      <c r="A280" s="151">
        <v>277</v>
      </c>
      <c r="B280" s="157" t="s">
        <v>84</v>
      </c>
      <c r="C280" s="169" t="s">
        <v>66</v>
      </c>
      <c r="D280" s="155" t="s">
        <v>703</v>
      </c>
      <c r="E280" s="168" t="s">
        <v>1381</v>
      </c>
      <c r="F280" s="209">
        <v>1239</v>
      </c>
      <c r="G280" s="208">
        <v>1970262.4219750001</v>
      </c>
      <c r="H280" s="8">
        <v>498</v>
      </c>
      <c r="I280" s="8">
        <v>581910</v>
      </c>
      <c r="J280" s="49">
        <f t="shared" si="20"/>
        <v>0.40193704600484259</v>
      </c>
      <c r="K280" s="49">
        <f t="shared" si="21"/>
        <v>0.29534644396084597</v>
      </c>
      <c r="L280" s="53">
        <f t="shared" si="22"/>
        <v>0.12058111380145277</v>
      </c>
      <c r="M280" s="53">
        <f t="shared" si="23"/>
        <v>0.20674251077259218</v>
      </c>
      <c r="N280" s="50">
        <f t="shared" si="24"/>
        <v>0.32732362457404496</v>
      </c>
      <c r="O280" s="51"/>
    </row>
    <row r="281" spans="1:15" ht="15.75" hidden="1" x14ac:dyDescent="0.3">
      <c r="A281" s="151">
        <v>278</v>
      </c>
      <c r="B281" s="157" t="s">
        <v>84</v>
      </c>
      <c r="C281" s="169" t="s">
        <v>66</v>
      </c>
      <c r="D281" s="155" t="s">
        <v>705</v>
      </c>
      <c r="E281" s="168" t="s">
        <v>706</v>
      </c>
      <c r="F281" s="209">
        <v>902</v>
      </c>
      <c r="G281" s="208">
        <v>1548399.5184250001</v>
      </c>
      <c r="H281" s="8">
        <v>362</v>
      </c>
      <c r="I281" s="8">
        <v>687295</v>
      </c>
      <c r="J281" s="49">
        <f t="shared" si="20"/>
        <v>0.40133037694013302</v>
      </c>
      <c r="K281" s="49">
        <f t="shared" si="21"/>
        <v>0.44387445993208668</v>
      </c>
      <c r="L281" s="53">
        <f t="shared" si="22"/>
        <v>0.1203991130820399</v>
      </c>
      <c r="M281" s="53">
        <f t="shared" si="23"/>
        <v>0.31071212195246067</v>
      </c>
      <c r="N281" s="50">
        <f t="shared" si="24"/>
        <v>0.43111123503450055</v>
      </c>
      <c r="O281" s="51"/>
    </row>
    <row r="282" spans="1:15" ht="15.75" hidden="1" x14ac:dyDescent="0.3">
      <c r="A282" s="151">
        <v>279</v>
      </c>
      <c r="B282" s="157" t="s">
        <v>84</v>
      </c>
      <c r="C282" s="169" t="s">
        <v>66</v>
      </c>
      <c r="D282" s="155" t="s">
        <v>707</v>
      </c>
      <c r="E282" s="168" t="s">
        <v>1175</v>
      </c>
      <c r="F282" s="209">
        <v>1505</v>
      </c>
      <c r="G282" s="208">
        <v>2845747.2664499995</v>
      </c>
      <c r="H282" s="8">
        <v>299</v>
      </c>
      <c r="I282" s="8">
        <v>559530</v>
      </c>
      <c r="J282" s="49">
        <f t="shared" si="20"/>
        <v>0.19867109634551494</v>
      </c>
      <c r="K282" s="49">
        <f t="shared" si="21"/>
        <v>0.19661970920488664</v>
      </c>
      <c r="L282" s="53">
        <f t="shared" si="22"/>
        <v>5.960132890365448E-2</v>
      </c>
      <c r="M282" s="53">
        <f t="shared" si="23"/>
        <v>0.13763379644342064</v>
      </c>
      <c r="N282" s="50">
        <f t="shared" si="24"/>
        <v>0.1972351253470751</v>
      </c>
      <c r="O282" s="51"/>
    </row>
    <row r="283" spans="1:15" ht="15.75" hidden="1" x14ac:dyDescent="0.3">
      <c r="A283" s="151">
        <v>280</v>
      </c>
      <c r="B283" s="157" t="s">
        <v>84</v>
      </c>
      <c r="C283" s="169" t="s">
        <v>66</v>
      </c>
      <c r="D283" s="155" t="s">
        <v>701</v>
      </c>
      <c r="E283" s="168" t="s">
        <v>1054</v>
      </c>
      <c r="F283" s="209">
        <v>2127</v>
      </c>
      <c r="G283" s="208">
        <v>4184037.640925</v>
      </c>
      <c r="H283" s="8">
        <v>714</v>
      </c>
      <c r="I283" s="8">
        <v>1875115</v>
      </c>
      <c r="J283" s="49">
        <f t="shared" si="20"/>
        <v>0.33568406205923834</v>
      </c>
      <c r="K283" s="49">
        <f t="shared" si="21"/>
        <v>0.44815920909962292</v>
      </c>
      <c r="L283" s="53">
        <f t="shared" si="22"/>
        <v>0.1007052186177715</v>
      </c>
      <c r="M283" s="53">
        <f t="shared" si="23"/>
        <v>0.31371144636973602</v>
      </c>
      <c r="N283" s="50">
        <f t="shared" si="24"/>
        <v>0.41441666498750751</v>
      </c>
      <c r="O283" s="51"/>
    </row>
    <row r="284" spans="1:15" ht="15.75" hidden="1" x14ac:dyDescent="0.3">
      <c r="A284" s="151">
        <v>281</v>
      </c>
      <c r="B284" s="157" t="s">
        <v>84</v>
      </c>
      <c r="C284" s="169" t="s">
        <v>66</v>
      </c>
      <c r="D284" s="155" t="s">
        <v>702</v>
      </c>
      <c r="E284" s="168" t="s">
        <v>1055</v>
      </c>
      <c r="F284" s="209">
        <v>1565</v>
      </c>
      <c r="G284" s="208">
        <v>2781153.789475</v>
      </c>
      <c r="H284" s="8">
        <v>420</v>
      </c>
      <c r="I284" s="8">
        <v>815210</v>
      </c>
      <c r="J284" s="49">
        <f t="shared" si="20"/>
        <v>0.26837060702875398</v>
      </c>
      <c r="K284" s="49">
        <f t="shared" si="21"/>
        <v>0.29311935322853455</v>
      </c>
      <c r="L284" s="53">
        <f t="shared" si="22"/>
        <v>8.0511182108626192E-2</v>
      </c>
      <c r="M284" s="53">
        <f t="shared" si="23"/>
        <v>0.20518354725997417</v>
      </c>
      <c r="N284" s="50">
        <f t="shared" si="24"/>
        <v>0.28569472936860035</v>
      </c>
      <c r="O284" s="51"/>
    </row>
    <row r="285" spans="1:15" ht="15.75" hidden="1" x14ac:dyDescent="0.3">
      <c r="A285" s="151">
        <v>282</v>
      </c>
      <c r="B285" s="157" t="s">
        <v>84</v>
      </c>
      <c r="C285" s="169" t="s">
        <v>66</v>
      </c>
      <c r="D285" s="155" t="s">
        <v>708</v>
      </c>
      <c r="E285" s="168" t="s">
        <v>1056</v>
      </c>
      <c r="F285" s="209">
        <v>875</v>
      </c>
      <c r="G285" s="208">
        <v>1503010.5539499996</v>
      </c>
      <c r="H285" s="8">
        <v>302</v>
      </c>
      <c r="I285" s="8">
        <v>402185</v>
      </c>
      <c r="J285" s="49">
        <f t="shared" si="20"/>
        <v>0.34514285714285714</v>
      </c>
      <c r="K285" s="49">
        <f t="shared" si="21"/>
        <v>0.2675862780491024</v>
      </c>
      <c r="L285" s="53">
        <f t="shared" si="22"/>
        <v>0.10354285714285714</v>
      </c>
      <c r="M285" s="53">
        <f t="shared" si="23"/>
        <v>0.18731039463437166</v>
      </c>
      <c r="N285" s="50">
        <f t="shared" si="24"/>
        <v>0.29085325177722882</v>
      </c>
      <c r="O285" s="51"/>
    </row>
    <row r="286" spans="1:15" ht="15.75" hidden="1" x14ac:dyDescent="0.3">
      <c r="A286" s="151">
        <v>283</v>
      </c>
      <c r="B286" s="157" t="s">
        <v>80</v>
      </c>
      <c r="C286" s="169" t="s">
        <v>66</v>
      </c>
      <c r="D286" s="155" t="s">
        <v>717</v>
      </c>
      <c r="E286" s="168" t="s">
        <v>1089</v>
      </c>
      <c r="F286" s="209">
        <v>1463</v>
      </c>
      <c r="G286" s="208">
        <v>2721993.5603999998</v>
      </c>
      <c r="H286" s="8">
        <v>659</v>
      </c>
      <c r="I286" s="8">
        <v>1024110</v>
      </c>
      <c r="J286" s="49">
        <f t="shared" si="20"/>
        <v>0.4504442925495557</v>
      </c>
      <c r="K286" s="49">
        <f t="shared" si="21"/>
        <v>0.37623527656307387</v>
      </c>
      <c r="L286" s="53">
        <f t="shared" si="22"/>
        <v>0.13513328776486672</v>
      </c>
      <c r="M286" s="53">
        <f t="shared" si="23"/>
        <v>0.26336469359415171</v>
      </c>
      <c r="N286" s="50">
        <f t="shared" si="24"/>
        <v>0.39849798135901843</v>
      </c>
      <c r="O286" s="51"/>
    </row>
    <row r="287" spans="1:15" ht="15.75" hidden="1" x14ac:dyDescent="0.3">
      <c r="A287" s="151">
        <v>284</v>
      </c>
      <c r="B287" s="157" t="s">
        <v>80</v>
      </c>
      <c r="C287" s="169" t="s">
        <v>66</v>
      </c>
      <c r="D287" s="155" t="s">
        <v>718</v>
      </c>
      <c r="E287" s="168" t="s">
        <v>719</v>
      </c>
      <c r="F287" s="209">
        <v>568</v>
      </c>
      <c r="G287" s="208">
        <v>1025909.4375</v>
      </c>
      <c r="H287" s="8">
        <v>236</v>
      </c>
      <c r="I287" s="8">
        <v>339460</v>
      </c>
      <c r="J287" s="49">
        <f t="shared" si="20"/>
        <v>0.41549295774647887</v>
      </c>
      <c r="K287" s="49">
        <f t="shared" si="21"/>
        <v>0.33088690637958967</v>
      </c>
      <c r="L287" s="53">
        <f t="shared" si="22"/>
        <v>0.12464788732394366</v>
      </c>
      <c r="M287" s="53">
        <f t="shared" si="23"/>
        <v>0.23162083446571274</v>
      </c>
      <c r="N287" s="50">
        <f t="shared" si="24"/>
        <v>0.35626872178965641</v>
      </c>
      <c r="O287" s="51"/>
    </row>
    <row r="288" spans="1:15" ht="15.75" hidden="1" x14ac:dyDescent="0.3">
      <c r="A288" s="151">
        <v>285</v>
      </c>
      <c r="B288" s="157" t="s">
        <v>80</v>
      </c>
      <c r="C288" s="169" t="s">
        <v>66</v>
      </c>
      <c r="D288" s="155" t="s">
        <v>720</v>
      </c>
      <c r="E288" s="168" t="s">
        <v>721</v>
      </c>
      <c r="F288" s="209">
        <v>358</v>
      </c>
      <c r="G288" s="208">
        <v>585738.97499999986</v>
      </c>
      <c r="H288" s="8">
        <v>75</v>
      </c>
      <c r="I288" s="8">
        <v>127880</v>
      </c>
      <c r="J288" s="49">
        <f t="shared" si="20"/>
        <v>0.20949720670391062</v>
      </c>
      <c r="K288" s="49">
        <f t="shared" si="21"/>
        <v>0.21832250449101501</v>
      </c>
      <c r="L288" s="53">
        <f t="shared" si="22"/>
        <v>6.2849162011173187E-2</v>
      </c>
      <c r="M288" s="53">
        <f t="shared" si="23"/>
        <v>0.1528257531437105</v>
      </c>
      <c r="N288" s="50">
        <f t="shared" si="24"/>
        <v>0.21567491515488368</v>
      </c>
      <c r="O288" s="51"/>
    </row>
    <row r="289" spans="1:15" ht="15.75" hidden="1" x14ac:dyDescent="0.3">
      <c r="A289" s="151">
        <v>286</v>
      </c>
      <c r="B289" s="157" t="s">
        <v>80</v>
      </c>
      <c r="C289" s="169" t="s">
        <v>66</v>
      </c>
      <c r="D289" s="155" t="s">
        <v>722</v>
      </c>
      <c r="E289" s="168" t="s">
        <v>723</v>
      </c>
      <c r="F289" s="209">
        <v>1123</v>
      </c>
      <c r="G289" s="208">
        <v>2016184.509475</v>
      </c>
      <c r="H289" s="8">
        <v>355</v>
      </c>
      <c r="I289" s="8">
        <v>497830</v>
      </c>
      <c r="J289" s="49">
        <f t="shared" si="20"/>
        <v>0.31611754229741762</v>
      </c>
      <c r="K289" s="49">
        <f t="shared" si="21"/>
        <v>0.24691688566223108</v>
      </c>
      <c r="L289" s="53">
        <f t="shared" si="22"/>
        <v>9.4835262689225278E-2</v>
      </c>
      <c r="M289" s="53">
        <f t="shared" si="23"/>
        <v>0.17284181996356174</v>
      </c>
      <c r="N289" s="50">
        <f t="shared" si="24"/>
        <v>0.267677082652787</v>
      </c>
      <c r="O289" s="51"/>
    </row>
    <row r="290" spans="1:15" ht="15.75" hidden="1" x14ac:dyDescent="0.3">
      <c r="A290" s="151">
        <v>287</v>
      </c>
      <c r="B290" s="168" t="s">
        <v>78</v>
      </c>
      <c r="C290" s="169" t="s">
        <v>66</v>
      </c>
      <c r="D290" s="155" t="s">
        <v>696</v>
      </c>
      <c r="E290" s="168" t="s">
        <v>697</v>
      </c>
      <c r="F290" s="209">
        <v>1850</v>
      </c>
      <c r="G290" s="208">
        <v>3318108.2214500005</v>
      </c>
      <c r="H290" s="8">
        <v>361</v>
      </c>
      <c r="I290" s="8">
        <v>608920</v>
      </c>
      <c r="J290" s="49">
        <f t="shared" si="20"/>
        <v>0.19513513513513514</v>
      </c>
      <c r="K290" s="49">
        <f t="shared" si="21"/>
        <v>0.18351420730150395</v>
      </c>
      <c r="L290" s="53">
        <f t="shared" si="22"/>
        <v>5.8540540540540538E-2</v>
      </c>
      <c r="M290" s="53">
        <f t="shared" si="23"/>
        <v>0.12845994511105274</v>
      </c>
      <c r="N290" s="50">
        <f t="shared" si="24"/>
        <v>0.18700048565159327</v>
      </c>
      <c r="O290" s="51"/>
    </row>
    <row r="291" spans="1:15" ht="15.75" hidden="1" x14ac:dyDescent="0.3">
      <c r="A291" s="151">
        <v>288</v>
      </c>
      <c r="B291" s="168" t="s">
        <v>78</v>
      </c>
      <c r="C291" s="169" t="s">
        <v>66</v>
      </c>
      <c r="D291" s="155" t="s">
        <v>690</v>
      </c>
      <c r="E291" s="168" t="s">
        <v>691</v>
      </c>
      <c r="F291" s="209">
        <v>1788</v>
      </c>
      <c r="G291" s="208">
        <v>3234934.9804000007</v>
      </c>
      <c r="H291" s="8">
        <v>376</v>
      </c>
      <c r="I291" s="8">
        <v>801615</v>
      </c>
      <c r="J291" s="49">
        <f t="shared" si="20"/>
        <v>0.21029082774049218</v>
      </c>
      <c r="K291" s="49">
        <f t="shared" si="21"/>
        <v>0.24779941632733529</v>
      </c>
      <c r="L291" s="53">
        <f t="shared" si="22"/>
        <v>6.3087248322147654E-2</v>
      </c>
      <c r="M291" s="53">
        <f t="shared" si="23"/>
        <v>0.1734595914291347</v>
      </c>
      <c r="N291" s="50">
        <f t="shared" si="24"/>
        <v>0.23654683975128235</v>
      </c>
      <c r="O291" s="51"/>
    </row>
    <row r="292" spans="1:15" ht="15.75" hidden="1" x14ac:dyDescent="0.3">
      <c r="A292" s="151">
        <v>289</v>
      </c>
      <c r="B292" s="168" t="s">
        <v>78</v>
      </c>
      <c r="C292" s="169" t="s">
        <v>66</v>
      </c>
      <c r="D292" s="155" t="s">
        <v>692</v>
      </c>
      <c r="E292" s="168" t="s">
        <v>693</v>
      </c>
      <c r="F292" s="209">
        <v>808</v>
      </c>
      <c r="G292" s="208">
        <v>1522271.2119749999</v>
      </c>
      <c r="H292" s="8">
        <v>485</v>
      </c>
      <c r="I292" s="8">
        <v>676085</v>
      </c>
      <c r="J292" s="49">
        <f t="shared" si="20"/>
        <v>0.60024752475247523</v>
      </c>
      <c r="K292" s="49">
        <f t="shared" si="21"/>
        <v>0.44412913722702868</v>
      </c>
      <c r="L292" s="53">
        <f t="shared" si="22"/>
        <v>0.18007425742574257</v>
      </c>
      <c r="M292" s="53">
        <f t="shared" si="23"/>
        <v>0.31089039605892005</v>
      </c>
      <c r="N292" s="50">
        <f t="shared" si="24"/>
        <v>0.49096465348466262</v>
      </c>
      <c r="O292" s="51"/>
    </row>
    <row r="293" spans="1:15" ht="15.75" hidden="1" x14ac:dyDescent="0.3">
      <c r="A293" s="151">
        <v>290</v>
      </c>
      <c r="B293" s="168" t="s">
        <v>78</v>
      </c>
      <c r="C293" s="169" t="s">
        <v>66</v>
      </c>
      <c r="D293" s="155" t="s">
        <v>698</v>
      </c>
      <c r="E293" s="168" t="s">
        <v>699</v>
      </c>
      <c r="F293" s="209">
        <v>1428</v>
      </c>
      <c r="G293" s="208">
        <v>2581348.8139500003</v>
      </c>
      <c r="H293" s="8">
        <v>439</v>
      </c>
      <c r="I293" s="8">
        <v>630460</v>
      </c>
      <c r="J293" s="49">
        <f t="shared" si="20"/>
        <v>0.30742296918767509</v>
      </c>
      <c r="K293" s="49">
        <f t="shared" si="21"/>
        <v>0.24423665511336498</v>
      </c>
      <c r="L293" s="53">
        <f t="shared" si="22"/>
        <v>9.2226890756302526E-2</v>
      </c>
      <c r="M293" s="53">
        <f t="shared" si="23"/>
        <v>0.17096565857935547</v>
      </c>
      <c r="N293" s="50">
        <f t="shared" si="24"/>
        <v>0.263192549335658</v>
      </c>
      <c r="O293" s="51"/>
    </row>
    <row r="294" spans="1:15" ht="15.75" hidden="1" x14ac:dyDescent="0.3">
      <c r="A294" s="151">
        <v>291</v>
      </c>
      <c r="B294" s="168" t="s">
        <v>78</v>
      </c>
      <c r="C294" s="169" t="s">
        <v>66</v>
      </c>
      <c r="D294" s="155" t="s">
        <v>688</v>
      </c>
      <c r="E294" s="168" t="s">
        <v>689</v>
      </c>
      <c r="F294" s="209">
        <v>945</v>
      </c>
      <c r="G294" s="208">
        <v>1675113.4744750001</v>
      </c>
      <c r="H294" s="8">
        <v>547</v>
      </c>
      <c r="I294" s="8">
        <v>653200</v>
      </c>
      <c r="J294" s="49">
        <f t="shared" si="20"/>
        <v>0.57883597883597881</v>
      </c>
      <c r="K294" s="49">
        <f t="shared" si="21"/>
        <v>0.38994373214311373</v>
      </c>
      <c r="L294" s="53">
        <f t="shared" si="22"/>
        <v>0.17365079365079364</v>
      </c>
      <c r="M294" s="53">
        <f t="shared" si="23"/>
        <v>0.27296061250017961</v>
      </c>
      <c r="N294" s="50">
        <f t="shared" si="24"/>
        <v>0.44661140615097328</v>
      </c>
      <c r="O294" s="51"/>
    </row>
    <row r="295" spans="1:15" ht="15.75" hidden="1" x14ac:dyDescent="0.3">
      <c r="A295" s="151">
        <v>292</v>
      </c>
      <c r="B295" s="168" t="s">
        <v>78</v>
      </c>
      <c r="C295" s="169" t="s">
        <v>66</v>
      </c>
      <c r="D295" s="155" t="s">
        <v>700</v>
      </c>
      <c r="E295" s="187" t="s">
        <v>657</v>
      </c>
      <c r="F295" s="209">
        <v>1186</v>
      </c>
      <c r="G295" s="208">
        <v>2115429.664475</v>
      </c>
      <c r="H295" s="8">
        <v>172</v>
      </c>
      <c r="I295" s="8">
        <v>228395</v>
      </c>
      <c r="J295" s="49">
        <f t="shared" si="20"/>
        <v>0.14502529510961215</v>
      </c>
      <c r="K295" s="49">
        <f t="shared" si="21"/>
        <v>0.10796624621253115</v>
      </c>
      <c r="L295" s="53">
        <f t="shared" si="22"/>
        <v>4.3507588532883647E-2</v>
      </c>
      <c r="M295" s="53">
        <f t="shared" si="23"/>
        <v>7.5576372348771792E-2</v>
      </c>
      <c r="N295" s="50">
        <f t="shared" si="24"/>
        <v>0.11908396088165543</v>
      </c>
      <c r="O295" s="51"/>
    </row>
    <row r="296" spans="1:15" ht="15.75" hidden="1" x14ac:dyDescent="0.3">
      <c r="A296" s="151">
        <v>293</v>
      </c>
      <c r="B296" s="168" t="s">
        <v>83</v>
      </c>
      <c r="C296" s="169" t="s">
        <v>66</v>
      </c>
      <c r="D296" s="155" t="s">
        <v>730</v>
      </c>
      <c r="E296" s="168" t="s">
        <v>476</v>
      </c>
      <c r="F296" s="209">
        <v>2815</v>
      </c>
      <c r="G296" s="208">
        <v>5213887.7098749997</v>
      </c>
      <c r="H296" s="8">
        <v>911</v>
      </c>
      <c r="I296" s="8">
        <v>1612280</v>
      </c>
      <c r="J296" s="49">
        <f t="shared" si="20"/>
        <v>0.3236234458259325</v>
      </c>
      <c r="K296" s="49">
        <f t="shared" si="21"/>
        <v>0.30922798681421038</v>
      </c>
      <c r="L296" s="53">
        <f t="shared" si="22"/>
        <v>9.7087033747779744E-2</v>
      </c>
      <c r="M296" s="53">
        <f t="shared" si="23"/>
        <v>0.21645959076994725</v>
      </c>
      <c r="N296" s="50">
        <f t="shared" si="24"/>
        <v>0.31354662451772697</v>
      </c>
      <c r="O296" s="51"/>
    </row>
    <row r="297" spans="1:15" ht="15.75" hidden="1" x14ac:dyDescent="0.3">
      <c r="A297" s="151">
        <v>294</v>
      </c>
      <c r="B297" s="168" t="s">
        <v>83</v>
      </c>
      <c r="C297" s="169" t="s">
        <v>66</v>
      </c>
      <c r="D297" s="155" t="s">
        <v>728</v>
      </c>
      <c r="E297" s="168" t="s">
        <v>729</v>
      </c>
      <c r="F297" s="209">
        <v>1403</v>
      </c>
      <c r="G297" s="208">
        <v>2581964.2589500002</v>
      </c>
      <c r="H297" s="8">
        <v>804</v>
      </c>
      <c r="I297" s="8">
        <v>901080</v>
      </c>
      <c r="J297" s="49">
        <f t="shared" si="20"/>
        <v>0.57305773342836774</v>
      </c>
      <c r="K297" s="49">
        <f t="shared" si="21"/>
        <v>0.34899011358369442</v>
      </c>
      <c r="L297" s="53">
        <f t="shared" si="22"/>
        <v>0.17191732002851032</v>
      </c>
      <c r="M297" s="53">
        <f t="shared" si="23"/>
        <v>0.24429307950858609</v>
      </c>
      <c r="N297" s="50">
        <f t="shared" si="24"/>
        <v>0.41621039953709638</v>
      </c>
      <c r="O297" s="51"/>
    </row>
    <row r="298" spans="1:15" ht="15.75" hidden="1" x14ac:dyDescent="0.3">
      <c r="A298" s="151">
        <v>295</v>
      </c>
      <c r="B298" s="168" t="s">
        <v>83</v>
      </c>
      <c r="C298" s="169" t="s">
        <v>66</v>
      </c>
      <c r="D298" s="155" t="s">
        <v>726</v>
      </c>
      <c r="E298" s="168" t="s">
        <v>1382</v>
      </c>
      <c r="F298" s="209">
        <v>1293</v>
      </c>
      <c r="G298" s="208">
        <v>2276303.8494750001</v>
      </c>
      <c r="H298" s="8">
        <v>938</v>
      </c>
      <c r="I298" s="8">
        <v>1135550</v>
      </c>
      <c r="J298" s="49">
        <f t="shared" si="20"/>
        <v>0.72544470224284607</v>
      </c>
      <c r="K298" s="49">
        <f t="shared" si="21"/>
        <v>0.49885695192313623</v>
      </c>
      <c r="L298" s="53">
        <f t="shared" si="22"/>
        <v>0.21763341067285383</v>
      </c>
      <c r="M298" s="53">
        <f t="shared" si="23"/>
        <v>0.34919986634619532</v>
      </c>
      <c r="N298" s="50">
        <f t="shared" si="24"/>
        <v>0.56683327701904918</v>
      </c>
      <c r="O298" s="51"/>
    </row>
    <row r="299" spans="1:15" ht="15.75" hidden="1" x14ac:dyDescent="0.3">
      <c r="A299" s="151">
        <v>296</v>
      </c>
      <c r="B299" s="168" t="s">
        <v>83</v>
      </c>
      <c r="C299" s="169" t="s">
        <v>66</v>
      </c>
      <c r="D299" s="155" t="s">
        <v>727</v>
      </c>
      <c r="E299" s="168" t="s">
        <v>1383</v>
      </c>
      <c r="F299" s="209">
        <v>1993</v>
      </c>
      <c r="G299" s="208">
        <v>3461034.3789500003</v>
      </c>
      <c r="H299" s="8">
        <v>627</v>
      </c>
      <c r="I299" s="8">
        <v>682030</v>
      </c>
      <c r="J299" s="49">
        <f t="shared" si="20"/>
        <v>0.3146011038635223</v>
      </c>
      <c r="K299" s="49">
        <f t="shared" si="21"/>
        <v>0.19705958546615551</v>
      </c>
      <c r="L299" s="53">
        <f t="shared" si="22"/>
        <v>9.4380331159056682E-2</v>
      </c>
      <c r="M299" s="53">
        <f t="shared" si="23"/>
        <v>0.13794170982630885</v>
      </c>
      <c r="N299" s="50">
        <f t="shared" si="24"/>
        <v>0.23232204098536552</v>
      </c>
      <c r="O299" s="51"/>
    </row>
    <row r="300" spans="1:15" ht="15.75" hidden="1" x14ac:dyDescent="0.3">
      <c r="A300" s="151">
        <v>297</v>
      </c>
      <c r="B300" s="168" t="s">
        <v>81</v>
      </c>
      <c r="C300" s="169" t="s">
        <v>66</v>
      </c>
      <c r="D300" s="155" t="s">
        <v>725</v>
      </c>
      <c r="E300" s="168" t="s">
        <v>1207</v>
      </c>
      <c r="F300" s="209">
        <v>2045</v>
      </c>
      <c r="G300" s="208">
        <v>3743308.2504000007</v>
      </c>
      <c r="H300" s="8">
        <v>834</v>
      </c>
      <c r="I300" s="8">
        <v>1263130</v>
      </c>
      <c r="J300" s="49">
        <f t="shared" si="20"/>
        <v>0.40782396088019562</v>
      </c>
      <c r="K300" s="49">
        <f t="shared" si="21"/>
        <v>0.33743681137267417</v>
      </c>
      <c r="L300" s="53">
        <f t="shared" si="22"/>
        <v>0.12234718826405869</v>
      </c>
      <c r="M300" s="53">
        <f t="shared" si="23"/>
        <v>0.23620576796087189</v>
      </c>
      <c r="N300" s="50">
        <f t="shared" si="24"/>
        <v>0.35855295622493055</v>
      </c>
      <c r="O300" s="51"/>
    </row>
    <row r="301" spans="1:15" ht="15.75" hidden="1" x14ac:dyDescent="0.3">
      <c r="A301" s="151">
        <v>298</v>
      </c>
      <c r="B301" s="168" t="s">
        <v>81</v>
      </c>
      <c r="C301" s="169" t="s">
        <v>66</v>
      </c>
      <c r="D301" s="155" t="s">
        <v>724</v>
      </c>
      <c r="E301" s="168" t="s">
        <v>1384</v>
      </c>
      <c r="F301" s="209">
        <v>1159</v>
      </c>
      <c r="G301" s="208">
        <v>2026790.0869749999</v>
      </c>
      <c r="H301" s="8">
        <v>549</v>
      </c>
      <c r="I301" s="8">
        <v>703335</v>
      </c>
      <c r="J301" s="49">
        <f t="shared" si="20"/>
        <v>0.47368421052631576</v>
      </c>
      <c r="K301" s="49">
        <f t="shared" si="21"/>
        <v>0.34701916321770304</v>
      </c>
      <c r="L301" s="53">
        <f t="shared" si="22"/>
        <v>0.14210526315789473</v>
      </c>
      <c r="M301" s="53">
        <f t="shared" si="23"/>
        <v>0.2429134142523921</v>
      </c>
      <c r="N301" s="50">
        <f t="shared" si="24"/>
        <v>0.38501867741028684</v>
      </c>
      <c r="O301" s="51"/>
    </row>
    <row r="302" spans="1:15" ht="15.75" hidden="1" x14ac:dyDescent="0.3">
      <c r="A302" s="151">
        <v>299</v>
      </c>
      <c r="B302" s="168" t="s">
        <v>74</v>
      </c>
      <c r="C302" s="169" t="s">
        <v>66</v>
      </c>
      <c r="D302" s="155" t="s">
        <v>674</v>
      </c>
      <c r="E302" s="168" t="s">
        <v>680</v>
      </c>
      <c r="F302" s="209">
        <v>1122</v>
      </c>
      <c r="G302" s="208">
        <v>2600083.434475</v>
      </c>
      <c r="H302" s="8">
        <v>505</v>
      </c>
      <c r="I302" s="8">
        <v>962010</v>
      </c>
      <c r="J302" s="49">
        <f t="shared" si="20"/>
        <v>0.45008912655971478</v>
      </c>
      <c r="K302" s="49">
        <f t="shared" si="21"/>
        <v>0.36999197304383646</v>
      </c>
      <c r="L302" s="53">
        <f t="shared" si="22"/>
        <v>0.13502673796791442</v>
      </c>
      <c r="M302" s="53">
        <f t="shared" si="23"/>
        <v>0.25899438113068551</v>
      </c>
      <c r="N302" s="50">
        <f t="shared" si="24"/>
        <v>0.39402111909859994</v>
      </c>
      <c r="O302" s="51"/>
    </row>
    <row r="303" spans="1:15" ht="15.75" hidden="1" x14ac:dyDescent="0.3">
      <c r="A303" s="151">
        <v>300</v>
      </c>
      <c r="B303" s="168" t="s">
        <v>74</v>
      </c>
      <c r="C303" s="169" t="s">
        <v>66</v>
      </c>
      <c r="D303" s="155" t="s">
        <v>672</v>
      </c>
      <c r="E303" s="168" t="s">
        <v>673</v>
      </c>
      <c r="F303" s="209">
        <v>578</v>
      </c>
      <c r="G303" s="208">
        <v>1238661.5474999999</v>
      </c>
      <c r="H303" s="8">
        <v>408</v>
      </c>
      <c r="I303" s="8">
        <v>567270</v>
      </c>
      <c r="J303" s="49">
        <f t="shared" si="20"/>
        <v>0.70588235294117652</v>
      </c>
      <c r="K303" s="49">
        <f t="shared" si="21"/>
        <v>0.45797013812604859</v>
      </c>
      <c r="L303" s="53">
        <f t="shared" si="22"/>
        <v>0.21176470588235294</v>
      </c>
      <c r="M303" s="53">
        <f t="shared" si="23"/>
        <v>0.32057909668823398</v>
      </c>
      <c r="N303" s="50">
        <f t="shared" si="24"/>
        <v>0.53234380257058689</v>
      </c>
      <c r="O303" s="51"/>
    </row>
    <row r="304" spans="1:15" ht="15.75" hidden="1" x14ac:dyDescent="0.3">
      <c r="A304" s="151">
        <v>301</v>
      </c>
      <c r="B304" s="168" t="s">
        <v>74</v>
      </c>
      <c r="C304" s="169" t="s">
        <v>66</v>
      </c>
      <c r="D304" s="155" t="s">
        <v>668</v>
      </c>
      <c r="E304" s="168" t="s">
        <v>669</v>
      </c>
      <c r="F304" s="209">
        <v>1102</v>
      </c>
      <c r="G304" s="208">
        <v>1610600.22395</v>
      </c>
      <c r="H304" s="8">
        <v>676</v>
      </c>
      <c r="I304" s="8">
        <v>979920</v>
      </c>
      <c r="J304" s="49">
        <f t="shared" si="20"/>
        <v>0.61343012704174227</v>
      </c>
      <c r="K304" s="49">
        <f t="shared" si="21"/>
        <v>0.60841913805074754</v>
      </c>
      <c r="L304" s="53">
        <f t="shared" si="22"/>
        <v>0.18402903811252266</v>
      </c>
      <c r="M304" s="53">
        <f t="shared" si="23"/>
        <v>0.42589339663552328</v>
      </c>
      <c r="N304" s="50">
        <f t="shared" si="24"/>
        <v>0.60992243474804597</v>
      </c>
      <c r="O304" s="51"/>
    </row>
    <row r="305" spans="1:15" ht="15.75" hidden="1" x14ac:dyDescent="0.3">
      <c r="A305" s="151">
        <v>302</v>
      </c>
      <c r="B305" s="168" t="s">
        <v>74</v>
      </c>
      <c r="C305" s="169" t="s">
        <v>66</v>
      </c>
      <c r="D305" s="155" t="s">
        <v>679</v>
      </c>
      <c r="E305" s="168" t="s">
        <v>1088</v>
      </c>
      <c r="F305" s="209">
        <v>962</v>
      </c>
      <c r="G305" s="208">
        <v>1610339.2344749998</v>
      </c>
      <c r="H305" s="8">
        <v>376</v>
      </c>
      <c r="I305" s="8">
        <v>707690</v>
      </c>
      <c r="J305" s="49">
        <f t="shared" si="20"/>
        <v>0.39085239085239087</v>
      </c>
      <c r="K305" s="49">
        <f t="shared" si="21"/>
        <v>0.43946640859850872</v>
      </c>
      <c r="L305" s="53">
        <f t="shared" si="22"/>
        <v>0.11725571725571726</v>
      </c>
      <c r="M305" s="53">
        <f t="shared" si="23"/>
        <v>0.30762648601895609</v>
      </c>
      <c r="N305" s="50">
        <f t="shared" si="24"/>
        <v>0.42488220327467335</v>
      </c>
      <c r="O305" s="51"/>
    </row>
    <row r="306" spans="1:15" ht="15.75" hidden="1" x14ac:dyDescent="0.3">
      <c r="A306" s="151">
        <v>303</v>
      </c>
      <c r="B306" s="168" t="s">
        <v>74</v>
      </c>
      <c r="C306" s="169" t="s">
        <v>66</v>
      </c>
      <c r="D306" s="155" t="s">
        <v>675</v>
      </c>
      <c r="E306" s="168" t="s">
        <v>676</v>
      </c>
      <c r="F306" s="209">
        <v>1142</v>
      </c>
      <c r="G306" s="208">
        <v>1391229.1619750001</v>
      </c>
      <c r="H306" s="8">
        <v>668</v>
      </c>
      <c r="I306" s="8">
        <v>867460</v>
      </c>
      <c r="J306" s="49">
        <f t="shared" si="20"/>
        <v>0.58493870402802106</v>
      </c>
      <c r="K306" s="49">
        <f t="shared" si="21"/>
        <v>0.62352056994589367</v>
      </c>
      <c r="L306" s="53">
        <f t="shared" si="22"/>
        <v>0.1754816112084063</v>
      </c>
      <c r="M306" s="53">
        <f t="shared" si="23"/>
        <v>0.43646439896212552</v>
      </c>
      <c r="N306" s="50">
        <f t="shared" si="24"/>
        <v>0.61194601017053185</v>
      </c>
      <c r="O306" s="51"/>
    </row>
    <row r="307" spans="1:15" ht="15.75" hidden="1" x14ac:dyDescent="0.3">
      <c r="A307" s="151">
        <v>304</v>
      </c>
      <c r="B307" s="168" t="s">
        <v>74</v>
      </c>
      <c r="C307" s="169" t="s">
        <v>66</v>
      </c>
      <c r="D307" s="155" t="s">
        <v>677</v>
      </c>
      <c r="E307" s="168" t="s">
        <v>1345</v>
      </c>
      <c r="F307" s="209">
        <v>1227</v>
      </c>
      <c r="G307" s="208">
        <v>2095994.7834250003</v>
      </c>
      <c r="H307" s="8">
        <v>554</v>
      </c>
      <c r="I307" s="8">
        <v>871765</v>
      </c>
      <c r="J307" s="49">
        <f t="shared" si="20"/>
        <v>0.45150774246128772</v>
      </c>
      <c r="K307" s="49">
        <f t="shared" si="21"/>
        <v>0.41591945118082585</v>
      </c>
      <c r="L307" s="53">
        <f t="shared" si="22"/>
        <v>0.13545232273838631</v>
      </c>
      <c r="M307" s="53">
        <f t="shared" si="23"/>
        <v>0.29114361582657805</v>
      </c>
      <c r="N307" s="50">
        <f t="shared" si="24"/>
        <v>0.42659593856496436</v>
      </c>
      <c r="O307" s="51"/>
    </row>
    <row r="308" spans="1:15" ht="15.75" hidden="1" x14ac:dyDescent="0.3">
      <c r="A308" s="151">
        <v>305</v>
      </c>
      <c r="B308" s="168" t="s">
        <v>74</v>
      </c>
      <c r="C308" s="169" t="s">
        <v>66</v>
      </c>
      <c r="D308" s="155" t="s">
        <v>670</v>
      </c>
      <c r="E308" s="168" t="s">
        <v>671</v>
      </c>
      <c r="F308" s="209">
        <v>1225</v>
      </c>
      <c r="G308" s="208">
        <v>2268042.6144749997</v>
      </c>
      <c r="H308" s="8">
        <v>831</v>
      </c>
      <c r="I308" s="8">
        <v>1178005</v>
      </c>
      <c r="J308" s="49">
        <f t="shared" si="20"/>
        <v>0.67836734693877554</v>
      </c>
      <c r="K308" s="49">
        <f t="shared" si="21"/>
        <v>0.51939279821366202</v>
      </c>
      <c r="L308" s="53">
        <f t="shared" si="22"/>
        <v>0.20351020408163265</v>
      </c>
      <c r="M308" s="53">
        <f t="shared" si="23"/>
        <v>0.36357495874956341</v>
      </c>
      <c r="N308" s="50">
        <f t="shared" si="24"/>
        <v>0.56708516283119603</v>
      </c>
      <c r="O308" s="51"/>
    </row>
    <row r="309" spans="1:15" ht="15.75" hidden="1" x14ac:dyDescent="0.3">
      <c r="A309" s="151">
        <v>306</v>
      </c>
      <c r="B309" s="168" t="s">
        <v>74</v>
      </c>
      <c r="C309" s="169" t="s">
        <v>66</v>
      </c>
      <c r="D309" s="155" t="s">
        <v>678</v>
      </c>
      <c r="E309" s="168" t="s">
        <v>1152</v>
      </c>
      <c r="F309" s="209">
        <v>1929</v>
      </c>
      <c r="G309" s="208">
        <v>3928694.5204000003</v>
      </c>
      <c r="H309" s="8">
        <v>1112</v>
      </c>
      <c r="I309" s="8">
        <v>2386555</v>
      </c>
      <c r="J309" s="49">
        <f t="shared" si="20"/>
        <v>0.57646448937273198</v>
      </c>
      <c r="K309" s="49">
        <f t="shared" si="21"/>
        <v>0.60746769381219612</v>
      </c>
      <c r="L309" s="53">
        <f t="shared" si="22"/>
        <v>0.17293934681181958</v>
      </c>
      <c r="M309" s="53">
        <f t="shared" si="23"/>
        <v>0.42522738566853724</v>
      </c>
      <c r="N309" s="50">
        <f t="shared" si="24"/>
        <v>0.59816673248035679</v>
      </c>
      <c r="O309" s="51"/>
    </row>
    <row r="310" spans="1:15" ht="15.75" hidden="1" x14ac:dyDescent="0.3">
      <c r="A310" s="151">
        <v>307</v>
      </c>
      <c r="B310" s="168" t="s">
        <v>74</v>
      </c>
      <c r="C310" s="169" t="s">
        <v>66</v>
      </c>
      <c r="D310" s="155" t="s">
        <v>1427</v>
      </c>
      <c r="E310" s="168" t="s">
        <v>1108</v>
      </c>
      <c r="F310" s="209">
        <v>229</v>
      </c>
      <c r="G310" s="208">
        <v>474585.01499999996</v>
      </c>
      <c r="H310" s="8">
        <v>129</v>
      </c>
      <c r="I310" s="8">
        <v>162165</v>
      </c>
      <c r="J310" s="49">
        <f t="shared" si="20"/>
        <v>0.5633187772925764</v>
      </c>
      <c r="K310" s="49">
        <f t="shared" si="21"/>
        <v>0.34169852581628607</v>
      </c>
      <c r="L310" s="53">
        <f t="shared" si="22"/>
        <v>0.16899563318777291</v>
      </c>
      <c r="M310" s="53">
        <f t="shared" si="23"/>
        <v>0.23918896807140022</v>
      </c>
      <c r="N310" s="50">
        <f t="shared" si="24"/>
        <v>0.40818460125917311</v>
      </c>
      <c r="O310" s="51"/>
    </row>
    <row r="311" spans="1:15" ht="15.75" hidden="1" x14ac:dyDescent="0.3">
      <c r="A311" s="151">
        <v>308</v>
      </c>
      <c r="B311" s="168" t="s">
        <v>76</v>
      </c>
      <c r="C311" s="169" t="s">
        <v>66</v>
      </c>
      <c r="D311" s="155" t="s">
        <v>683</v>
      </c>
      <c r="E311" s="168" t="s">
        <v>1294</v>
      </c>
      <c r="F311" s="209">
        <v>1894</v>
      </c>
      <c r="G311" s="208">
        <v>3540950.1479000002</v>
      </c>
      <c r="H311" s="8">
        <v>1105</v>
      </c>
      <c r="I311" s="8">
        <v>1610830</v>
      </c>
      <c r="J311" s="49">
        <f t="shared" si="20"/>
        <v>0.5834213305174234</v>
      </c>
      <c r="K311" s="49">
        <f t="shared" si="21"/>
        <v>0.4549146225499166</v>
      </c>
      <c r="L311" s="53">
        <f t="shared" si="22"/>
        <v>0.17502639915522702</v>
      </c>
      <c r="M311" s="53">
        <f t="shared" si="23"/>
        <v>0.31844023578494163</v>
      </c>
      <c r="N311" s="50">
        <f t="shared" si="24"/>
        <v>0.49346663494016862</v>
      </c>
      <c r="O311" s="51"/>
    </row>
    <row r="312" spans="1:15" ht="15.75" hidden="1" x14ac:dyDescent="0.3">
      <c r="A312" s="151">
        <v>309</v>
      </c>
      <c r="B312" s="168" t="s">
        <v>76</v>
      </c>
      <c r="C312" s="169" t="s">
        <v>66</v>
      </c>
      <c r="D312" s="155" t="s">
        <v>681</v>
      </c>
      <c r="E312" s="168" t="s">
        <v>682</v>
      </c>
      <c r="F312" s="209">
        <v>1167</v>
      </c>
      <c r="G312" s="208">
        <v>2262355.8769749999</v>
      </c>
      <c r="H312" s="8">
        <v>864</v>
      </c>
      <c r="I312" s="8">
        <v>1235185</v>
      </c>
      <c r="J312" s="49">
        <f t="shared" si="20"/>
        <v>0.74035989717223649</v>
      </c>
      <c r="K312" s="49">
        <f t="shared" si="21"/>
        <v>0.54597290044905233</v>
      </c>
      <c r="L312" s="53">
        <f t="shared" si="22"/>
        <v>0.22210796915167094</v>
      </c>
      <c r="M312" s="53">
        <f t="shared" si="23"/>
        <v>0.38218103031433659</v>
      </c>
      <c r="N312" s="50">
        <f t="shared" si="24"/>
        <v>0.60428899946600756</v>
      </c>
      <c r="O312" s="51"/>
    </row>
    <row r="313" spans="1:15" ht="15.75" hidden="1" x14ac:dyDescent="0.3">
      <c r="A313" s="151">
        <v>310</v>
      </c>
      <c r="B313" s="168" t="s">
        <v>76</v>
      </c>
      <c r="C313" s="169" t="s">
        <v>66</v>
      </c>
      <c r="D313" s="155" t="s">
        <v>1107</v>
      </c>
      <c r="E313" s="168" t="s">
        <v>1346</v>
      </c>
      <c r="F313" s="209">
        <v>849</v>
      </c>
      <c r="G313" s="208">
        <v>1268563.8669750001</v>
      </c>
      <c r="H313" s="8">
        <v>385</v>
      </c>
      <c r="I313" s="8">
        <v>460455</v>
      </c>
      <c r="J313" s="49">
        <f t="shared" si="20"/>
        <v>0.45347467608951708</v>
      </c>
      <c r="K313" s="49">
        <f t="shared" si="21"/>
        <v>0.36297344736611065</v>
      </c>
      <c r="L313" s="53">
        <f t="shared" si="22"/>
        <v>0.13604240282685512</v>
      </c>
      <c r="M313" s="53">
        <f t="shared" si="23"/>
        <v>0.25408141315627741</v>
      </c>
      <c r="N313" s="50">
        <f t="shared" si="24"/>
        <v>0.3901238159831325</v>
      </c>
      <c r="O313" s="51"/>
    </row>
    <row r="314" spans="1:15" hidden="1" x14ac:dyDescent="0.25">
      <c r="A314" s="151">
        <v>311</v>
      </c>
      <c r="B314" s="157" t="s">
        <v>88</v>
      </c>
      <c r="C314" s="169" t="s">
        <v>66</v>
      </c>
      <c r="D314" s="155" t="s">
        <v>747</v>
      </c>
      <c r="E314" s="157" t="s">
        <v>1177</v>
      </c>
      <c r="F314" s="209">
        <v>904</v>
      </c>
      <c r="G314" s="208">
        <v>1573222.1864500002</v>
      </c>
      <c r="H314" s="8">
        <v>305</v>
      </c>
      <c r="I314" s="8">
        <v>479470</v>
      </c>
      <c r="J314" s="49">
        <f t="shared" si="20"/>
        <v>0.33738938053097345</v>
      </c>
      <c r="K314" s="49">
        <f t="shared" si="21"/>
        <v>0.30476941154887432</v>
      </c>
      <c r="L314" s="53">
        <f t="shared" si="22"/>
        <v>0.10121681415929203</v>
      </c>
      <c r="M314" s="53">
        <f t="shared" si="23"/>
        <v>0.21333858808421202</v>
      </c>
      <c r="N314" s="50">
        <f t="shared" si="24"/>
        <v>0.31455540224350403</v>
      </c>
      <c r="O314" s="51"/>
    </row>
    <row r="315" spans="1:15" hidden="1" x14ac:dyDescent="0.25">
      <c r="A315" s="151">
        <v>312</v>
      </c>
      <c r="B315" s="157" t="s">
        <v>88</v>
      </c>
      <c r="C315" s="169" t="s">
        <v>66</v>
      </c>
      <c r="D315" s="155" t="s">
        <v>1178</v>
      </c>
      <c r="E315" s="157" t="s">
        <v>1179</v>
      </c>
      <c r="F315" s="209">
        <v>558</v>
      </c>
      <c r="G315" s="208">
        <v>1008284.2969750003</v>
      </c>
      <c r="H315" s="8">
        <v>205</v>
      </c>
      <c r="I315" s="8">
        <v>314025</v>
      </c>
      <c r="J315" s="49">
        <f t="shared" si="20"/>
        <v>0.36738351254480289</v>
      </c>
      <c r="K315" s="49">
        <f t="shared" si="21"/>
        <v>0.31144489797383607</v>
      </c>
      <c r="L315" s="53">
        <f t="shared" si="22"/>
        <v>0.11021505376344086</v>
      </c>
      <c r="M315" s="53">
        <f t="shared" si="23"/>
        <v>0.21801142858168523</v>
      </c>
      <c r="N315" s="50">
        <f t="shared" si="24"/>
        <v>0.32822648234512608</v>
      </c>
      <c r="O315" s="51"/>
    </row>
    <row r="316" spans="1:15" ht="15.75" hidden="1" x14ac:dyDescent="0.3">
      <c r="A316" s="151">
        <v>313</v>
      </c>
      <c r="B316" s="157" t="s">
        <v>88</v>
      </c>
      <c r="C316" s="169" t="s">
        <v>66</v>
      </c>
      <c r="D316" s="155" t="s">
        <v>734</v>
      </c>
      <c r="E316" s="168" t="s">
        <v>1180</v>
      </c>
      <c r="F316" s="209">
        <v>791</v>
      </c>
      <c r="G316" s="208">
        <v>1388601.214475</v>
      </c>
      <c r="H316" s="8">
        <v>231</v>
      </c>
      <c r="I316" s="8">
        <v>431960</v>
      </c>
      <c r="J316" s="49">
        <f t="shared" si="20"/>
        <v>0.29203539823008851</v>
      </c>
      <c r="K316" s="49">
        <f t="shared" si="21"/>
        <v>0.31107563172002173</v>
      </c>
      <c r="L316" s="53">
        <f t="shared" si="22"/>
        <v>8.7610619469026554E-2</v>
      </c>
      <c r="M316" s="53">
        <f t="shared" si="23"/>
        <v>0.2177529422040152</v>
      </c>
      <c r="N316" s="50">
        <f t="shared" si="24"/>
        <v>0.30536356167304174</v>
      </c>
      <c r="O316" s="51"/>
    </row>
    <row r="317" spans="1:15" hidden="1" x14ac:dyDescent="0.25">
      <c r="A317" s="151">
        <v>314</v>
      </c>
      <c r="B317" s="157" t="s">
        <v>88</v>
      </c>
      <c r="C317" s="169" t="s">
        <v>66</v>
      </c>
      <c r="D317" s="155" t="s">
        <v>748</v>
      </c>
      <c r="E317" s="157" t="s">
        <v>1181</v>
      </c>
      <c r="F317" s="209">
        <v>745</v>
      </c>
      <c r="G317" s="208">
        <v>1342222.6094749998</v>
      </c>
      <c r="H317" s="8">
        <v>255</v>
      </c>
      <c r="I317" s="8">
        <v>458005</v>
      </c>
      <c r="J317" s="49">
        <f t="shared" si="20"/>
        <v>0.34228187919463088</v>
      </c>
      <c r="K317" s="49">
        <f t="shared" si="21"/>
        <v>0.34122879227846203</v>
      </c>
      <c r="L317" s="53">
        <f t="shared" si="22"/>
        <v>0.10268456375838926</v>
      </c>
      <c r="M317" s="53">
        <f t="shared" si="23"/>
        <v>0.23886015459492341</v>
      </c>
      <c r="N317" s="50">
        <f t="shared" si="24"/>
        <v>0.34154471835331268</v>
      </c>
      <c r="O317" s="51"/>
    </row>
    <row r="318" spans="1:15" hidden="1" x14ac:dyDescent="0.25">
      <c r="A318" s="151">
        <v>315</v>
      </c>
      <c r="B318" s="157" t="s">
        <v>88</v>
      </c>
      <c r="C318" s="169" t="s">
        <v>66</v>
      </c>
      <c r="D318" s="155" t="s">
        <v>743</v>
      </c>
      <c r="E318" s="157" t="s">
        <v>744</v>
      </c>
      <c r="F318" s="209">
        <v>1189</v>
      </c>
      <c r="G318" s="208">
        <v>2057952.1764500001</v>
      </c>
      <c r="H318" s="8">
        <v>256</v>
      </c>
      <c r="I318" s="8">
        <v>545395</v>
      </c>
      <c r="J318" s="49">
        <f t="shared" si="20"/>
        <v>0.21530698065601345</v>
      </c>
      <c r="K318" s="49">
        <f t="shared" si="21"/>
        <v>0.26501830617891953</v>
      </c>
      <c r="L318" s="53">
        <f t="shared" si="22"/>
        <v>6.4592094196804034E-2</v>
      </c>
      <c r="M318" s="53">
        <f t="shared" si="23"/>
        <v>0.18551281432524366</v>
      </c>
      <c r="N318" s="50">
        <f t="shared" si="24"/>
        <v>0.2501049085220477</v>
      </c>
      <c r="O318" s="51"/>
    </row>
    <row r="319" spans="1:15" hidden="1" x14ac:dyDescent="0.25">
      <c r="A319" s="151">
        <v>316</v>
      </c>
      <c r="B319" s="157" t="s">
        <v>88</v>
      </c>
      <c r="C319" s="169" t="s">
        <v>66</v>
      </c>
      <c r="D319" s="155" t="s">
        <v>735</v>
      </c>
      <c r="E319" s="157" t="s">
        <v>736</v>
      </c>
      <c r="F319" s="209">
        <v>1237</v>
      </c>
      <c r="G319" s="208">
        <v>2108776.9514500001</v>
      </c>
      <c r="H319" s="8">
        <v>777</v>
      </c>
      <c r="I319" s="8">
        <v>971680</v>
      </c>
      <c r="J319" s="49">
        <f t="shared" si="20"/>
        <v>0.62813257881972517</v>
      </c>
      <c r="K319" s="49">
        <f t="shared" si="21"/>
        <v>0.46077893602349479</v>
      </c>
      <c r="L319" s="53">
        <f t="shared" si="22"/>
        <v>0.18843977364591755</v>
      </c>
      <c r="M319" s="53">
        <f t="shared" si="23"/>
        <v>0.32254525521644634</v>
      </c>
      <c r="N319" s="50">
        <f t="shared" si="24"/>
        <v>0.51098502886236385</v>
      </c>
      <c r="O319" s="51"/>
    </row>
    <row r="320" spans="1:15" hidden="1" x14ac:dyDescent="0.25">
      <c r="A320" s="151">
        <v>317</v>
      </c>
      <c r="B320" s="157" t="s">
        <v>88</v>
      </c>
      <c r="C320" s="169" t="s">
        <v>66</v>
      </c>
      <c r="D320" s="155" t="s">
        <v>746</v>
      </c>
      <c r="E320" s="157" t="s">
        <v>1363</v>
      </c>
      <c r="F320" s="209">
        <v>1018</v>
      </c>
      <c r="G320" s="208">
        <v>1846317.1114500002</v>
      </c>
      <c r="H320" s="8">
        <v>343</v>
      </c>
      <c r="I320" s="8">
        <v>854490</v>
      </c>
      <c r="J320" s="49">
        <f t="shared" si="20"/>
        <v>0.33693516699410608</v>
      </c>
      <c r="K320" s="49">
        <f t="shared" si="21"/>
        <v>0.46280782141965232</v>
      </c>
      <c r="L320" s="53">
        <f t="shared" si="22"/>
        <v>0.10108055009823182</v>
      </c>
      <c r="M320" s="53">
        <f t="shared" si="23"/>
        <v>0.32396547499375661</v>
      </c>
      <c r="N320" s="50">
        <f t="shared" si="24"/>
        <v>0.42504602509198841</v>
      </c>
      <c r="O320" s="51"/>
    </row>
    <row r="321" spans="1:15" hidden="1" x14ac:dyDescent="0.25">
      <c r="A321" s="151">
        <v>318</v>
      </c>
      <c r="B321" s="157" t="s">
        <v>88</v>
      </c>
      <c r="C321" s="169" t="s">
        <v>66</v>
      </c>
      <c r="D321" s="155" t="s">
        <v>737</v>
      </c>
      <c r="E321" s="157" t="s">
        <v>738</v>
      </c>
      <c r="F321" s="209">
        <v>922</v>
      </c>
      <c r="G321" s="208">
        <v>1535498.5469749998</v>
      </c>
      <c r="H321" s="8">
        <v>444</v>
      </c>
      <c r="I321" s="8">
        <v>540665</v>
      </c>
      <c r="J321" s="49">
        <f t="shared" si="20"/>
        <v>0.48156182212581344</v>
      </c>
      <c r="K321" s="49">
        <f t="shared" si="21"/>
        <v>0.35211039506688824</v>
      </c>
      <c r="L321" s="53">
        <f t="shared" si="22"/>
        <v>0.14446854663774403</v>
      </c>
      <c r="M321" s="53">
        <f t="shared" si="23"/>
        <v>0.24647727654682175</v>
      </c>
      <c r="N321" s="50">
        <f t="shared" si="24"/>
        <v>0.39094582318456578</v>
      </c>
      <c r="O321" s="51"/>
    </row>
    <row r="322" spans="1:15" hidden="1" x14ac:dyDescent="0.25">
      <c r="A322" s="151">
        <v>319</v>
      </c>
      <c r="B322" s="157" t="s">
        <v>88</v>
      </c>
      <c r="C322" s="169" t="s">
        <v>66</v>
      </c>
      <c r="D322" s="155" t="s">
        <v>745</v>
      </c>
      <c r="E322" s="157" t="s">
        <v>1183</v>
      </c>
      <c r="F322" s="209">
        <v>862</v>
      </c>
      <c r="G322" s="208">
        <v>2148296.2139500002</v>
      </c>
      <c r="H322" s="8">
        <v>616</v>
      </c>
      <c r="I322" s="8">
        <v>1281055</v>
      </c>
      <c r="J322" s="49">
        <f t="shared" si="20"/>
        <v>0.71461716937354991</v>
      </c>
      <c r="K322" s="49">
        <f t="shared" si="21"/>
        <v>0.59631208754241904</v>
      </c>
      <c r="L322" s="53">
        <f t="shared" si="22"/>
        <v>0.21438515081206497</v>
      </c>
      <c r="M322" s="53">
        <f t="shared" si="23"/>
        <v>0.41741846127969329</v>
      </c>
      <c r="N322" s="50">
        <f t="shared" si="24"/>
        <v>0.63180361209175828</v>
      </c>
      <c r="O322" s="51"/>
    </row>
    <row r="323" spans="1:15" hidden="1" x14ac:dyDescent="0.25">
      <c r="A323" s="151">
        <v>320</v>
      </c>
      <c r="B323" s="157" t="s">
        <v>88</v>
      </c>
      <c r="C323" s="169" t="s">
        <v>66</v>
      </c>
      <c r="D323" s="155" t="s">
        <v>1186</v>
      </c>
      <c r="E323" s="157" t="s">
        <v>1405</v>
      </c>
      <c r="F323" s="209">
        <v>546</v>
      </c>
      <c r="G323" s="208">
        <v>830958.23499999999</v>
      </c>
      <c r="H323" s="8">
        <v>26</v>
      </c>
      <c r="I323" s="8">
        <v>33450</v>
      </c>
      <c r="J323" s="49">
        <f t="shared" si="20"/>
        <v>4.7619047619047616E-2</v>
      </c>
      <c r="K323" s="49">
        <f t="shared" si="21"/>
        <v>4.0254730732646266E-2</v>
      </c>
      <c r="L323" s="53">
        <f t="shared" si="22"/>
        <v>1.4285714285714284E-2</v>
      </c>
      <c r="M323" s="53">
        <f t="shared" si="23"/>
        <v>2.8178311512852383E-2</v>
      </c>
      <c r="N323" s="50">
        <f t="shared" si="24"/>
        <v>4.2464025798566667E-2</v>
      </c>
      <c r="O323" s="51"/>
    </row>
    <row r="324" spans="1:15" hidden="1" x14ac:dyDescent="0.25">
      <c r="A324" s="151">
        <v>321</v>
      </c>
      <c r="B324" s="157" t="s">
        <v>88</v>
      </c>
      <c r="C324" s="169" t="s">
        <v>66</v>
      </c>
      <c r="D324" s="155" t="s">
        <v>739</v>
      </c>
      <c r="E324" s="157" t="s">
        <v>1377</v>
      </c>
      <c r="F324" s="209">
        <v>543</v>
      </c>
      <c r="G324" s="208">
        <v>996584.2969750003</v>
      </c>
      <c r="H324" s="8">
        <v>213</v>
      </c>
      <c r="I324" s="8">
        <v>363170</v>
      </c>
      <c r="J324" s="49">
        <f t="shared" ref="J324:J387" si="25">IFERROR(H324/F324,0)</f>
        <v>0.39226519337016574</v>
      </c>
      <c r="K324" s="49">
        <f t="shared" ref="K324:K387" si="26">IFERROR(I324/G324,0)</f>
        <v>0.36441473250416895</v>
      </c>
      <c r="L324" s="53">
        <f t="shared" si="22"/>
        <v>0.11767955801104972</v>
      </c>
      <c r="M324" s="53">
        <f t="shared" si="23"/>
        <v>0.25509031275291827</v>
      </c>
      <c r="N324" s="50">
        <f t="shared" si="24"/>
        <v>0.372769870763968</v>
      </c>
      <c r="O324" s="51"/>
    </row>
    <row r="325" spans="1:15" hidden="1" x14ac:dyDescent="0.25">
      <c r="A325" s="151">
        <v>322</v>
      </c>
      <c r="B325" s="157" t="s">
        <v>86</v>
      </c>
      <c r="C325" s="169" t="s">
        <v>66</v>
      </c>
      <c r="D325" s="155" t="s">
        <v>733</v>
      </c>
      <c r="E325" s="157" t="s">
        <v>1189</v>
      </c>
      <c r="F325" s="209">
        <v>797</v>
      </c>
      <c r="G325" s="208">
        <v>1437295.4119749998</v>
      </c>
      <c r="H325" s="8">
        <v>416</v>
      </c>
      <c r="I325" s="8">
        <v>611945</v>
      </c>
      <c r="J325" s="49">
        <f t="shared" si="25"/>
        <v>0.52195734002509409</v>
      </c>
      <c r="K325" s="49">
        <f t="shared" si="26"/>
        <v>0.42576146483284266</v>
      </c>
      <c r="L325" s="53">
        <f t="shared" ref="L325:L388" si="27">IF((J325*0.3)&gt;30%,30%,(J325*0.3))</f>
        <v>0.15658720200752821</v>
      </c>
      <c r="M325" s="53">
        <f t="shared" ref="M325:M388" si="28">IF((K325*0.7)&gt;70%,70%,(K325*0.7))</f>
        <v>0.29803302538298987</v>
      </c>
      <c r="N325" s="50">
        <f t="shared" ref="N325:N388" si="29">L325+M325</f>
        <v>0.45462022739051811</v>
      </c>
      <c r="O325" s="51"/>
    </row>
    <row r="326" spans="1:15" hidden="1" x14ac:dyDescent="0.25">
      <c r="A326" s="151">
        <v>323</v>
      </c>
      <c r="B326" s="157" t="s">
        <v>86</v>
      </c>
      <c r="C326" s="169" t="s">
        <v>66</v>
      </c>
      <c r="D326" s="155" t="s">
        <v>731</v>
      </c>
      <c r="E326" s="157" t="s">
        <v>732</v>
      </c>
      <c r="F326" s="209">
        <v>1486</v>
      </c>
      <c r="G326" s="208">
        <v>2666581.5689499998</v>
      </c>
      <c r="H326" s="8">
        <v>541</v>
      </c>
      <c r="I326" s="8">
        <v>730950</v>
      </c>
      <c r="J326" s="49">
        <f t="shared" si="25"/>
        <v>0.36406460296096904</v>
      </c>
      <c r="K326" s="49">
        <f t="shared" si="26"/>
        <v>0.2741149974601455</v>
      </c>
      <c r="L326" s="53">
        <f t="shared" si="27"/>
        <v>0.10921938088829071</v>
      </c>
      <c r="M326" s="53">
        <f t="shared" si="28"/>
        <v>0.19188049822210185</v>
      </c>
      <c r="N326" s="50">
        <f t="shared" si="29"/>
        <v>0.30109987911039254</v>
      </c>
      <c r="O326" s="51"/>
    </row>
    <row r="327" spans="1:15" ht="15.75" hidden="1" x14ac:dyDescent="0.3">
      <c r="A327" s="151">
        <v>324</v>
      </c>
      <c r="B327" s="168" t="s">
        <v>79</v>
      </c>
      <c r="C327" s="169" t="s">
        <v>66</v>
      </c>
      <c r="D327" s="155" t="s">
        <v>660</v>
      </c>
      <c r="E327" s="157" t="s">
        <v>1328</v>
      </c>
      <c r="F327" s="209">
        <v>746</v>
      </c>
      <c r="G327" s="208">
        <v>1317367.3464500001</v>
      </c>
      <c r="H327" s="8">
        <v>625</v>
      </c>
      <c r="I327" s="8">
        <v>782085</v>
      </c>
      <c r="J327" s="49">
        <f t="shared" si="25"/>
        <v>0.83780160857908847</v>
      </c>
      <c r="K327" s="49">
        <f t="shared" si="26"/>
        <v>0.5936726776381227</v>
      </c>
      <c r="L327" s="53">
        <f t="shared" si="27"/>
        <v>0.25134048257372654</v>
      </c>
      <c r="M327" s="53">
        <f t="shared" si="28"/>
        <v>0.41557087434668588</v>
      </c>
      <c r="N327" s="50">
        <f t="shared" si="29"/>
        <v>0.66691135692041237</v>
      </c>
      <c r="O327" s="51"/>
    </row>
    <row r="328" spans="1:15" ht="15.75" hidden="1" x14ac:dyDescent="0.3">
      <c r="A328" s="151">
        <v>325</v>
      </c>
      <c r="B328" s="168" t="s">
        <v>79</v>
      </c>
      <c r="C328" s="169" t="s">
        <v>66</v>
      </c>
      <c r="D328" s="155" t="s">
        <v>663</v>
      </c>
      <c r="E328" s="157" t="s">
        <v>1343</v>
      </c>
      <c r="F328" s="209">
        <v>833</v>
      </c>
      <c r="G328" s="208">
        <v>1508337.789475</v>
      </c>
      <c r="H328" s="8">
        <v>462</v>
      </c>
      <c r="I328" s="8">
        <v>665080</v>
      </c>
      <c r="J328" s="49">
        <f t="shared" si="25"/>
        <v>0.55462184873949583</v>
      </c>
      <c r="K328" s="49">
        <f t="shared" si="26"/>
        <v>0.44093571389701192</v>
      </c>
      <c r="L328" s="53">
        <f t="shared" si="27"/>
        <v>0.16638655462184873</v>
      </c>
      <c r="M328" s="53">
        <f t="shared" si="28"/>
        <v>0.30865499972790833</v>
      </c>
      <c r="N328" s="50">
        <f t="shared" si="29"/>
        <v>0.47504155434975703</v>
      </c>
      <c r="O328" s="51"/>
    </row>
    <row r="329" spans="1:15" ht="15.75" hidden="1" x14ac:dyDescent="0.3">
      <c r="A329" s="151">
        <v>326</v>
      </c>
      <c r="B329" s="168" t="s">
        <v>79</v>
      </c>
      <c r="C329" s="169" t="s">
        <v>66</v>
      </c>
      <c r="D329" s="155" t="s">
        <v>664</v>
      </c>
      <c r="E329" s="157" t="s">
        <v>665</v>
      </c>
      <c r="F329" s="209">
        <v>903</v>
      </c>
      <c r="G329" s="208">
        <v>1636573.944475</v>
      </c>
      <c r="H329" s="8">
        <v>402</v>
      </c>
      <c r="I329" s="8">
        <v>574025</v>
      </c>
      <c r="J329" s="49">
        <f t="shared" si="25"/>
        <v>0.44518272425249167</v>
      </c>
      <c r="K329" s="49">
        <f t="shared" si="26"/>
        <v>0.35074797685609171</v>
      </c>
      <c r="L329" s="53">
        <f t="shared" si="27"/>
        <v>0.1335548172757475</v>
      </c>
      <c r="M329" s="53">
        <f t="shared" si="28"/>
        <v>0.24552358379926417</v>
      </c>
      <c r="N329" s="50">
        <f t="shared" si="29"/>
        <v>0.37907840107501167</v>
      </c>
      <c r="O329" s="51"/>
    </row>
    <row r="330" spans="1:15" ht="15.75" hidden="1" x14ac:dyDescent="0.3">
      <c r="A330" s="151">
        <v>327</v>
      </c>
      <c r="B330" s="168" t="s">
        <v>79</v>
      </c>
      <c r="C330" s="169" t="s">
        <v>66</v>
      </c>
      <c r="D330" s="155" t="s">
        <v>661</v>
      </c>
      <c r="E330" s="157" t="s">
        <v>662</v>
      </c>
      <c r="F330" s="209">
        <v>475</v>
      </c>
      <c r="G330" s="208">
        <v>878303.98947500007</v>
      </c>
      <c r="H330" s="8">
        <v>334</v>
      </c>
      <c r="I330" s="8">
        <v>395720</v>
      </c>
      <c r="J330" s="49">
        <f t="shared" si="25"/>
        <v>0.70315789473684209</v>
      </c>
      <c r="K330" s="49">
        <f t="shared" si="26"/>
        <v>0.45055015659958325</v>
      </c>
      <c r="L330" s="53">
        <f t="shared" si="27"/>
        <v>0.21094736842105263</v>
      </c>
      <c r="M330" s="53">
        <f t="shared" si="28"/>
        <v>0.31538510961970828</v>
      </c>
      <c r="N330" s="50">
        <f t="shared" si="29"/>
        <v>0.52633247804076089</v>
      </c>
      <c r="O330" s="51"/>
    </row>
    <row r="331" spans="1:15" ht="15.75" hidden="1" x14ac:dyDescent="0.3">
      <c r="A331" s="151">
        <v>328</v>
      </c>
      <c r="B331" s="168" t="s">
        <v>79</v>
      </c>
      <c r="C331" s="169" t="s">
        <v>66</v>
      </c>
      <c r="D331" s="155" t="s">
        <v>666</v>
      </c>
      <c r="E331" s="157" t="s">
        <v>1333</v>
      </c>
      <c r="F331" s="209">
        <v>672</v>
      </c>
      <c r="G331" s="208">
        <v>1202002.8544749999</v>
      </c>
      <c r="H331" s="8">
        <v>726</v>
      </c>
      <c r="I331" s="8">
        <v>1166790</v>
      </c>
      <c r="J331" s="49">
        <f t="shared" si="25"/>
        <v>1.0803571428571428</v>
      </c>
      <c r="K331" s="49">
        <f t="shared" si="26"/>
        <v>0.9707048495401619</v>
      </c>
      <c r="L331" s="53">
        <f t="shared" si="27"/>
        <v>0.3</v>
      </c>
      <c r="M331" s="53">
        <f t="shared" si="28"/>
        <v>0.67949339467811332</v>
      </c>
      <c r="N331" s="50">
        <f t="shared" si="29"/>
        <v>0.97949339467811325</v>
      </c>
    </row>
    <row r="332" spans="1:15" ht="15.75" hidden="1" x14ac:dyDescent="0.3">
      <c r="A332" s="151">
        <v>329</v>
      </c>
      <c r="B332" s="168" t="s">
        <v>85</v>
      </c>
      <c r="C332" s="169" t="s">
        <v>66</v>
      </c>
      <c r="D332" s="155" t="s">
        <v>711</v>
      </c>
      <c r="E332" s="157" t="s">
        <v>1344</v>
      </c>
      <c r="F332" s="209">
        <v>693</v>
      </c>
      <c r="G332" s="208">
        <v>1251566.7319750001</v>
      </c>
      <c r="H332" s="8">
        <v>209</v>
      </c>
      <c r="I332" s="8">
        <v>341570</v>
      </c>
      <c r="J332" s="49">
        <f t="shared" si="25"/>
        <v>0.30158730158730157</v>
      </c>
      <c r="K332" s="49">
        <f t="shared" si="26"/>
        <v>0.27291393361103083</v>
      </c>
      <c r="L332" s="53">
        <f t="shared" si="27"/>
        <v>9.0476190476190474E-2</v>
      </c>
      <c r="M332" s="53">
        <f t="shared" si="28"/>
        <v>0.19103975352772157</v>
      </c>
      <c r="N332" s="50">
        <f t="shared" si="29"/>
        <v>0.28151594400391206</v>
      </c>
      <c r="O332" s="51"/>
    </row>
    <row r="333" spans="1:15" ht="15.75" hidden="1" x14ac:dyDescent="0.3">
      <c r="A333" s="151">
        <v>330</v>
      </c>
      <c r="B333" s="168" t="s">
        <v>85</v>
      </c>
      <c r="C333" s="169" t="s">
        <v>66</v>
      </c>
      <c r="D333" s="155" t="s">
        <v>715</v>
      </c>
      <c r="E333" s="157" t="s">
        <v>1109</v>
      </c>
      <c r="F333" s="209">
        <v>899</v>
      </c>
      <c r="G333" s="208">
        <v>1635693.894475</v>
      </c>
      <c r="H333" s="8">
        <v>434</v>
      </c>
      <c r="I333" s="8">
        <v>689705</v>
      </c>
      <c r="J333" s="49">
        <f t="shared" si="25"/>
        <v>0.48275862068965519</v>
      </c>
      <c r="K333" s="49">
        <f t="shared" si="26"/>
        <v>0.42165896830064953</v>
      </c>
      <c r="L333" s="53">
        <f t="shared" si="27"/>
        <v>0.14482758620689656</v>
      </c>
      <c r="M333" s="53">
        <f t="shared" si="28"/>
        <v>0.29516127781045465</v>
      </c>
      <c r="N333" s="50">
        <f t="shared" si="29"/>
        <v>0.43998886401735121</v>
      </c>
      <c r="O333" s="51"/>
    </row>
    <row r="334" spans="1:15" ht="15.75" hidden="1" x14ac:dyDescent="0.3">
      <c r="A334" s="151">
        <v>331</v>
      </c>
      <c r="B334" s="168" t="s">
        <v>85</v>
      </c>
      <c r="C334" s="169" t="s">
        <v>66</v>
      </c>
      <c r="D334" s="155" t="s">
        <v>714</v>
      </c>
      <c r="E334" s="157" t="s">
        <v>1091</v>
      </c>
      <c r="F334" s="209">
        <v>785</v>
      </c>
      <c r="G334" s="208">
        <v>1409502.8094749996</v>
      </c>
      <c r="H334" s="8">
        <v>375</v>
      </c>
      <c r="I334" s="8">
        <v>472080</v>
      </c>
      <c r="J334" s="49">
        <f t="shared" si="25"/>
        <v>0.47770700636942676</v>
      </c>
      <c r="K334" s="49">
        <f t="shared" si="26"/>
        <v>0.33492661158712883</v>
      </c>
      <c r="L334" s="53">
        <f t="shared" si="27"/>
        <v>0.14331210191082802</v>
      </c>
      <c r="M334" s="53">
        <f t="shared" si="28"/>
        <v>0.23444862811099015</v>
      </c>
      <c r="N334" s="50">
        <f t="shared" si="29"/>
        <v>0.3777607300218182</v>
      </c>
      <c r="O334" s="51"/>
    </row>
    <row r="335" spans="1:15" ht="15.75" hidden="1" x14ac:dyDescent="0.3">
      <c r="A335" s="151">
        <v>332</v>
      </c>
      <c r="B335" s="168" t="s">
        <v>85</v>
      </c>
      <c r="C335" s="169" t="s">
        <v>66</v>
      </c>
      <c r="D335" s="155" t="s">
        <v>713</v>
      </c>
      <c r="E335" s="157" t="s">
        <v>1090</v>
      </c>
      <c r="F335" s="209">
        <v>563</v>
      </c>
      <c r="G335" s="208">
        <v>1028403.9469750001</v>
      </c>
      <c r="H335" s="8">
        <v>468</v>
      </c>
      <c r="I335" s="8">
        <v>691310</v>
      </c>
      <c r="J335" s="49">
        <f t="shared" si="25"/>
        <v>0.8312611012433393</v>
      </c>
      <c r="K335" s="49">
        <f t="shared" si="26"/>
        <v>0.67221640099053936</v>
      </c>
      <c r="L335" s="53">
        <f t="shared" si="27"/>
        <v>0.24937833037300178</v>
      </c>
      <c r="M335" s="53">
        <f t="shared" si="28"/>
        <v>0.47055148069337754</v>
      </c>
      <c r="N335" s="50">
        <f t="shared" si="29"/>
        <v>0.71992981106637932</v>
      </c>
      <c r="O335" s="51"/>
    </row>
    <row r="336" spans="1:15" ht="15.75" hidden="1" x14ac:dyDescent="0.3">
      <c r="A336" s="151">
        <v>333</v>
      </c>
      <c r="B336" s="168" t="s">
        <v>85</v>
      </c>
      <c r="C336" s="169" t="s">
        <v>66</v>
      </c>
      <c r="D336" s="155" t="s">
        <v>716</v>
      </c>
      <c r="E336" s="157" t="s">
        <v>1092</v>
      </c>
      <c r="F336" s="209">
        <v>1371</v>
      </c>
      <c r="G336" s="208">
        <v>2469359.6114500002</v>
      </c>
      <c r="H336" s="8">
        <v>703</v>
      </c>
      <c r="I336" s="8">
        <v>995735</v>
      </c>
      <c r="J336" s="49">
        <f t="shared" si="25"/>
        <v>0.51276440554339897</v>
      </c>
      <c r="K336" s="49">
        <f t="shared" si="26"/>
        <v>0.40323612461423047</v>
      </c>
      <c r="L336" s="53">
        <f t="shared" si="27"/>
        <v>0.15382932166301969</v>
      </c>
      <c r="M336" s="53">
        <f t="shared" si="28"/>
        <v>0.2822652872299613</v>
      </c>
      <c r="N336" s="50">
        <f t="shared" si="29"/>
        <v>0.43609460889298102</v>
      </c>
      <c r="O336" s="51"/>
    </row>
    <row r="337" spans="1:15" hidden="1" x14ac:dyDescent="0.25">
      <c r="A337" s="151">
        <v>334</v>
      </c>
      <c r="B337" s="183" t="s">
        <v>633</v>
      </c>
      <c r="C337" s="169" t="s">
        <v>66</v>
      </c>
      <c r="D337" s="155" t="s">
        <v>635</v>
      </c>
      <c r="E337" s="183" t="s">
        <v>636</v>
      </c>
      <c r="F337" s="209">
        <v>1418</v>
      </c>
      <c r="G337" s="208">
        <v>2571905.1134250001</v>
      </c>
      <c r="H337" s="8">
        <v>963</v>
      </c>
      <c r="I337" s="8">
        <v>1504935</v>
      </c>
      <c r="J337" s="49">
        <f t="shared" si="25"/>
        <v>0.67912552891396338</v>
      </c>
      <c r="K337" s="49">
        <f t="shared" si="26"/>
        <v>0.58514405999834163</v>
      </c>
      <c r="L337" s="53">
        <f t="shared" si="27"/>
        <v>0.203737658674189</v>
      </c>
      <c r="M337" s="53">
        <f t="shared" si="28"/>
        <v>0.40960084199883912</v>
      </c>
      <c r="N337" s="50">
        <f t="shared" si="29"/>
        <v>0.61333850067302809</v>
      </c>
      <c r="O337" s="51"/>
    </row>
    <row r="338" spans="1:15" hidden="1" x14ac:dyDescent="0.25">
      <c r="A338" s="151">
        <v>335</v>
      </c>
      <c r="B338" s="183" t="s">
        <v>633</v>
      </c>
      <c r="C338" s="169" t="s">
        <v>66</v>
      </c>
      <c r="D338" s="155" t="s">
        <v>634</v>
      </c>
      <c r="E338" s="183" t="s">
        <v>1288</v>
      </c>
      <c r="F338" s="209">
        <v>1739</v>
      </c>
      <c r="G338" s="208">
        <v>3113757.1559250001</v>
      </c>
      <c r="H338" s="8">
        <v>571</v>
      </c>
      <c r="I338" s="8">
        <v>1020195</v>
      </c>
      <c r="J338" s="49">
        <f t="shared" si="25"/>
        <v>0.32834962622196667</v>
      </c>
      <c r="K338" s="49">
        <f t="shared" si="26"/>
        <v>0.32764115790427845</v>
      </c>
      <c r="L338" s="53">
        <f t="shared" si="27"/>
        <v>9.8504887866589994E-2</v>
      </c>
      <c r="M338" s="53">
        <f t="shared" si="28"/>
        <v>0.22934881053299488</v>
      </c>
      <c r="N338" s="50">
        <f t="shared" si="29"/>
        <v>0.32785369839958489</v>
      </c>
      <c r="O338" s="51"/>
    </row>
    <row r="339" spans="1:15" hidden="1" x14ac:dyDescent="0.25">
      <c r="A339" s="151">
        <v>336</v>
      </c>
      <c r="B339" s="183" t="s">
        <v>72</v>
      </c>
      <c r="C339" s="169" t="s">
        <v>66</v>
      </c>
      <c r="D339" s="155" t="s">
        <v>654</v>
      </c>
      <c r="E339" s="183" t="s">
        <v>1289</v>
      </c>
      <c r="F339" s="209">
        <v>1392</v>
      </c>
      <c r="G339" s="208">
        <v>2540329.7114500003</v>
      </c>
      <c r="H339" s="8">
        <v>506</v>
      </c>
      <c r="I339" s="8">
        <v>791090</v>
      </c>
      <c r="J339" s="49">
        <f t="shared" si="25"/>
        <v>0.3635057471264368</v>
      </c>
      <c r="K339" s="49">
        <f t="shared" si="26"/>
        <v>0.3114123322001584</v>
      </c>
      <c r="L339" s="53">
        <f t="shared" si="27"/>
        <v>0.10905172413793103</v>
      </c>
      <c r="M339" s="53">
        <f t="shared" si="28"/>
        <v>0.21798863254011086</v>
      </c>
      <c r="N339" s="50">
        <f t="shared" si="29"/>
        <v>0.32704035667804188</v>
      </c>
      <c r="O339" s="51"/>
    </row>
    <row r="340" spans="1:15" hidden="1" x14ac:dyDescent="0.25">
      <c r="A340" s="151">
        <v>337</v>
      </c>
      <c r="B340" s="183" t="s">
        <v>72</v>
      </c>
      <c r="C340" s="169" t="s">
        <v>66</v>
      </c>
      <c r="D340" s="155" t="s">
        <v>651</v>
      </c>
      <c r="E340" s="183" t="s">
        <v>652</v>
      </c>
      <c r="F340" s="209">
        <v>1090</v>
      </c>
      <c r="G340" s="208">
        <v>2305758.5769750001</v>
      </c>
      <c r="H340" s="8">
        <v>612</v>
      </c>
      <c r="I340" s="8">
        <v>893065</v>
      </c>
      <c r="J340" s="49">
        <f t="shared" si="25"/>
        <v>0.56146788990825691</v>
      </c>
      <c r="K340" s="49">
        <f t="shared" si="26"/>
        <v>0.38731938760546264</v>
      </c>
      <c r="L340" s="53">
        <f t="shared" si="27"/>
        <v>0.16844036697247708</v>
      </c>
      <c r="M340" s="53">
        <f t="shared" si="28"/>
        <v>0.27112357132382381</v>
      </c>
      <c r="N340" s="50">
        <f t="shared" si="29"/>
        <v>0.43956393829630092</v>
      </c>
      <c r="O340" s="51"/>
    </row>
    <row r="341" spans="1:15" hidden="1" x14ac:dyDescent="0.25">
      <c r="A341" s="151">
        <v>338</v>
      </c>
      <c r="B341" s="183" t="s">
        <v>72</v>
      </c>
      <c r="C341" s="169" t="s">
        <v>66</v>
      </c>
      <c r="D341" s="155" t="s">
        <v>641</v>
      </c>
      <c r="E341" s="183" t="s">
        <v>1376</v>
      </c>
      <c r="F341" s="209">
        <v>1546</v>
      </c>
      <c r="G341" s="208">
        <v>2640738.5489499997</v>
      </c>
      <c r="H341" s="8">
        <v>553</v>
      </c>
      <c r="I341" s="8">
        <v>1105760</v>
      </c>
      <c r="J341" s="49">
        <f t="shared" si="25"/>
        <v>0.35769728331177231</v>
      </c>
      <c r="K341" s="49">
        <f t="shared" si="26"/>
        <v>0.41873134333562406</v>
      </c>
      <c r="L341" s="53">
        <f t="shared" si="27"/>
        <v>0.10730918499353169</v>
      </c>
      <c r="M341" s="53">
        <f t="shared" si="28"/>
        <v>0.29311194033493682</v>
      </c>
      <c r="N341" s="50">
        <f t="shared" si="29"/>
        <v>0.40042112532846852</v>
      </c>
      <c r="O341" s="51"/>
    </row>
    <row r="342" spans="1:15" hidden="1" x14ac:dyDescent="0.25">
      <c r="A342" s="151">
        <v>339</v>
      </c>
      <c r="B342" s="183" t="s">
        <v>72</v>
      </c>
      <c r="C342" s="169" t="s">
        <v>66</v>
      </c>
      <c r="D342" s="155" t="s">
        <v>658</v>
      </c>
      <c r="E342" s="183" t="s">
        <v>659</v>
      </c>
      <c r="F342" s="209">
        <v>1547</v>
      </c>
      <c r="G342" s="208">
        <v>3052976.7284249994</v>
      </c>
      <c r="H342" s="8">
        <v>923</v>
      </c>
      <c r="I342" s="8">
        <v>1491745</v>
      </c>
      <c r="J342" s="49">
        <f t="shared" si="25"/>
        <v>0.59663865546218486</v>
      </c>
      <c r="K342" s="49">
        <f t="shared" si="26"/>
        <v>0.48861983981436258</v>
      </c>
      <c r="L342" s="53">
        <f t="shared" si="27"/>
        <v>0.17899159663865546</v>
      </c>
      <c r="M342" s="53">
        <f t="shared" si="28"/>
        <v>0.34203388787005379</v>
      </c>
      <c r="N342" s="50">
        <f t="shared" si="29"/>
        <v>0.52102548450870922</v>
      </c>
      <c r="O342" s="51"/>
    </row>
    <row r="343" spans="1:15" hidden="1" x14ac:dyDescent="0.25">
      <c r="A343" s="151">
        <v>340</v>
      </c>
      <c r="B343" s="183" t="s">
        <v>72</v>
      </c>
      <c r="C343" s="169" t="s">
        <v>66</v>
      </c>
      <c r="D343" s="155" t="s">
        <v>648</v>
      </c>
      <c r="E343" s="183" t="s">
        <v>649</v>
      </c>
      <c r="F343" s="209">
        <v>1167</v>
      </c>
      <c r="G343" s="208">
        <v>1964768.54895</v>
      </c>
      <c r="H343" s="8">
        <v>559</v>
      </c>
      <c r="I343" s="8">
        <v>781525</v>
      </c>
      <c r="J343" s="49">
        <f t="shared" si="25"/>
        <v>0.47900599828620394</v>
      </c>
      <c r="K343" s="49">
        <f t="shared" si="26"/>
        <v>0.39776949830434633</v>
      </c>
      <c r="L343" s="53">
        <f t="shared" si="27"/>
        <v>0.14370179948586118</v>
      </c>
      <c r="M343" s="53">
        <f t="shared" si="28"/>
        <v>0.27843864881304242</v>
      </c>
      <c r="N343" s="50">
        <f t="shared" si="29"/>
        <v>0.42214044829890363</v>
      </c>
      <c r="O343" s="51"/>
    </row>
    <row r="344" spans="1:15" hidden="1" x14ac:dyDescent="0.25">
      <c r="A344" s="151">
        <v>341</v>
      </c>
      <c r="B344" s="183" t="s">
        <v>72</v>
      </c>
      <c r="C344" s="169" t="s">
        <v>66</v>
      </c>
      <c r="D344" s="155" t="s">
        <v>656</v>
      </c>
      <c r="E344" s="183" t="s">
        <v>657</v>
      </c>
      <c r="F344" s="209">
        <v>3338</v>
      </c>
      <c r="G344" s="208">
        <v>6568441.5498750014</v>
      </c>
      <c r="H344" s="8">
        <v>1510</v>
      </c>
      <c r="I344" s="8">
        <v>3144350</v>
      </c>
      <c r="J344" s="49">
        <f t="shared" si="25"/>
        <v>0.45236668663870583</v>
      </c>
      <c r="K344" s="49">
        <f t="shared" si="26"/>
        <v>0.47870563757392914</v>
      </c>
      <c r="L344" s="53">
        <f t="shared" si="27"/>
        <v>0.13571000599161173</v>
      </c>
      <c r="M344" s="53">
        <f t="shared" si="28"/>
        <v>0.33509394630175038</v>
      </c>
      <c r="N344" s="50">
        <f t="shared" si="29"/>
        <v>0.47080395229336214</v>
      </c>
      <c r="O344" s="51"/>
    </row>
    <row r="345" spans="1:15" hidden="1" x14ac:dyDescent="0.25">
      <c r="A345" s="151">
        <v>342</v>
      </c>
      <c r="B345" s="183" t="s">
        <v>72</v>
      </c>
      <c r="C345" s="169" t="s">
        <v>66</v>
      </c>
      <c r="D345" s="155" t="s">
        <v>639</v>
      </c>
      <c r="E345" s="183" t="s">
        <v>640</v>
      </c>
      <c r="F345" s="209">
        <v>1269</v>
      </c>
      <c r="G345" s="208">
        <v>1663116.0144750001</v>
      </c>
      <c r="H345" s="8">
        <v>718</v>
      </c>
      <c r="I345" s="8">
        <v>1024980</v>
      </c>
      <c r="J345" s="49">
        <f t="shared" si="25"/>
        <v>0.56579984239558712</v>
      </c>
      <c r="K345" s="49">
        <f t="shared" si="26"/>
        <v>0.61630096221733388</v>
      </c>
      <c r="L345" s="53">
        <f t="shared" si="27"/>
        <v>0.16973995271867612</v>
      </c>
      <c r="M345" s="53">
        <f t="shared" si="28"/>
        <v>0.43141067355213369</v>
      </c>
      <c r="N345" s="50">
        <f t="shared" si="29"/>
        <v>0.60115062627080984</v>
      </c>
      <c r="O345" s="51"/>
    </row>
    <row r="346" spans="1:15" hidden="1" x14ac:dyDescent="0.25">
      <c r="A346" s="151">
        <v>343</v>
      </c>
      <c r="B346" s="183" t="s">
        <v>72</v>
      </c>
      <c r="C346" s="169" t="s">
        <v>66</v>
      </c>
      <c r="D346" s="155" t="s">
        <v>655</v>
      </c>
      <c r="E346" s="183" t="s">
        <v>1290</v>
      </c>
      <c r="F346" s="209">
        <v>1529</v>
      </c>
      <c r="G346" s="208">
        <v>2551441.4989500004</v>
      </c>
      <c r="H346" s="8">
        <v>635</v>
      </c>
      <c r="I346" s="8">
        <v>968675</v>
      </c>
      <c r="J346" s="49">
        <f t="shared" si="25"/>
        <v>0.41530412034009156</v>
      </c>
      <c r="K346" s="49">
        <f t="shared" si="26"/>
        <v>0.379657930780949</v>
      </c>
      <c r="L346" s="53">
        <f t="shared" si="27"/>
        <v>0.12459123610202746</v>
      </c>
      <c r="M346" s="53">
        <f t="shared" si="28"/>
        <v>0.26576055154666428</v>
      </c>
      <c r="N346" s="50">
        <f t="shared" si="29"/>
        <v>0.39035178764869172</v>
      </c>
      <c r="O346" s="51"/>
    </row>
    <row r="347" spans="1:15" hidden="1" x14ac:dyDescent="0.25">
      <c r="A347" s="151">
        <v>344</v>
      </c>
      <c r="B347" s="183" t="s">
        <v>72</v>
      </c>
      <c r="C347" s="169" t="s">
        <v>66</v>
      </c>
      <c r="D347" s="155" t="s">
        <v>653</v>
      </c>
      <c r="E347" s="183" t="s">
        <v>1291</v>
      </c>
      <c r="F347" s="209">
        <v>717</v>
      </c>
      <c r="G347" s="208">
        <v>1265041.8619749998</v>
      </c>
      <c r="H347" s="8">
        <v>339</v>
      </c>
      <c r="I347" s="8">
        <v>506305</v>
      </c>
      <c r="J347" s="49">
        <f t="shared" si="25"/>
        <v>0.47280334728033474</v>
      </c>
      <c r="K347" s="49">
        <f t="shared" si="26"/>
        <v>0.40022786219070255</v>
      </c>
      <c r="L347" s="53">
        <f t="shared" si="27"/>
        <v>0.14184100418410042</v>
      </c>
      <c r="M347" s="53">
        <f t="shared" si="28"/>
        <v>0.28015950353349178</v>
      </c>
      <c r="N347" s="50">
        <f t="shared" si="29"/>
        <v>0.42200050771759223</v>
      </c>
      <c r="O347" s="51"/>
    </row>
    <row r="348" spans="1:15" hidden="1" x14ac:dyDescent="0.25">
      <c r="A348" s="151">
        <v>345</v>
      </c>
      <c r="B348" s="183" t="s">
        <v>72</v>
      </c>
      <c r="C348" s="169" t="s">
        <v>66</v>
      </c>
      <c r="D348" s="155" t="s">
        <v>642</v>
      </c>
      <c r="E348" s="183" t="s">
        <v>693</v>
      </c>
      <c r="F348" s="209">
        <v>1150</v>
      </c>
      <c r="G348" s="208">
        <v>1858447.1489499998</v>
      </c>
      <c r="H348" s="8">
        <v>512</v>
      </c>
      <c r="I348" s="8">
        <v>765625</v>
      </c>
      <c r="J348" s="49">
        <f t="shared" si="25"/>
        <v>0.44521739130434784</v>
      </c>
      <c r="K348" s="49">
        <f t="shared" si="26"/>
        <v>0.41197028413348685</v>
      </c>
      <c r="L348" s="53">
        <f t="shared" si="27"/>
        <v>0.13356521739130434</v>
      </c>
      <c r="M348" s="53">
        <f t="shared" si="28"/>
        <v>0.28837919889344077</v>
      </c>
      <c r="N348" s="50">
        <f t="shared" si="29"/>
        <v>0.42194441628474511</v>
      </c>
      <c r="O348" s="51"/>
    </row>
    <row r="349" spans="1:15" hidden="1" x14ac:dyDescent="0.25">
      <c r="A349" s="151">
        <v>346</v>
      </c>
      <c r="B349" s="183" t="s">
        <v>72</v>
      </c>
      <c r="C349" s="169" t="s">
        <v>66</v>
      </c>
      <c r="D349" s="155" t="s">
        <v>650</v>
      </c>
      <c r="E349" s="183" t="s">
        <v>1292</v>
      </c>
      <c r="F349" s="209">
        <v>920</v>
      </c>
      <c r="G349" s="208">
        <v>2541199.8339500003</v>
      </c>
      <c r="H349" s="8">
        <v>676</v>
      </c>
      <c r="I349" s="8">
        <v>1649060</v>
      </c>
      <c r="J349" s="49">
        <f t="shared" si="25"/>
        <v>0.73478260869565215</v>
      </c>
      <c r="K349" s="49">
        <f t="shared" si="26"/>
        <v>0.64892968194348077</v>
      </c>
      <c r="L349" s="53">
        <f t="shared" si="27"/>
        <v>0.22043478260869565</v>
      </c>
      <c r="M349" s="53">
        <f t="shared" si="28"/>
        <v>0.45425077736043651</v>
      </c>
      <c r="N349" s="50">
        <f t="shared" si="29"/>
        <v>0.67468555996913215</v>
      </c>
      <c r="O349" s="51"/>
    </row>
    <row r="350" spans="1:15" hidden="1" x14ac:dyDescent="0.25">
      <c r="A350" s="151">
        <v>347</v>
      </c>
      <c r="B350" s="183" t="s">
        <v>72</v>
      </c>
      <c r="C350" s="169" t="s">
        <v>66</v>
      </c>
      <c r="D350" s="155" t="s">
        <v>646</v>
      </c>
      <c r="E350" s="183" t="s">
        <v>499</v>
      </c>
      <c r="F350" s="209">
        <v>712</v>
      </c>
      <c r="G350" s="208">
        <v>1251027.3869750001</v>
      </c>
      <c r="H350" s="8">
        <v>522</v>
      </c>
      <c r="I350" s="8">
        <v>601600</v>
      </c>
      <c r="J350" s="49">
        <f t="shared" si="25"/>
        <v>0.7331460674157303</v>
      </c>
      <c r="K350" s="49">
        <f t="shared" si="26"/>
        <v>0.48088475621199334</v>
      </c>
      <c r="L350" s="53">
        <f t="shared" si="27"/>
        <v>0.21994382022471909</v>
      </c>
      <c r="M350" s="53">
        <f t="shared" si="28"/>
        <v>0.33661932934839534</v>
      </c>
      <c r="N350" s="50">
        <f t="shared" si="29"/>
        <v>0.55656314957311448</v>
      </c>
      <c r="O350" s="51"/>
    </row>
    <row r="351" spans="1:15" hidden="1" x14ac:dyDescent="0.25">
      <c r="A351" s="151">
        <v>348</v>
      </c>
      <c r="B351" s="183" t="s">
        <v>72</v>
      </c>
      <c r="C351" s="169" t="s">
        <v>66</v>
      </c>
      <c r="D351" s="155" t="s">
        <v>637</v>
      </c>
      <c r="E351" s="183" t="s">
        <v>638</v>
      </c>
      <c r="F351" s="209">
        <v>1465</v>
      </c>
      <c r="G351" s="208">
        <v>2169597.7639500001</v>
      </c>
      <c r="H351" s="8">
        <v>825</v>
      </c>
      <c r="I351" s="8">
        <v>1261370</v>
      </c>
      <c r="J351" s="49">
        <f t="shared" si="25"/>
        <v>0.56313993174061439</v>
      </c>
      <c r="K351" s="49">
        <f t="shared" si="26"/>
        <v>0.58138426438250568</v>
      </c>
      <c r="L351" s="53">
        <f t="shared" si="27"/>
        <v>0.16894197952218432</v>
      </c>
      <c r="M351" s="53">
        <f t="shared" si="28"/>
        <v>0.40696898506775397</v>
      </c>
      <c r="N351" s="50">
        <f t="shared" si="29"/>
        <v>0.57591096458993829</v>
      </c>
      <c r="O351" s="51"/>
    </row>
    <row r="352" spans="1:15" hidden="1" x14ac:dyDescent="0.25">
      <c r="A352" s="151">
        <v>349</v>
      </c>
      <c r="B352" s="183" t="s">
        <v>72</v>
      </c>
      <c r="C352" s="169" t="s">
        <v>66</v>
      </c>
      <c r="D352" s="155" t="s">
        <v>644</v>
      </c>
      <c r="E352" s="183" t="s">
        <v>645</v>
      </c>
      <c r="F352" s="209">
        <v>757</v>
      </c>
      <c r="G352" s="208">
        <v>1236364.736975</v>
      </c>
      <c r="H352" s="8">
        <v>402</v>
      </c>
      <c r="I352" s="8">
        <v>581510</v>
      </c>
      <c r="J352" s="49">
        <f t="shared" si="25"/>
        <v>0.53104359313077942</v>
      </c>
      <c r="K352" s="49">
        <f t="shared" si="26"/>
        <v>0.47033855189268348</v>
      </c>
      <c r="L352" s="53">
        <f t="shared" si="27"/>
        <v>0.15931307793923383</v>
      </c>
      <c r="M352" s="53">
        <f t="shared" si="28"/>
        <v>0.32923698632487841</v>
      </c>
      <c r="N352" s="50">
        <f t="shared" si="29"/>
        <v>0.48855006426411224</v>
      </c>
      <c r="O352" s="51"/>
    </row>
    <row r="353" spans="1:15" hidden="1" x14ac:dyDescent="0.25">
      <c r="A353" s="151">
        <v>350</v>
      </c>
      <c r="B353" s="183" t="s">
        <v>72</v>
      </c>
      <c r="C353" s="169" t="s">
        <v>66</v>
      </c>
      <c r="D353" s="155" t="s">
        <v>632</v>
      </c>
      <c r="E353" s="183" t="s">
        <v>1327</v>
      </c>
      <c r="F353" s="209">
        <v>710</v>
      </c>
      <c r="G353" s="208">
        <v>1190773.0994749998</v>
      </c>
      <c r="H353" s="8">
        <v>249</v>
      </c>
      <c r="I353" s="8">
        <v>506175</v>
      </c>
      <c r="J353" s="49">
        <f t="shared" si="25"/>
        <v>0.35070422535211265</v>
      </c>
      <c r="K353" s="49">
        <f t="shared" si="26"/>
        <v>0.42508098328990435</v>
      </c>
      <c r="L353" s="53">
        <f t="shared" si="27"/>
        <v>0.10521126760563379</v>
      </c>
      <c r="M353" s="53">
        <f t="shared" si="28"/>
        <v>0.29755668830293303</v>
      </c>
      <c r="N353" s="50">
        <f t="shared" si="29"/>
        <v>0.40276795590856684</v>
      </c>
      <c r="O353" s="51"/>
    </row>
    <row r="354" spans="1:15" hidden="1" x14ac:dyDescent="0.25">
      <c r="A354" s="151">
        <v>351</v>
      </c>
      <c r="B354" s="183" t="s">
        <v>72</v>
      </c>
      <c r="C354" s="169" t="s">
        <v>66</v>
      </c>
      <c r="D354" s="155" t="s">
        <v>630</v>
      </c>
      <c r="E354" s="183" t="s">
        <v>1335</v>
      </c>
      <c r="F354" s="209">
        <v>597</v>
      </c>
      <c r="G354" s="208">
        <v>1071993.0994749998</v>
      </c>
      <c r="H354" s="8">
        <v>121</v>
      </c>
      <c r="I354" s="8">
        <v>259930</v>
      </c>
      <c r="J354" s="49">
        <f t="shared" si="25"/>
        <v>0.20268006700167504</v>
      </c>
      <c r="K354" s="49">
        <f t="shared" si="26"/>
        <v>0.24247357574157768</v>
      </c>
      <c r="L354" s="53">
        <f t="shared" si="27"/>
        <v>6.0804020100502509E-2</v>
      </c>
      <c r="M354" s="53">
        <f t="shared" si="28"/>
        <v>0.16973150301910436</v>
      </c>
      <c r="N354" s="50">
        <f t="shared" si="29"/>
        <v>0.23053552311960687</v>
      </c>
      <c r="O354" s="51"/>
    </row>
    <row r="355" spans="1:15" ht="15.75" hidden="1" x14ac:dyDescent="0.3">
      <c r="A355" s="151">
        <v>352</v>
      </c>
      <c r="B355" s="188" t="s">
        <v>65</v>
      </c>
      <c r="C355" s="169" t="s">
        <v>66</v>
      </c>
      <c r="D355" s="155" t="s">
        <v>620</v>
      </c>
      <c r="E355" s="188" t="s">
        <v>1048</v>
      </c>
      <c r="F355" s="209">
        <v>1358</v>
      </c>
      <c r="G355" s="208">
        <v>2453862.7339500003</v>
      </c>
      <c r="H355" s="8">
        <v>255</v>
      </c>
      <c r="I355" s="8">
        <v>349145</v>
      </c>
      <c r="J355" s="49">
        <f t="shared" si="25"/>
        <v>0.18777614138438881</v>
      </c>
      <c r="K355" s="49">
        <f t="shared" si="26"/>
        <v>0.14228383485737151</v>
      </c>
      <c r="L355" s="53">
        <f t="shared" si="27"/>
        <v>5.6332842415316636E-2</v>
      </c>
      <c r="M355" s="53">
        <f t="shared" si="28"/>
        <v>9.9598684400160051E-2</v>
      </c>
      <c r="N355" s="50">
        <f t="shared" si="29"/>
        <v>0.15593152681547667</v>
      </c>
      <c r="O355" s="51"/>
    </row>
    <row r="356" spans="1:15" ht="15.75" hidden="1" x14ac:dyDescent="0.3">
      <c r="A356" s="151">
        <v>353</v>
      </c>
      <c r="B356" s="188" t="s">
        <v>65</v>
      </c>
      <c r="C356" s="169" t="s">
        <v>66</v>
      </c>
      <c r="D356" s="155" t="s">
        <v>622</v>
      </c>
      <c r="E356" s="188" t="s">
        <v>1049</v>
      </c>
      <c r="F356" s="209">
        <v>1158</v>
      </c>
      <c r="G356" s="208">
        <v>2083514.9714500001</v>
      </c>
      <c r="H356" s="8">
        <v>238</v>
      </c>
      <c r="I356" s="8">
        <v>526825</v>
      </c>
      <c r="J356" s="49">
        <f t="shared" si="25"/>
        <v>0.20552677029360966</v>
      </c>
      <c r="K356" s="49">
        <f t="shared" si="26"/>
        <v>0.25285395460026944</v>
      </c>
      <c r="L356" s="53">
        <f t="shared" si="27"/>
        <v>6.1658031088082897E-2</v>
      </c>
      <c r="M356" s="53">
        <f t="shared" si="28"/>
        <v>0.17699776822018859</v>
      </c>
      <c r="N356" s="50">
        <f t="shared" si="29"/>
        <v>0.23865579930827149</v>
      </c>
      <c r="O356" s="51"/>
    </row>
    <row r="357" spans="1:15" ht="15.75" hidden="1" x14ac:dyDescent="0.3">
      <c r="A357" s="151">
        <v>354</v>
      </c>
      <c r="B357" s="188" t="s">
        <v>65</v>
      </c>
      <c r="C357" s="169" t="s">
        <v>66</v>
      </c>
      <c r="D357" s="155" t="s">
        <v>623</v>
      </c>
      <c r="E357" s="188" t="s">
        <v>1050</v>
      </c>
      <c r="F357" s="209">
        <v>886</v>
      </c>
      <c r="G357" s="208">
        <v>1617209.6039500001</v>
      </c>
      <c r="H357" s="8">
        <v>186</v>
      </c>
      <c r="I357" s="8">
        <v>254250</v>
      </c>
      <c r="J357" s="49">
        <f t="shared" si="25"/>
        <v>0.20993227990970656</v>
      </c>
      <c r="K357" s="49">
        <f t="shared" si="26"/>
        <v>0.15721524246393279</v>
      </c>
      <c r="L357" s="53">
        <f t="shared" si="27"/>
        <v>6.2979683972911968E-2</v>
      </c>
      <c r="M357" s="53">
        <f t="shared" si="28"/>
        <v>0.11005066972475294</v>
      </c>
      <c r="N357" s="50">
        <f t="shared" si="29"/>
        <v>0.1730303536976649</v>
      </c>
      <c r="O357" s="51"/>
    </row>
    <row r="358" spans="1:15" ht="15.75" hidden="1" x14ac:dyDescent="0.3">
      <c r="A358" s="151">
        <v>355</v>
      </c>
      <c r="B358" s="188" t="s">
        <v>73</v>
      </c>
      <c r="C358" s="169" t="s">
        <v>66</v>
      </c>
      <c r="D358" s="155" t="s">
        <v>627</v>
      </c>
      <c r="E358" s="188" t="s">
        <v>1380</v>
      </c>
      <c r="F358" s="209">
        <v>1551</v>
      </c>
      <c r="G358" s="208">
        <v>2805762.3489499995</v>
      </c>
      <c r="H358" s="8">
        <v>633</v>
      </c>
      <c r="I358" s="8">
        <v>1088290</v>
      </c>
      <c r="J358" s="49">
        <f t="shared" si="25"/>
        <v>0.40812379110251451</v>
      </c>
      <c r="K358" s="49">
        <f t="shared" si="26"/>
        <v>0.3878767567065225</v>
      </c>
      <c r="L358" s="53">
        <f t="shared" si="27"/>
        <v>0.12243713733075434</v>
      </c>
      <c r="M358" s="53">
        <f t="shared" si="28"/>
        <v>0.27151372969456572</v>
      </c>
      <c r="N358" s="50">
        <f t="shared" si="29"/>
        <v>0.39395086702532006</v>
      </c>
      <c r="O358" s="51"/>
    </row>
    <row r="359" spans="1:15" ht="15.75" hidden="1" x14ac:dyDescent="0.3">
      <c r="A359" s="151">
        <v>356</v>
      </c>
      <c r="B359" s="188" t="s">
        <v>73</v>
      </c>
      <c r="C359" s="169" t="s">
        <v>66</v>
      </c>
      <c r="D359" s="155" t="s">
        <v>628</v>
      </c>
      <c r="E359" s="188" t="s">
        <v>629</v>
      </c>
      <c r="F359" s="209">
        <v>1380</v>
      </c>
      <c r="G359" s="208">
        <v>2490254.16145</v>
      </c>
      <c r="H359" s="8">
        <v>1026</v>
      </c>
      <c r="I359" s="8">
        <v>1392990</v>
      </c>
      <c r="J359" s="49">
        <f t="shared" si="25"/>
        <v>0.74347826086956526</v>
      </c>
      <c r="K359" s="49">
        <f t="shared" si="26"/>
        <v>0.55937663776010071</v>
      </c>
      <c r="L359" s="53">
        <f t="shared" si="27"/>
        <v>0.22304347826086957</v>
      </c>
      <c r="M359" s="53">
        <f t="shared" si="28"/>
        <v>0.39156364643207048</v>
      </c>
      <c r="N359" s="50">
        <f t="shared" si="29"/>
        <v>0.6146071246929401</v>
      </c>
      <c r="O359" s="51"/>
    </row>
    <row r="360" spans="1:15" ht="15.75" hidden="1" x14ac:dyDescent="0.3">
      <c r="A360" s="151">
        <v>357</v>
      </c>
      <c r="B360" s="188" t="s">
        <v>73</v>
      </c>
      <c r="C360" s="169" t="s">
        <v>66</v>
      </c>
      <c r="D360" s="155" t="s">
        <v>624</v>
      </c>
      <c r="E360" s="188" t="s">
        <v>625</v>
      </c>
      <c r="F360" s="209">
        <v>772</v>
      </c>
      <c r="G360" s="208">
        <v>1401782.8094749996</v>
      </c>
      <c r="H360" s="8">
        <v>675</v>
      </c>
      <c r="I360" s="8">
        <v>866500</v>
      </c>
      <c r="J360" s="49">
        <f t="shared" si="25"/>
        <v>0.87435233160621761</v>
      </c>
      <c r="K360" s="49">
        <f t="shared" si="26"/>
        <v>0.618141408314548</v>
      </c>
      <c r="L360" s="53">
        <f t="shared" si="27"/>
        <v>0.26230569948186527</v>
      </c>
      <c r="M360" s="53">
        <f t="shared" si="28"/>
        <v>0.43269898582018357</v>
      </c>
      <c r="N360" s="50">
        <f t="shared" si="29"/>
        <v>0.69500468530204884</v>
      </c>
      <c r="O360" s="51"/>
    </row>
    <row r="361" spans="1:15" ht="15.75" hidden="1" x14ac:dyDescent="0.3">
      <c r="A361" s="151">
        <v>358</v>
      </c>
      <c r="B361" s="188" t="s">
        <v>73</v>
      </c>
      <c r="C361" s="169" t="s">
        <v>66</v>
      </c>
      <c r="D361" s="155" t="s">
        <v>626</v>
      </c>
      <c r="E361" s="188" t="s">
        <v>1051</v>
      </c>
      <c r="F361" s="209">
        <v>602</v>
      </c>
      <c r="G361" s="208">
        <v>1077273.0994749998</v>
      </c>
      <c r="H361" s="8">
        <v>329</v>
      </c>
      <c r="I361" s="8">
        <v>489135</v>
      </c>
      <c r="J361" s="49">
        <f t="shared" si="25"/>
        <v>0.54651162790697672</v>
      </c>
      <c r="K361" s="49">
        <f t="shared" si="26"/>
        <v>0.45404921021268974</v>
      </c>
      <c r="L361" s="53">
        <f t="shared" si="27"/>
        <v>0.163953488372093</v>
      </c>
      <c r="M361" s="53">
        <f t="shared" si="28"/>
        <v>0.31783444714888281</v>
      </c>
      <c r="N361" s="50">
        <f t="shared" si="29"/>
        <v>0.48178793552097582</v>
      </c>
      <c r="O361" s="51"/>
    </row>
    <row r="362" spans="1:15" ht="15.75" hidden="1" x14ac:dyDescent="0.3">
      <c r="A362" s="151">
        <v>359</v>
      </c>
      <c r="B362" s="188" t="s">
        <v>68</v>
      </c>
      <c r="C362" s="169" t="s">
        <v>66</v>
      </c>
      <c r="D362" s="155" t="s">
        <v>710</v>
      </c>
      <c r="E362" s="188" t="s">
        <v>1176</v>
      </c>
      <c r="F362" s="209">
        <v>623</v>
      </c>
      <c r="G362" s="208">
        <v>1111466.4769749998</v>
      </c>
      <c r="H362" s="8">
        <v>165</v>
      </c>
      <c r="I362" s="8">
        <v>161310</v>
      </c>
      <c r="J362" s="49">
        <f t="shared" si="25"/>
        <v>0.26484751203852325</v>
      </c>
      <c r="K362" s="49">
        <f t="shared" si="26"/>
        <v>0.14513258235104498</v>
      </c>
      <c r="L362" s="53">
        <f t="shared" si="27"/>
        <v>7.9454253611556974E-2</v>
      </c>
      <c r="M362" s="53">
        <f t="shared" si="28"/>
        <v>0.10159280764573148</v>
      </c>
      <c r="N362" s="50">
        <f t="shared" si="29"/>
        <v>0.18104706125728845</v>
      </c>
      <c r="O362" s="51"/>
    </row>
    <row r="363" spans="1:15" ht="15.75" hidden="1" x14ac:dyDescent="0.3">
      <c r="A363" s="151">
        <v>360</v>
      </c>
      <c r="B363" s="188" t="s">
        <v>68</v>
      </c>
      <c r="C363" s="169" t="s">
        <v>66</v>
      </c>
      <c r="D363" s="155" t="s">
        <v>709</v>
      </c>
      <c r="E363" s="188" t="s">
        <v>1053</v>
      </c>
      <c r="F363" s="209">
        <v>922</v>
      </c>
      <c r="G363" s="208">
        <v>1656232.696975</v>
      </c>
      <c r="H363" s="8">
        <v>371</v>
      </c>
      <c r="I363" s="8">
        <v>652830</v>
      </c>
      <c r="J363" s="49">
        <f t="shared" si="25"/>
        <v>0.40238611713665945</v>
      </c>
      <c r="K363" s="49">
        <f t="shared" si="26"/>
        <v>0.39416562732540605</v>
      </c>
      <c r="L363" s="53">
        <f t="shared" si="27"/>
        <v>0.12071583514099783</v>
      </c>
      <c r="M363" s="53">
        <f t="shared" si="28"/>
        <v>0.27591593912778423</v>
      </c>
      <c r="N363" s="50">
        <f t="shared" si="29"/>
        <v>0.39663177426878204</v>
      </c>
      <c r="O363" s="51"/>
    </row>
    <row r="364" spans="1:15" ht="15.75" hidden="1" x14ac:dyDescent="0.3">
      <c r="A364" s="151">
        <v>361</v>
      </c>
      <c r="B364" s="157" t="s">
        <v>89</v>
      </c>
      <c r="C364" s="169" t="s">
        <v>90</v>
      </c>
      <c r="D364" s="155" t="s">
        <v>776</v>
      </c>
      <c r="E364" s="168" t="s">
        <v>1295</v>
      </c>
      <c r="F364" s="209">
        <v>1131</v>
      </c>
      <c r="G364" s="208">
        <v>1998491.4684250001</v>
      </c>
      <c r="H364" s="8">
        <v>441</v>
      </c>
      <c r="I364" s="8">
        <v>693115</v>
      </c>
      <c r="J364" s="49">
        <f t="shared" si="25"/>
        <v>0.38992042440318303</v>
      </c>
      <c r="K364" s="49">
        <f t="shared" si="26"/>
        <v>0.34681909377688763</v>
      </c>
      <c r="L364" s="53">
        <f t="shared" si="27"/>
        <v>0.1169761273209549</v>
      </c>
      <c r="M364" s="53">
        <f t="shared" si="28"/>
        <v>0.24277336564382132</v>
      </c>
      <c r="N364" s="50">
        <f t="shared" si="29"/>
        <v>0.35974949296477621</v>
      </c>
      <c r="O364" s="51"/>
    </row>
    <row r="365" spans="1:15" ht="15.75" hidden="1" x14ac:dyDescent="0.3">
      <c r="A365" s="151">
        <v>362</v>
      </c>
      <c r="B365" s="157" t="s">
        <v>89</v>
      </c>
      <c r="C365" s="169" t="s">
        <v>90</v>
      </c>
      <c r="D365" s="155" t="s">
        <v>770</v>
      </c>
      <c r="E365" s="168" t="s">
        <v>1058</v>
      </c>
      <c r="F365" s="209">
        <v>934</v>
      </c>
      <c r="G365" s="208">
        <v>1481498.8294749998</v>
      </c>
      <c r="H365" s="8">
        <v>624</v>
      </c>
      <c r="I365" s="8">
        <v>830370</v>
      </c>
      <c r="J365" s="49">
        <f t="shared" si="25"/>
        <v>0.66809421841541761</v>
      </c>
      <c r="K365" s="49">
        <f t="shared" si="26"/>
        <v>0.56049318668328552</v>
      </c>
      <c r="L365" s="53">
        <f t="shared" si="27"/>
        <v>0.20042826552462528</v>
      </c>
      <c r="M365" s="53">
        <f t="shared" si="28"/>
        <v>0.39234523067829985</v>
      </c>
      <c r="N365" s="50">
        <f t="shared" si="29"/>
        <v>0.59277349620292519</v>
      </c>
      <c r="O365" s="51"/>
    </row>
    <row r="366" spans="1:15" ht="15.75" hidden="1" x14ac:dyDescent="0.3">
      <c r="A366" s="151">
        <v>363</v>
      </c>
      <c r="B366" s="157" t="s">
        <v>89</v>
      </c>
      <c r="C366" s="169" t="s">
        <v>90</v>
      </c>
      <c r="D366" s="155" t="s">
        <v>778</v>
      </c>
      <c r="E366" s="168" t="s">
        <v>779</v>
      </c>
      <c r="F366" s="209">
        <v>813</v>
      </c>
      <c r="G366" s="208">
        <v>1266734.9025000001</v>
      </c>
      <c r="H366" s="8">
        <v>419</v>
      </c>
      <c r="I366" s="8">
        <v>751205</v>
      </c>
      <c r="J366" s="49">
        <f t="shared" si="25"/>
        <v>0.51537515375153753</v>
      </c>
      <c r="K366" s="49">
        <f t="shared" si="26"/>
        <v>0.5930246324763282</v>
      </c>
      <c r="L366" s="53">
        <f t="shared" si="27"/>
        <v>0.15461254612546124</v>
      </c>
      <c r="M366" s="53">
        <f t="shared" si="28"/>
        <v>0.4151172427334297</v>
      </c>
      <c r="N366" s="50">
        <f t="shared" si="29"/>
        <v>0.56972978885889092</v>
      </c>
      <c r="O366" s="51"/>
    </row>
    <row r="367" spans="1:15" ht="15.75" hidden="1" x14ac:dyDescent="0.3">
      <c r="A367" s="151">
        <v>364</v>
      </c>
      <c r="B367" s="157" t="s">
        <v>89</v>
      </c>
      <c r="C367" s="169" t="s">
        <v>90</v>
      </c>
      <c r="D367" s="155" t="s">
        <v>774</v>
      </c>
      <c r="E367" s="168" t="s">
        <v>775</v>
      </c>
      <c r="F367" s="209">
        <v>752</v>
      </c>
      <c r="G367" s="208">
        <v>1132780.5574999999</v>
      </c>
      <c r="H367" s="8">
        <v>523</v>
      </c>
      <c r="I367" s="8">
        <v>617005</v>
      </c>
      <c r="J367" s="49">
        <f t="shared" si="25"/>
        <v>0.69547872340425532</v>
      </c>
      <c r="K367" s="49">
        <f t="shared" si="26"/>
        <v>0.5446818414342357</v>
      </c>
      <c r="L367" s="53">
        <f t="shared" si="27"/>
        <v>0.2086436170212766</v>
      </c>
      <c r="M367" s="53">
        <f t="shared" si="28"/>
        <v>0.38127728900396496</v>
      </c>
      <c r="N367" s="50">
        <f t="shared" si="29"/>
        <v>0.5899209060252415</v>
      </c>
      <c r="O367" s="51"/>
    </row>
    <row r="368" spans="1:15" ht="15.75" hidden="1" x14ac:dyDescent="0.3">
      <c r="A368" s="151">
        <v>365</v>
      </c>
      <c r="B368" s="157" t="s">
        <v>89</v>
      </c>
      <c r="C368" s="169" t="s">
        <v>90</v>
      </c>
      <c r="D368" s="155" t="s">
        <v>771</v>
      </c>
      <c r="E368" s="168" t="s">
        <v>772</v>
      </c>
      <c r="F368" s="209">
        <v>640</v>
      </c>
      <c r="G368" s="208">
        <v>1175559.0684249999</v>
      </c>
      <c r="H368" s="8">
        <v>339</v>
      </c>
      <c r="I368" s="8">
        <v>584980</v>
      </c>
      <c r="J368" s="49">
        <f t="shared" si="25"/>
        <v>0.52968749999999998</v>
      </c>
      <c r="K368" s="49">
        <f t="shared" si="26"/>
        <v>0.49761855079196426</v>
      </c>
      <c r="L368" s="53">
        <f t="shared" si="27"/>
        <v>0.15890625</v>
      </c>
      <c r="M368" s="53">
        <f t="shared" si="28"/>
        <v>0.34833298555437497</v>
      </c>
      <c r="N368" s="50">
        <f t="shared" si="29"/>
        <v>0.507239235554375</v>
      </c>
      <c r="O368" s="51"/>
    </row>
    <row r="369" spans="1:15" ht="15.75" hidden="1" x14ac:dyDescent="0.3">
      <c r="A369" s="151">
        <v>366</v>
      </c>
      <c r="B369" s="157" t="s">
        <v>89</v>
      </c>
      <c r="C369" s="169" t="s">
        <v>90</v>
      </c>
      <c r="D369" s="155" t="s">
        <v>780</v>
      </c>
      <c r="E369" s="168" t="s">
        <v>1208</v>
      </c>
      <c r="F369" s="209">
        <v>743</v>
      </c>
      <c r="G369" s="208">
        <v>1193444.8069750001</v>
      </c>
      <c r="H369" s="8">
        <v>296</v>
      </c>
      <c r="I369" s="8">
        <v>341660</v>
      </c>
      <c r="J369" s="49">
        <f t="shared" si="25"/>
        <v>0.39838492597577391</v>
      </c>
      <c r="K369" s="49">
        <f t="shared" si="26"/>
        <v>0.28628052005689192</v>
      </c>
      <c r="L369" s="53">
        <f t="shared" si="27"/>
        <v>0.11951547779273217</v>
      </c>
      <c r="M369" s="53">
        <f t="shared" si="28"/>
        <v>0.20039636403982433</v>
      </c>
      <c r="N369" s="50">
        <f t="shared" si="29"/>
        <v>0.3199118418325565</v>
      </c>
      <c r="O369" s="51"/>
    </row>
    <row r="370" spans="1:15" ht="15.75" hidden="1" x14ac:dyDescent="0.3">
      <c r="A370" s="151">
        <v>367</v>
      </c>
      <c r="B370" s="157" t="s">
        <v>89</v>
      </c>
      <c r="C370" s="169" t="s">
        <v>90</v>
      </c>
      <c r="D370" s="155" t="s">
        <v>777</v>
      </c>
      <c r="E370" s="168" t="s">
        <v>1296</v>
      </c>
      <c r="F370" s="209">
        <v>641</v>
      </c>
      <c r="G370" s="208">
        <v>1101397.32</v>
      </c>
      <c r="H370" s="8">
        <v>310</v>
      </c>
      <c r="I370" s="8">
        <v>421470</v>
      </c>
      <c r="J370" s="49">
        <f t="shared" si="25"/>
        <v>0.48361934477379093</v>
      </c>
      <c r="K370" s="49">
        <f t="shared" si="26"/>
        <v>0.38266844520740251</v>
      </c>
      <c r="L370" s="53">
        <f t="shared" si="27"/>
        <v>0.14508580343213728</v>
      </c>
      <c r="M370" s="53">
        <f t="shared" si="28"/>
        <v>0.26786791164518176</v>
      </c>
      <c r="N370" s="50">
        <f t="shared" si="29"/>
        <v>0.41295371507731904</v>
      </c>
      <c r="O370" s="51"/>
    </row>
    <row r="371" spans="1:15" ht="15.75" hidden="1" x14ac:dyDescent="0.3">
      <c r="A371" s="151">
        <v>368</v>
      </c>
      <c r="B371" s="157" t="s">
        <v>89</v>
      </c>
      <c r="C371" s="169" t="s">
        <v>90</v>
      </c>
      <c r="D371" s="155" t="s">
        <v>773</v>
      </c>
      <c r="E371" s="168" t="s">
        <v>537</v>
      </c>
      <c r="F371" s="209">
        <v>671</v>
      </c>
      <c r="G371" s="208">
        <v>1116425.444475</v>
      </c>
      <c r="H371" s="8">
        <v>378</v>
      </c>
      <c r="I371" s="8">
        <v>511265</v>
      </c>
      <c r="J371" s="49">
        <f t="shared" si="25"/>
        <v>0.56333830104321903</v>
      </c>
      <c r="K371" s="49">
        <f t="shared" si="26"/>
        <v>0.45794817963901097</v>
      </c>
      <c r="L371" s="53">
        <f t="shared" si="27"/>
        <v>0.16900149031296571</v>
      </c>
      <c r="M371" s="53">
        <f t="shared" si="28"/>
        <v>0.32056372574730768</v>
      </c>
      <c r="N371" s="50">
        <f t="shared" si="29"/>
        <v>0.48956521606027337</v>
      </c>
      <c r="O371" s="51"/>
    </row>
    <row r="372" spans="1:15" ht="15.75" hidden="1" x14ac:dyDescent="0.3">
      <c r="A372" s="151">
        <v>369</v>
      </c>
      <c r="B372" s="157" t="s">
        <v>92</v>
      </c>
      <c r="C372" s="169" t="s">
        <v>90</v>
      </c>
      <c r="D372" s="155" t="s">
        <v>781</v>
      </c>
      <c r="E372" s="168" t="s">
        <v>782</v>
      </c>
      <c r="F372" s="209">
        <v>1625</v>
      </c>
      <c r="G372" s="208">
        <v>2718995.246975</v>
      </c>
      <c r="H372" s="8">
        <v>656</v>
      </c>
      <c r="I372" s="8">
        <v>1135970</v>
      </c>
      <c r="J372" s="49">
        <f t="shared" si="25"/>
        <v>0.40369230769230768</v>
      </c>
      <c r="K372" s="49">
        <f t="shared" si="26"/>
        <v>0.4177903588701804</v>
      </c>
      <c r="L372" s="53">
        <f t="shared" si="27"/>
        <v>0.12110769230769231</v>
      </c>
      <c r="M372" s="53">
        <f t="shared" si="28"/>
        <v>0.29245325120912624</v>
      </c>
      <c r="N372" s="50">
        <f t="shared" si="29"/>
        <v>0.41356094351681855</v>
      </c>
      <c r="O372" s="51"/>
    </row>
    <row r="373" spans="1:15" ht="15.75" hidden="1" x14ac:dyDescent="0.3">
      <c r="A373" s="151">
        <v>370</v>
      </c>
      <c r="B373" s="157" t="s">
        <v>92</v>
      </c>
      <c r="C373" s="169" t="s">
        <v>90</v>
      </c>
      <c r="D373" s="155" t="s">
        <v>783</v>
      </c>
      <c r="E373" s="168" t="s">
        <v>353</v>
      </c>
      <c r="F373" s="209">
        <v>901</v>
      </c>
      <c r="G373" s="208">
        <v>1462679.6339499997</v>
      </c>
      <c r="H373" s="8">
        <v>467</v>
      </c>
      <c r="I373" s="8">
        <v>636305</v>
      </c>
      <c r="J373" s="49">
        <f t="shared" si="25"/>
        <v>0.51831298557158711</v>
      </c>
      <c r="K373" s="49">
        <f t="shared" si="26"/>
        <v>0.43502690899007312</v>
      </c>
      <c r="L373" s="53">
        <f t="shared" si="27"/>
        <v>0.15549389567147612</v>
      </c>
      <c r="M373" s="53">
        <f t="shared" si="28"/>
        <v>0.30451883629305115</v>
      </c>
      <c r="N373" s="50">
        <f t="shared" si="29"/>
        <v>0.4600127319645273</v>
      </c>
      <c r="O373" s="51"/>
    </row>
    <row r="374" spans="1:15" ht="15.75" hidden="1" x14ac:dyDescent="0.3">
      <c r="A374" s="151">
        <v>371</v>
      </c>
      <c r="B374" s="157" t="s">
        <v>92</v>
      </c>
      <c r="C374" s="169" t="s">
        <v>90</v>
      </c>
      <c r="D374" s="155" t="s">
        <v>786</v>
      </c>
      <c r="E374" s="168" t="s">
        <v>787</v>
      </c>
      <c r="F374" s="209">
        <v>725</v>
      </c>
      <c r="G374" s="208">
        <v>1132463.141975</v>
      </c>
      <c r="H374" s="8">
        <v>362</v>
      </c>
      <c r="I374" s="8">
        <v>466215</v>
      </c>
      <c r="J374" s="49">
        <f t="shared" si="25"/>
        <v>0.49931034482758618</v>
      </c>
      <c r="K374" s="49">
        <f t="shared" si="26"/>
        <v>0.41168227266710639</v>
      </c>
      <c r="L374" s="53">
        <f t="shared" si="27"/>
        <v>0.14979310344827584</v>
      </c>
      <c r="M374" s="53">
        <f t="shared" si="28"/>
        <v>0.28817759086697448</v>
      </c>
      <c r="N374" s="50">
        <f t="shared" si="29"/>
        <v>0.43797069431525032</v>
      </c>
      <c r="O374" s="51"/>
    </row>
    <row r="375" spans="1:15" ht="15.75" hidden="1" x14ac:dyDescent="0.3">
      <c r="A375" s="151">
        <v>372</v>
      </c>
      <c r="B375" s="157" t="s">
        <v>92</v>
      </c>
      <c r="C375" s="169" t="s">
        <v>90</v>
      </c>
      <c r="D375" s="155" t="s">
        <v>784</v>
      </c>
      <c r="E375" s="168" t="s">
        <v>785</v>
      </c>
      <c r="F375" s="209">
        <v>740</v>
      </c>
      <c r="G375" s="208">
        <v>1178400.3144750001</v>
      </c>
      <c r="H375" s="8">
        <v>448</v>
      </c>
      <c r="I375" s="8">
        <v>751275</v>
      </c>
      <c r="J375" s="49">
        <f t="shared" si="25"/>
        <v>0.60540540540540544</v>
      </c>
      <c r="K375" s="49">
        <f t="shared" si="26"/>
        <v>0.63753801723543102</v>
      </c>
      <c r="L375" s="53">
        <f t="shared" si="27"/>
        <v>0.18162162162162163</v>
      </c>
      <c r="M375" s="53">
        <f t="shared" si="28"/>
        <v>0.44627661206480168</v>
      </c>
      <c r="N375" s="50">
        <f t="shared" si="29"/>
        <v>0.62789823368642328</v>
      </c>
      <c r="O375" s="51"/>
    </row>
    <row r="376" spans="1:15" ht="15.75" x14ac:dyDescent="0.3">
      <c r="A376" s="151">
        <v>373</v>
      </c>
      <c r="B376" s="168" t="s">
        <v>1378</v>
      </c>
      <c r="C376" s="169" t="s">
        <v>90</v>
      </c>
      <c r="D376" s="155" t="s">
        <v>788</v>
      </c>
      <c r="E376" s="168" t="s">
        <v>1406</v>
      </c>
      <c r="F376" s="209">
        <v>2723</v>
      </c>
      <c r="G376" s="208">
        <v>5019320.2253999999</v>
      </c>
      <c r="H376" s="8">
        <v>846</v>
      </c>
      <c r="I376" s="8">
        <v>1757230</v>
      </c>
      <c r="J376" s="49">
        <f t="shared" si="25"/>
        <v>0.31068674256334927</v>
      </c>
      <c r="K376" s="49">
        <f t="shared" si="26"/>
        <v>0.35009322400026044</v>
      </c>
      <c r="L376" s="53">
        <f t="shared" si="27"/>
        <v>9.3206022769004776E-2</v>
      </c>
      <c r="M376" s="53">
        <f t="shared" si="28"/>
        <v>0.24506525680018229</v>
      </c>
      <c r="N376" s="50">
        <f t="shared" si="29"/>
        <v>0.33827127956918707</v>
      </c>
      <c r="O376" s="51"/>
    </row>
    <row r="377" spans="1:15" ht="15.75" x14ac:dyDescent="0.3">
      <c r="A377" s="151">
        <v>374</v>
      </c>
      <c r="B377" s="168" t="s">
        <v>1378</v>
      </c>
      <c r="C377" s="169" t="s">
        <v>90</v>
      </c>
      <c r="D377" s="155" t="s">
        <v>790</v>
      </c>
      <c r="E377" s="168" t="s">
        <v>1209</v>
      </c>
      <c r="F377" s="209">
        <v>616</v>
      </c>
      <c r="G377" s="208">
        <v>1227490.946975</v>
      </c>
      <c r="H377" s="8">
        <v>524</v>
      </c>
      <c r="I377" s="8">
        <v>682620</v>
      </c>
      <c r="J377" s="49">
        <f t="shared" si="25"/>
        <v>0.85064935064935066</v>
      </c>
      <c r="K377" s="49">
        <f t="shared" si="26"/>
        <v>0.55611000772122421</v>
      </c>
      <c r="L377" s="53">
        <f t="shared" si="27"/>
        <v>0.2551948051948052</v>
      </c>
      <c r="M377" s="53">
        <f t="shared" si="28"/>
        <v>0.38927700540485694</v>
      </c>
      <c r="N377" s="50">
        <f t="shared" si="29"/>
        <v>0.64447181059966208</v>
      </c>
      <c r="O377" s="51"/>
    </row>
    <row r="378" spans="1:15" ht="15.75" x14ac:dyDescent="0.3">
      <c r="A378" s="151">
        <v>375</v>
      </c>
      <c r="B378" s="168" t="s">
        <v>1378</v>
      </c>
      <c r="C378" s="169" t="s">
        <v>90</v>
      </c>
      <c r="D378" s="155" t="s">
        <v>792</v>
      </c>
      <c r="E378" s="168" t="s">
        <v>1210</v>
      </c>
      <c r="F378" s="209">
        <v>1099</v>
      </c>
      <c r="G378" s="208">
        <v>2131817.3414499997</v>
      </c>
      <c r="H378" s="8">
        <v>770</v>
      </c>
      <c r="I378" s="8">
        <v>1270820</v>
      </c>
      <c r="J378" s="49">
        <f t="shared" si="25"/>
        <v>0.70063694267515919</v>
      </c>
      <c r="K378" s="49">
        <f t="shared" si="26"/>
        <v>0.59612049085576224</v>
      </c>
      <c r="L378" s="53">
        <f t="shared" si="27"/>
        <v>0.21019108280254775</v>
      </c>
      <c r="M378" s="53">
        <f t="shared" si="28"/>
        <v>0.41728434359903355</v>
      </c>
      <c r="N378" s="50">
        <f t="shared" si="29"/>
        <v>0.62747542640158127</v>
      </c>
      <c r="O378" s="51"/>
    </row>
    <row r="379" spans="1:15" ht="15.75" x14ac:dyDescent="0.3">
      <c r="A379" s="151">
        <v>376</v>
      </c>
      <c r="B379" s="168" t="s">
        <v>1378</v>
      </c>
      <c r="C379" s="169" t="s">
        <v>90</v>
      </c>
      <c r="D379" s="155" t="s">
        <v>791</v>
      </c>
      <c r="E379" s="168" t="s">
        <v>1211</v>
      </c>
      <c r="F379" s="209">
        <v>769</v>
      </c>
      <c r="G379" s="208">
        <v>1584350.0569750003</v>
      </c>
      <c r="H379" s="8">
        <v>556</v>
      </c>
      <c r="I379" s="8">
        <v>864875</v>
      </c>
      <c r="J379" s="49">
        <f t="shared" si="25"/>
        <v>0.7230169050715215</v>
      </c>
      <c r="K379" s="49">
        <f t="shared" si="26"/>
        <v>0.54588630599181209</v>
      </c>
      <c r="L379" s="53">
        <f t="shared" si="27"/>
        <v>0.21690507152145644</v>
      </c>
      <c r="M379" s="53">
        <f t="shared" si="28"/>
        <v>0.38212041419426845</v>
      </c>
      <c r="N379" s="50">
        <f t="shared" si="29"/>
        <v>0.59902548571572489</v>
      </c>
      <c r="O379" s="51"/>
    </row>
    <row r="380" spans="1:15" ht="15.75" x14ac:dyDescent="0.3">
      <c r="A380" s="151">
        <v>377</v>
      </c>
      <c r="B380" s="168" t="s">
        <v>1303</v>
      </c>
      <c r="C380" s="169" t="s">
        <v>90</v>
      </c>
      <c r="D380" s="155" t="s">
        <v>793</v>
      </c>
      <c r="E380" s="168" t="s">
        <v>1407</v>
      </c>
      <c r="F380" s="209">
        <v>824</v>
      </c>
      <c r="G380" s="208">
        <v>1435605.4819750001</v>
      </c>
      <c r="H380" s="8">
        <v>277</v>
      </c>
      <c r="I380" s="8">
        <v>409540</v>
      </c>
      <c r="J380" s="49">
        <f t="shared" si="25"/>
        <v>0.33616504854368934</v>
      </c>
      <c r="K380" s="49">
        <f t="shared" si="26"/>
        <v>0.2852733603640083</v>
      </c>
      <c r="L380" s="53">
        <f t="shared" si="27"/>
        <v>0.1008495145631068</v>
      </c>
      <c r="M380" s="53">
        <f t="shared" si="28"/>
        <v>0.1996913522548058</v>
      </c>
      <c r="N380" s="50">
        <f t="shared" si="29"/>
        <v>0.30054086681791259</v>
      </c>
      <c r="O380" s="51"/>
    </row>
    <row r="381" spans="1:15" ht="15.75" x14ac:dyDescent="0.3">
      <c r="A381" s="151">
        <v>378</v>
      </c>
      <c r="B381" s="168" t="s">
        <v>1303</v>
      </c>
      <c r="C381" s="169" t="s">
        <v>90</v>
      </c>
      <c r="D381" s="155" t="s">
        <v>795</v>
      </c>
      <c r="E381" s="168" t="s">
        <v>796</v>
      </c>
      <c r="F381" s="209">
        <v>1172</v>
      </c>
      <c r="G381" s="208">
        <v>1852903.4964500002</v>
      </c>
      <c r="H381" s="8">
        <v>464</v>
      </c>
      <c r="I381" s="8">
        <v>586845</v>
      </c>
      <c r="J381" s="49">
        <f t="shared" si="25"/>
        <v>0.39590443686006827</v>
      </c>
      <c r="K381" s="49">
        <f t="shared" si="26"/>
        <v>0.31671644050774544</v>
      </c>
      <c r="L381" s="53">
        <f t="shared" si="27"/>
        <v>0.11877133105802047</v>
      </c>
      <c r="M381" s="53">
        <f t="shared" si="28"/>
        <v>0.22170150835542179</v>
      </c>
      <c r="N381" s="50">
        <f t="shared" si="29"/>
        <v>0.34047283941344225</v>
      </c>
      <c r="O381" s="51"/>
    </row>
    <row r="382" spans="1:15" ht="15.75" x14ac:dyDescent="0.3">
      <c r="A382" s="151">
        <v>379</v>
      </c>
      <c r="B382" s="168" t="s">
        <v>1303</v>
      </c>
      <c r="C382" s="169" t="s">
        <v>90</v>
      </c>
      <c r="D382" s="155" t="s">
        <v>797</v>
      </c>
      <c r="E382" s="168" t="s">
        <v>798</v>
      </c>
      <c r="F382" s="209">
        <v>962</v>
      </c>
      <c r="G382" s="208">
        <v>1536771.2769749998</v>
      </c>
      <c r="H382" s="8">
        <v>397</v>
      </c>
      <c r="I382" s="8">
        <v>483965</v>
      </c>
      <c r="J382" s="49">
        <f t="shared" si="25"/>
        <v>0.41268191268191268</v>
      </c>
      <c r="K382" s="49">
        <f t="shared" si="26"/>
        <v>0.31492324671283739</v>
      </c>
      <c r="L382" s="53">
        <f t="shared" si="27"/>
        <v>0.1238045738045738</v>
      </c>
      <c r="M382" s="53">
        <f t="shared" si="28"/>
        <v>0.22044627269898615</v>
      </c>
      <c r="N382" s="50">
        <f t="shared" si="29"/>
        <v>0.34425084650355997</v>
      </c>
      <c r="O382" s="51"/>
    </row>
    <row r="383" spans="1:15" ht="15.75" hidden="1" x14ac:dyDescent="0.3">
      <c r="A383" s="151">
        <v>380</v>
      </c>
      <c r="B383" s="168" t="s">
        <v>95</v>
      </c>
      <c r="C383" s="158" t="s">
        <v>90</v>
      </c>
      <c r="D383" s="155" t="s">
        <v>803</v>
      </c>
      <c r="E383" s="168" t="s">
        <v>1212</v>
      </c>
      <c r="F383" s="209">
        <v>2103</v>
      </c>
      <c r="G383" s="208">
        <v>4280809.0179000003</v>
      </c>
      <c r="H383" s="8">
        <v>835</v>
      </c>
      <c r="I383" s="8">
        <v>1743410</v>
      </c>
      <c r="J383" s="49">
        <f t="shared" si="25"/>
        <v>0.39705183071802186</v>
      </c>
      <c r="K383" s="49">
        <f t="shared" si="26"/>
        <v>0.40726180325027667</v>
      </c>
      <c r="L383" s="53">
        <f t="shared" si="27"/>
        <v>0.11911554921540655</v>
      </c>
      <c r="M383" s="53">
        <f t="shared" si="28"/>
        <v>0.28508326227519365</v>
      </c>
      <c r="N383" s="50">
        <f t="shared" si="29"/>
        <v>0.40419881149060022</v>
      </c>
      <c r="O383" s="51"/>
    </row>
    <row r="384" spans="1:15" ht="15.75" hidden="1" x14ac:dyDescent="0.3">
      <c r="A384" s="151">
        <v>381</v>
      </c>
      <c r="B384" s="168" t="s">
        <v>95</v>
      </c>
      <c r="C384" s="158" t="s">
        <v>90</v>
      </c>
      <c r="D384" s="155" t="s">
        <v>805</v>
      </c>
      <c r="E384" s="168" t="s">
        <v>806</v>
      </c>
      <c r="F384" s="209">
        <v>669</v>
      </c>
      <c r="G384" s="208">
        <v>1359047.381975</v>
      </c>
      <c r="H384" s="8">
        <v>464</v>
      </c>
      <c r="I384" s="8">
        <v>575210</v>
      </c>
      <c r="J384" s="49">
        <f t="shared" si="25"/>
        <v>0.69357249626307926</v>
      </c>
      <c r="K384" s="49">
        <f t="shared" si="26"/>
        <v>0.42324499324231885</v>
      </c>
      <c r="L384" s="53">
        <f t="shared" si="27"/>
        <v>0.20807174887892377</v>
      </c>
      <c r="M384" s="53">
        <f t="shared" si="28"/>
        <v>0.29627149526962315</v>
      </c>
      <c r="N384" s="50">
        <f t="shared" si="29"/>
        <v>0.50434324414854692</v>
      </c>
      <c r="O384" s="51"/>
    </row>
    <row r="385" spans="1:15" ht="15.75" hidden="1" x14ac:dyDescent="0.3">
      <c r="A385" s="151">
        <v>382</v>
      </c>
      <c r="B385" s="168" t="s">
        <v>95</v>
      </c>
      <c r="C385" s="158" t="s">
        <v>90</v>
      </c>
      <c r="D385" s="155" t="s">
        <v>808</v>
      </c>
      <c r="E385" s="168" t="s">
        <v>1089</v>
      </c>
      <c r="F385" s="209">
        <v>661</v>
      </c>
      <c r="G385" s="208">
        <v>1231880.174475</v>
      </c>
      <c r="H385" s="8">
        <v>482</v>
      </c>
      <c r="I385" s="8">
        <v>652065</v>
      </c>
      <c r="J385" s="49">
        <f t="shared" si="25"/>
        <v>0.72919818456883512</v>
      </c>
      <c r="K385" s="49">
        <f t="shared" si="26"/>
        <v>0.52932502163036732</v>
      </c>
      <c r="L385" s="53">
        <f t="shared" si="27"/>
        <v>0.21875945537065053</v>
      </c>
      <c r="M385" s="53">
        <f t="shared" si="28"/>
        <v>0.37052751514125709</v>
      </c>
      <c r="N385" s="50">
        <f t="shared" si="29"/>
        <v>0.58928697051190759</v>
      </c>
      <c r="O385" s="51"/>
    </row>
    <row r="386" spans="1:15" ht="15.75" hidden="1" x14ac:dyDescent="0.3">
      <c r="A386" s="151">
        <v>383</v>
      </c>
      <c r="B386" s="168" t="s">
        <v>95</v>
      </c>
      <c r="C386" s="158" t="s">
        <v>90</v>
      </c>
      <c r="D386" s="155" t="s">
        <v>807</v>
      </c>
      <c r="E386" s="168" t="s">
        <v>1213</v>
      </c>
      <c r="F386" s="209">
        <v>780</v>
      </c>
      <c r="G386" s="208">
        <v>1415282.3069749998</v>
      </c>
      <c r="H386" s="8">
        <v>552</v>
      </c>
      <c r="I386" s="8">
        <v>793625</v>
      </c>
      <c r="J386" s="49">
        <f t="shared" si="25"/>
        <v>0.70769230769230773</v>
      </c>
      <c r="K386" s="49">
        <f t="shared" si="26"/>
        <v>0.56075384825256558</v>
      </c>
      <c r="L386" s="53">
        <f t="shared" si="27"/>
        <v>0.21230769230769231</v>
      </c>
      <c r="M386" s="53">
        <f t="shared" si="28"/>
        <v>0.39252769377679586</v>
      </c>
      <c r="N386" s="50">
        <f t="shared" si="29"/>
        <v>0.60483538608448817</v>
      </c>
      <c r="O386" s="51"/>
    </row>
    <row r="387" spans="1:15" ht="15.75" hidden="1" x14ac:dyDescent="0.3">
      <c r="A387" s="151">
        <v>384</v>
      </c>
      <c r="B387" s="168" t="s">
        <v>95</v>
      </c>
      <c r="C387" s="158" t="s">
        <v>90</v>
      </c>
      <c r="D387" s="155" t="s">
        <v>804</v>
      </c>
      <c r="E387" s="168" t="s">
        <v>1214</v>
      </c>
      <c r="F387" s="209">
        <v>653</v>
      </c>
      <c r="G387" s="208">
        <v>1106703.4919750001</v>
      </c>
      <c r="H387" s="8">
        <v>514</v>
      </c>
      <c r="I387" s="8">
        <v>604145</v>
      </c>
      <c r="J387" s="49">
        <f t="shared" si="25"/>
        <v>0.78713629402756513</v>
      </c>
      <c r="K387" s="49">
        <f t="shared" si="26"/>
        <v>0.54589599145644274</v>
      </c>
      <c r="L387" s="53">
        <f t="shared" si="27"/>
        <v>0.23614088820826953</v>
      </c>
      <c r="M387" s="53">
        <f t="shared" si="28"/>
        <v>0.3821271940195099</v>
      </c>
      <c r="N387" s="50">
        <f t="shared" si="29"/>
        <v>0.6182680822277794</v>
      </c>
      <c r="O387" s="51"/>
    </row>
    <row r="388" spans="1:15" ht="15.75" hidden="1" x14ac:dyDescent="0.3">
      <c r="A388" s="151">
        <v>385</v>
      </c>
      <c r="B388" s="168" t="s">
        <v>97</v>
      </c>
      <c r="C388" s="158" t="s">
        <v>90</v>
      </c>
      <c r="D388" s="155" t="s">
        <v>802</v>
      </c>
      <c r="E388" s="168" t="s">
        <v>1215</v>
      </c>
      <c r="F388" s="209">
        <v>916</v>
      </c>
      <c r="G388" s="208">
        <v>1541259.891975</v>
      </c>
      <c r="H388" s="8">
        <v>479</v>
      </c>
      <c r="I388" s="8">
        <v>656040</v>
      </c>
      <c r="J388" s="49">
        <f t="shared" ref="J388:J451" si="30">IFERROR(H388/F388,0)</f>
        <v>0.52292576419213976</v>
      </c>
      <c r="K388" s="49">
        <f t="shared" ref="K388:K451" si="31">IFERROR(I388/G388,0)</f>
        <v>0.42565176931927928</v>
      </c>
      <c r="L388" s="53">
        <f t="shared" si="27"/>
        <v>0.15687772925764193</v>
      </c>
      <c r="M388" s="53">
        <f t="shared" si="28"/>
        <v>0.29795623852349545</v>
      </c>
      <c r="N388" s="50">
        <f t="shared" si="29"/>
        <v>0.45483396778113738</v>
      </c>
      <c r="O388" s="51"/>
    </row>
    <row r="389" spans="1:15" ht="15.75" hidden="1" x14ac:dyDescent="0.3">
      <c r="A389" s="151">
        <v>386</v>
      </c>
      <c r="B389" s="168" t="s">
        <v>97</v>
      </c>
      <c r="C389" s="158" t="s">
        <v>90</v>
      </c>
      <c r="D389" s="155" t="s">
        <v>799</v>
      </c>
      <c r="E389" s="168" t="s">
        <v>1216</v>
      </c>
      <c r="F389" s="209">
        <v>925</v>
      </c>
      <c r="G389" s="208">
        <v>1374150.4744749998</v>
      </c>
      <c r="H389" s="8">
        <v>430</v>
      </c>
      <c r="I389" s="8">
        <v>640995</v>
      </c>
      <c r="J389" s="49">
        <f t="shared" si="30"/>
        <v>0.46486486486486489</v>
      </c>
      <c r="K389" s="49">
        <f t="shared" si="31"/>
        <v>0.4664663818894324</v>
      </c>
      <c r="L389" s="53">
        <f t="shared" ref="L389:L452" si="32">IF((J389*0.3)&gt;30%,30%,(J389*0.3))</f>
        <v>0.13945945945945945</v>
      </c>
      <c r="M389" s="53">
        <f t="shared" ref="M389:M452" si="33">IF((K389*0.7)&gt;70%,70%,(K389*0.7))</f>
        <v>0.32652646732260265</v>
      </c>
      <c r="N389" s="50">
        <f t="shared" ref="N389:N452" si="34">L389+M389</f>
        <v>0.46598592678206208</v>
      </c>
      <c r="O389" s="51"/>
    </row>
    <row r="390" spans="1:15" ht="15.75" hidden="1" x14ac:dyDescent="0.3">
      <c r="A390" s="151">
        <v>387</v>
      </c>
      <c r="B390" s="168" t="s">
        <v>97</v>
      </c>
      <c r="C390" s="158" t="s">
        <v>90</v>
      </c>
      <c r="D390" s="155" t="s">
        <v>801</v>
      </c>
      <c r="E390" s="168" t="s">
        <v>1217</v>
      </c>
      <c r="F390" s="209">
        <v>1060</v>
      </c>
      <c r="G390" s="208">
        <v>1725951.4164499997</v>
      </c>
      <c r="H390" s="8">
        <v>415</v>
      </c>
      <c r="I390" s="8">
        <v>587935</v>
      </c>
      <c r="J390" s="49">
        <f t="shared" si="30"/>
        <v>0.39150943396226418</v>
      </c>
      <c r="K390" s="49">
        <f t="shared" si="31"/>
        <v>0.34064400329951716</v>
      </c>
      <c r="L390" s="53">
        <f t="shared" si="32"/>
        <v>0.11745283018867925</v>
      </c>
      <c r="M390" s="53">
        <f t="shared" si="33"/>
        <v>0.23845080230966201</v>
      </c>
      <c r="N390" s="50">
        <f t="shared" si="34"/>
        <v>0.35590363249834123</v>
      </c>
      <c r="O390" s="51"/>
    </row>
    <row r="391" spans="1:15" ht="15.75" hidden="1" x14ac:dyDescent="0.3">
      <c r="A391" s="151">
        <v>388</v>
      </c>
      <c r="B391" s="168" t="s">
        <v>97</v>
      </c>
      <c r="C391" s="158" t="s">
        <v>90</v>
      </c>
      <c r="D391" s="155" t="s">
        <v>800</v>
      </c>
      <c r="E391" s="168" t="s">
        <v>324</v>
      </c>
      <c r="F391" s="209">
        <v>789</v>
      </c>
      <c r="G391" s="208">
        <v>1292667.1594749999</v>
      </c>
      <c r="H391" s="8">
        <v>504</v>
      </c>
      <c r="I391" s="8">
        <v>739460</v>
      </c>
      <c r="J391" s="49">
        <f t="shared" si="30"/>
        <v>0.63878326996197721</v>
      </c>
      <c r="K391" s="49">
        <f t="shared" si="31"/>
        <v>0.57204207175830335</v>
      </c>
      <c r="L391" s="53">
        <f t="shared" si="32"/>
        <v>0.19163498098859316</v>
      </c>
      <c r="M391" s="53">
        <f t="shared" si="33"/>
        <v>0.40042945023081233</v>
      </c>
      <c r="N391" s="50">
        <f t="shared" si="34"/>
        <v>0.59206443121940544</v>
      </c>
      <c r="O391" s="51"/>
    </row>
    <row r="392" spans="1:15" ht="15.75" hidden="1" x14ac:dyDescent="0.3">
      <c r="A392" s="151">
        <v>389</v>
      </c>
      <c r="B392" s="157" t="s">
        <v>98</v>
      </c>
      <c r="C392" s="169" t="s">
        <v>90</v>
      </c>
      <c r="D392" s="155" t="s">
        <v>809</v>
      </c>
      <c r="E392" s="168" t="s">
        <v>1246</v>
      </c>
      <c r="F392" s="209">
        <v>954</v>
      </c>
      <c r="G392" s="208">
        <v>1111047.6449999998</v>
      </c>
      <c r="H392" s="8">
        <v>421</v>
      </c>
      <c r="I392" s="8">
        <v>451010</v>
      </c>
      <c r="J392" s="49">
        <f t="shared" si="30"/>
        <v>0.44129979035639411</v>
      </c>
      <c r="K392" s="49">
        <f t="shared" si="31"/>
        <v>0.40593218664353509</v>
      </c>
      <c r="L392" s="53">
        <f t="shared" si="32"/>
        <v>0.13238993710691824</v>
      </c>
      <c r="M392" s="53">
        <f t="shared" si="33"/>
        <v>0.28415253065047452</v>
      </c>
      <c r="N392" s="50">
        <f t="shared" si="34"/>
        <v>0.41654246775739279</v>
      </c>
      <c r="O392" s="51"/>
    </row>
    <row r="393" spans="1:15" ht="15.75" hidden="1" x14ac:dyDescent="0.3">
      <c r="A393" s="151">
        <v>390</v>
      </c>
      <c r="B393" s="157" t="s">
        <v>98</v>
      </c>
      <c r="C393" s="169" t="s">
        <v>90</v>
      </c>
      <c r="D393" s="155" t="s">
        <v>816</v>
      </c>
      <c r="E393" s="168" t="s">
        <v>1247</v>
      </c>
      <c r="F393" s="209">
        <v>957</v>
      </c>
      <c r="G393" s="208">
        <v>1286236.61145</v>
      </c>
      <c r="H393" s="8">
        <v>445</v>
      </c>
      <c r="I393" s="8">
        <v>535865</v>
      </c>
      <c r="J393" s="49">
        <f t="shared" si="30"/>
        <v>0.46499477533960293</v>
      </c>
      <c r="K393" s="49">
        <f t="shared" si="31"/>
        <v>0.416614637796625</v>
      </c>
      <c r="L393" s="53">
        <f t="shared" si="32"/>
        <v>0.13949843260188088</v>
      </c>
      <c r="M393" s="53">
        <f t="shared" si="33"/>
        <v>0.29163024645763747</v>
      </c>
      <c r="N393" s="50">
        <f t="shared" si="34"/>
        <v>0.43112867905951835</v>
      </c>
      <c r="O393" s="51"/>
    </row>
    <row r="394" spans="1:15" ht="15.75" hidden="1" x14ac:dyDescent="0.3">
      <c r="A394" s="151">
        <v>391</v>
      </c>
      <c r="B394" s="157" t="s">
        <v>98</v>
      </c>
      <c r="C394" s="169" t="s">
        <v>90</v>
      </c>
      <c r="D394" s="155" t="s">
        <v>814</v>
      </c>
      <c r="E394" s="168" t="s">
        <v>1428</v>
      </c>
      <c r="F394" s="209">
        <v>760</v>
      </c>
      <c r="G394" s="208">
        <v>911836.90500000003</v>
      </c>
      <c r="H394" s="8">
        <v>255</v>
      </c>
      <c r="I394" s="8">
        <v>268480</v>
      </c>
      <c r="J394" s="49">
        <f t="shared" si="30"/>
        <v>0.33552631578947367</v>
      </c>
      <c r="K394" s="49">
        <f t="shared" si="31"/>
        <v>0.29443862002931326</v>
      </c>
      <c r="L394" s="53">
        <f t="shared" si="32"/>
        <v>0.1006578947368421</v>
      </c>
      <c r="M394" s="53">
        <f t="shared" si="33"/>
        <v>0.20610703402051928</v>
      </c>
      <c r="N394" s="50">
        <f t="shared" si="34"/>
        <v>0.30676492875736139</v>
      </c>
      <c r="O394" s="51"/>
    </row>
    <row r="395" spans="1:15" ht="15.75" hidden="1" x14ac:dyDescent="0.3">
      <c r="A395" s="151">
        <v>392</v>
      </c>
      <c r="B395" s="157" t="s">
        <v>98</v>
      </c>
      <c r="C395" s="169" t="s">
        <v>90</v>
      </c>
      <c r="D395" s="155" t="s">
        <v>812</v>
      </c>
      <c r="E395" s="168" t="s">
        <v>1248</v>
      </c>
      <c r="F395" s="209">
        <v>1277</v>
      </c>
      <c r="G395" s="208">
        <v>1462170.395</v>
      </c>
      <c r="H395" s="8">
        <v>392</v>
      </c>
      <c r="I395" s="8">
        <v>408575</v>
      </c>
      <c r="J395" s="49">
        <f t="shared" si="30"/>
        <v>0.30696945967110417</v>
      </c>
      <c r="K395" s="49">
        <f t="shared" si="31"/>
        <v>0.27943049688131594</v>
      </c>
      <c r="L395" s="53">
        <f t="shared" si="32"/>
        <v>9.2090837901331254E-2</v>
      </c>
      <c r="M395" s="53">
        <f t="shared" si="33"/>
        <v>0.19560134781692115</v>
      </c>
      <c r="N395" s="50">
        <f t="shared" si="34"/>
        <v>0.28769218571825239</v>
      </c>
      <c r="O395" s="51"/>
    </row>
    <row r="396" spans="1:15" ht="15.75" hidden="1" x14ac:dyDescent="0.3">
      <c r="A396" s="151">
        <v>393</v>
      </c>
      <c r="B396" s="157" t="s">
        <v>98</v>
      </c>
      <c r="C396" s="169" t="s">
        <v>90</v>
      </c>
      <c r="D396" s="155" t="s">
        <v>813</v>
      </c>
      <c r="E396" s="168" t="s">
        <v>1249</v>
      </c>
      <c r="F396" s="209">
        <v>794</v>
      </c>
      <c r="G396" s="208">
        <v>885029.43500000017</v>
      </c>
      <c r="H396" s="8">
        <v>377</v>
      </c>
      <c r="I396" s="8">
        <v>390640</v>
      </c>
      <c r="J396" s="49">
        <f t="shared" si="30"/>
        <v>0.47481108312342568</v>
      </c>
      <c r="K396" s="49">
        <f t="shared" si="31"/>
        <v>0.44138644948006722</v>
      </c>
      <c r="L396" s="53">
        <f t="shared" si="32"/>
        <v>0.14244332493702769</v>
      </c>
      <c r="M396" s="53">
        <f t="shared" si="33"/>
        <v>0.30897051463604702</v>
      </c>
      <c r="N396" s="50">
        <f t="shared" si="34"/>
        <v>0.45141383957307468</v>
      </c>
      <c r="O396" s="51"/>
    </row>
    <row r="397" spans="1:15" ht="15.75" hidden="1" x14ac:dyDescent="0.3">
      <c r="A397" s="151">
        <v>394</v>
      </c>
      <c r="B397" s="157" t="s">
        <v>98</v>
      </c>
      <c r="C397" s="169" t="s">
        <v>90</v>
      </c>
      <c r="D397" s="155" t="s">
        <v>810</v>
      </c>
      <c r="E397" s="168" t="s">
        <v>1429</v>
      </c>
      <c r="F397" s="209">
        <v>625</v>
      </c>
      <c r="G397" s="208">
        <v>671824.27249999996</v>
      </c>
      <c r="H397" s="8">
        <v>166</v>
      </c>
      <c r="I397" s="8">
        <v>169625</v>
      </c>
      <c r="J397" s="49">
        <f t="shared" si="30"/>
        <v>0.2656</v>
      </c>
      <c r="K397" s="49">
        <f t="shared" si="31"/>
        <v>0.25248417918690191</v>
      </c>
      <c r="L397" s="53">
        <f t="shared" si="32"/>
        <v>7.9680000000000001E-2</v>
      </c>
      <c r="M397" s="53">
        <f t="shared" si="33"/>
        <v>0.17673892543083133</v>
      </c>
      <c r="N397" s="50">
        <f t="shared" si="34"/>
        <v>0.25641892543083133</v>
      </c>
      <c r="O397" s="51"/>
    </row>
    <row r="398" spans="1:15" ht="15.75" hidden="1" x14ac:dyDescent="0.3">
      <c r="A398" s="151">
        <v>395</v>
      </c>
      <c r="B398" s="157" t="s">
        <v>99</v>
      </c>
      <c r="C398" s="169" t="s">
        <v>90</v>
      </c>
      <c r="D398" s="155" t="s">
        <v>821</v>
      </c>
      <c r="E398" s="168" t="s">
        <v>326</v>
      </c>
      <c r="F398" s="209">
        <v>708</v>
      </c>
      <c r="G398" s="208">
        <v>1077469.4569750002</v>
      </c>
      <c r="H398" s="8">
        <v>291</v>
      </c>
      <c r="I398" s="8">
        <v>352585</v>
      </c>
      <c r="J398" s="49">
        <f t="shared" si="30"/>
        <v>0.41101694915254239</v>
      </c>
      <c r="K398" s="49">
        <f t="shared" si="31"/>
        <v>0.32723433385284423</v>
      </c>
      <c r="L398" s="53">
        <f t="shared" si="32"/>
        <v>0.12330508474576271</v>
      </c>
      <c r="M398" s="53">
        <f t="shared" si="33"/>
        <v>0.22906403369699094</v>
      </c>
      <c r="N398" s="50">
        <f t="shared" si="34"/>
        <v>0.35236911844275365</v>
      </c>
      <c r="O398" s="51"/>
    </row>
    <row r="399" spans="1:15" ht="15.75" hidden="1" x14ac:dyDescent="0.3">
      <c r="A399" s="151">
        <v>396</v>
      </c>
      <c r="B399" s="157" t="s">
        <v>99</v>
      </c>
      <c r="C399" s="169" t="s">
        <v>90</v>
      </c>
      <c r="D399" s="155" t="s">
        <v>822</v>
      </c>
      <c r="E399" s="168" t="s">
        <v>1218</v>
      </c>
      <c r="F399" s="209">
        <v>849</v>
      </c>
      <c r="G399" s="208">
        <v>1291530.2919749999</v>
      </c>
      <c r="H399" s="8">
        <v>349</v>
      </c>
      <c r="I399" s="8">
        <v>403925</v>
      </c>
      <c r="J399" s="49">
        <f t="shared" si="30"/>
        <v>0.41107184923439338</v>
      </c>
      <c r="K399" s="49">
        <f t="shared" si="31"/>
        <v>0.31274914921454955</v>
      </c>
      <c r="L399" s="53">
        <f t="shared" si="32"/>
        <v>0.123321554770318</v>
      </c>
      <c r="M399" s="53">
        <f t="shared" si="33"/>
        <v>0.21892440445018466</v>
      </c>
      <c r="N399" s="50">
        <f t="shared" si="34"/>
        <v>0.34224595922050266</v>
      </c>
      <c r="O399" s="51"/>
    </row>
    <row r="400" spans="1:15" ht="15.75" hidden="1" x14ac:dyDescent="0.3">
      <c r="A400" s="151">
        <v>397</v>
      </c>
      <c r="B400" s="157" t="s">
        <v>99</v>
      </c>
      <c r="C400" s="169" t="s">
        <v>90</v>
      </c>
      <c r="D400" s="155" t="s">
        <v>817</v>
      </c>
      <c r="E400" s="168" t="s">
        <v>818</v>
      </c>
      <c r="F400" s="209">
        <v>965</v>
      </c>
      <c r="G400" s="208">
        <v>1583796.2244750001</v>
      </c>
      <c r="H400" s="8">
        <v>401</v>
      </c>
      <c r="I400" s="8">
        <v>558280</v>
      </c>
      <c r="J400" s="49">
        <f t="shared" si="30"/>
        <v>0.41554404145077722</v>
      </c>
      <c r="K400" s="49">
        <f t="shared" si="31"/>
        <v>0.35249484205902798</v>
      </c>
      <c r="L400" s="53">
        <f t="shared" si="32"/>
        <v>0.12466321243523316</v>
      </c>
      <c r="M400" s="53">
        <f t="shared" si="33"/>
        <v>0.24674638944131957</v>
      </c>
      <c r="N400" s="50">
        <f t="shared" si="34"/>
        <v>0.37140960187655275</v>
      </c>
      <c r="O400" s="51"/>
    </row>
    <row r="401" spans="1:15" ht="15.75" hidden="1" x14ac:dyDescent="0.3">
      <c r="A401" s="151">
        <v>398</v>
      </c>
      <c r="B401" s="157" t="s">
        <v>99</v>
      </c>
      <c r="C401" s="169" t="s">
        <v>90</v>
      </c>
      <c r="D401" s="155" t="s">
        <v>824</v>
      </c>
      <c r="E401" s="168" t="s">
        <v>825</v>
      </c>
      <c r="F401" s="209">
        <v>689</v>
      </c>
      <c r="G401" s="208">
        <v>1167989.204475</v>
      </c>
      <c r="H401" s="8">
        <v>282</v>
      </c>
      <c r="I401" s="8">
        <v>394215</v>
      </c>
      <c r="J401" s="49">
        <f t="shared" si="30"/>
        <v>0.409288824383164</v>
      </c>
      <c r="K401" s="49">
        <f t="shared" si="31"/>
        <v>0.33751596203938877</v>
      </c>
      <c r="L401" s="53">
        <f t="shared" si="32"/>
        <v>0.12278664731494919</v>
      </c>
      <c r="M401" s="53">
        <f t="shared" si="33"/>
        <v>0.23626117342757214</v>
      </c>
      <c r="N401" s="50">
        <f t="shared" si="34"/>
        <v>0.35904782074252134</v>
      </c>
      <c r="O401" s="51"/>
    </row>
    <row r="402" spans="1:15" ht="15.75" hidden="1" x14ac:dyDescent="0.3">
      <c r="A402" s="151">
        <v>399</v>
      </c>
      <c r="B402" s="157" t="s">
        <v>99</v>
      </c>
      <c r="C402" s="169" t="s">
        <v>90</v>
      </c>
      <c r="D402" s="155" t="s">
        <v>819</v>
      </c>
      <c r="E402" s="168" t="s">
        <v>820</v>
      </c>
      <c r="F402" s="209">
        <v>758</v>
      </c>
      <c r="G402" s="208">
        <v>1678635.7114499998</v>
      </c>
      <c r="H402" s="8">
        <v>359</v>
      </c>
      <c r="I402" s="8">
        <v>617795</v>
      </c>
      <c r="J402" s="49">
        <f t="shared" si="30"/>
        <v>0.47361477572559368</v>
      </c>
      <c r="K402" s="49">
        <f t="shared" si="31"/>
        <v>0.36803399080932858</v>
      </c>
      <c r="L402" s="53">
        <f t="shared" si="32"/>
        <v>0.14208443271767809</v>
      </c>
      <c r="M402" s="53">
        <f t="shared" si="33"/>
        <v>0.25762379356652998</v>
      </c>
      <c r="N402" s="50">
        <f t="shared" si="34"/>
        <v>0.3997082262842081</v>
      </c>
      <c r="O402" s="51"/>
    </row>
    <row r="403" spans="1:15" ht="15.75" hidden="1" x14ac:dyDescent="0.3">
      <c r="A403" s="151">
        <v>400</v>
      </c>
      <c r="B403" s="157" t="s">
        <v>99</v>
      </c>
      <c r="C403" s="169" t="s">
        <v>90</v>
      </c>
      <c r="D403" s="155" t="s">
        <v>823</v>
      </c>
      <c r="E403" s="168" t="s">
        <v>537</v>
      </c>
      <c r="F403" s="209">
        <v>705</v>
      </c>
      <c r="G403" s="208">
        <v>1237200.0794749998</v>
      </c>
      <c r="H403" s="8">
        <v>301</v>
      </c>
      <c r="I403" s="8">
        <v>546410</v>
      </c>
      <c r="J403" s="49">
        <f t="shared" si="30"/>
        <v>0.42695035460992908</v>
      </c>
      <c r="K403" s="49">
        <f t="shared" si="31"/>
        <v>0.441650472760935</v>
      </c>
      <c r="L403" s="53">
        <f t="shared" si="32"/>
        <v>0.12808510638297871</v>
      </c>
      <c r="M403" s="53">
        <f t="shared" si="33"/>
        <v>0.30915533093265446</v>
      </c>
      <c r="N403" s="50">
        <f t="shared" si="34"/>
        <v>0.43724043731563317</v>
      </c>
      <c r="O403" s="51"/>
    </row>
    <row r="404" spans="1:15" ht="15.75" hidden="1" x14ac:dyDescent="0.3">
      <c r="A404" s="151">
        <v>401</v>
      </c>
      <c r="B404" s="157" t="s">
        <v>100</v>
      </c>
      <c r="C404" s="169" t="s">
        <v>90</v>
      </c>
      <c r="D404" s="155" t="s">
        <v>827</v>
      </c>
      <c r="E404" s="168" t="s">
        <v>1089</v>
      </c>
      <c r="F404" s="209">
        <v>368</v>
      </c>
      <c r="G404" s="208">
        <v>508301.22750000004</v>
      </c>
      <c r="H404" s="8">
        <v>159</v>
      </c>
      <c r="I404" s="8">
        <v>169855</v>
      </c>
      <c r="J404" s="49">
        <f t="shared" si="30"/>
        <v>0.43206521739130432</v>
      </c>
      <c r="K404" s="49">
        <f t="shared" si="31"/>
        <v>0.33416208895541177</v>
      </c>
      <c r="L404" s="53">
        <f t="shared" si="32"/>
        <v>0.12961956521739129</v>
      </c>
      <c r="M404" s="53">
        <f t="shared" si="33"/>
        <v>0.23391346226878823</v>
      </c>
      <c r="N404" s="50">
        <f t="shared" si="34"/>
        <v>0.36353302748617955</v>
      </c>
      <c r="O404" s="51"/>
    </row>
    <row r="405" spans="1:15" ht="15.75" hidden="1" x14ac:dyDescent="0.3">
      <c r="A405" s="151">
        <v>402</v>
      </c>
      <c r="B405" s="157" t="s">
        <v>100</v>
      </c>
      <c r="C405" s="169" t="s">
        <v>90</v>
      </c>
      <c r="D405" s="155" t="s">
        <v>826</v>
      </c>
      <c r="E405" s="168" t="s">
        <v>1250</v>
      </c>
      <c r="F405" s="209">
        <v>1063</v>
      </c>
      <c r="G405" s="208">
        <v>1372173.5844749999</v>
      </c>
      <c r="H405" s="8">
        <v>538</v>
      </c>
      <c r="I405" s="8">
        <v>537735</v>
      </c>
      <c r="J405" s="49">
        <f t="shared" si="30"/>
        <v>0.50611476952022583</v>
      </c>
      <c r="K405" s="49">
        <f t="shared" si="31"/>
        <v>0.39188555011116905</v>
      </c>
      <c r="L405" s="53">
        <f t="shared" si="32"/>
        <v>0.15183443085606774</v>
      </c>
      <c r="M405" s="53">
        <f t="shared" si="33"/>
        <v>0.27431988507781829</v>
      </c>
      <c r="N405" s="50">
        <f t="shared" si="34"/>
        <v>0.42615431593388603</v>
      </c>
      <c r="O405" s="51"/>
    </row>
    <row r="406" spans="1:15" ht="15.75" hidden="1" x14ac:dyDescent="0.3">
      <c r="A406" s="151">
        <v>403</v>
      </c>
      <c r="B406" s="157" t="s">
        <v>100</v>
      </c>
      <c r="C406" s="169" t="s">
        <v>90</v>
      </c>
      <c r="D406" s="155" t="s">
        <v>828</v>
      </c>
      <c r="E406" s="168" t="s">
        <v>1251</v>
      </c>
      <c r="F406" s="209">
        <v>665</v>
      </c>
      <c r="G406" s="208">
        <v>844987.3975000002</v>
      </c>
      <c r="H406" s="8">
        <v>243</v>
      </c>
      <c r="I406" s="8">
        <v>280125</v>
      </c>
      <c r="J406" s="49">
        <f t="shared" si="30"/>
        <v>0.36541353383458647</v>
      </c>
      <c r="K406" s="49">
        <f t="shared" si="31"/>
        <v>0.33151382000345153</v>
      </c>
      <c r="L406" s="53">
        <f t="shared" si="32"/>
        <v>0.10962406015037594</v>
      </c>
      <c r="M406" s="53">
        <f t="shared" si="33"/>
        <v>0.23205967400241606</v>
      </c>
      <c r="N406" s="50">
        <f t="shared" si="34"/>
        <v>0.34168373415279202</v>
      </c>
      <c r="O406" s="51"/>
    </row>
    <row r="407" spans="1:15" ht="15.75" hidden="1" x14ac:dyDescent="0.3">
      <c r="A407" s="151">
        <v>404</v>
      </c>
      <c r="B407" s="157" t="s">
        <v>101</v>
      </c>
      <c r="C407" s="169" t="s">
        <v>90</v>
      </c>
      <c r="D407" s="155" t="s">
        <v>829</v>
      </c>
      <c r="E407" s="168" t="s">
        <v>1219</v>
      </c>
      <c r="F407" s="209">
        <v>1415</v>
      </c>
      <c r="G407" s="208">
        <v>2650918.4304</v>
      </c>
      <c r="H407" s="8">
        <v>769</v>
      </c>
      <c r="I407" s="8">
        <v>1597960</v>
      </c>
      <c r="J407" s="49">
        <f t="shared" si="30"/>
        <v>0.54346289752650179</v>
      </c>
      <c r="K407" s="49">
        <f t="shared" si="31"/>
        <v>0.60279485844416647</v>
      </c>
      <c r="L407" s="53">
        <f t="shared" si="32"/>
        <v>0.16303886925795052</v>
      </c>
      <c r="M407" s="53">
        <f t="shared" si="33"/>
        <v>0.42195640091091652</v>
      </c>
      <c r="N407" s="50">
        <f t="shared" si="34"/>
        <v>0.58499527016886699</v>
      </c>
      <c r="O407" s="51"/>
    </row>
    <row r="408" spans="1:15" ht="15.75" hidden="1" x14ac:dyDescent="0.3">
      <c r="A408" s="151">
        <v>405</v>
      </c>
      <c r="B408" s="157" t="s">
        <v>101</v>
      </c>
      <c r="C408" s="169" t="s">
        <v>90</v>
      </c>
      <c r="D408" s="155" t="s">
        <v>832</v>
      </c>
      <c r="E408" s="168" t="s">
        <v>1220</v>
      </c>
      <c r="F408" s="209">
        <v>1101</v>
      </c>
      <c r="G408" s="208">
        <v>1869943.6469749999</v>
      </c>
      <c r="H408" s="8">
        <v>653</v>
      </c>
      <c r="I408" s="8">
        <v>1039110</v>
      </c>
      <c r="J408" s="49">
        <f t="shared" si="30"/>
        <v>0.59309718437783832</v>
      </c>
      <c r="K408" s="49">
        <f t="shared" si="31"/>
        <v>0.5556905426968155</v>
      </c>
      <c r="L408" s="53">
        <f t="shared" si="32"/>
        <v>0.17792915531335149</v>
      </c>
      <c r="M408" s="53">
        <f t="shared" si="33"/>
        <v>0.38898337988777082</v>
      </c>
      <c r="N408" s="50">
        <f t="shared" si="34"/>
        <v>0.56691253520112228</v>
      </c>
      <c r="O408" s="51"/>
    </row>
    <row r="409" spans="1:15" ht="15.75" hidden="1" x14ac:dyDescent="0.3">
      <c r="A409" s="151">
        <v>406</v>
      </c>
      <c r="B409" s="157" t="s">
        <v>101</v>
      </c>
      <c r="C409" s="169" t="s">
        <v>90</v>
      </c>
      <c r="D409" s="155" t="s">
        <v>830</v>
      </c>
      <c r="E409" s="168" t="s">
        <v>1221</v>
      </c>
      <c r="F409" s="209">
        <v>1013</v>
      </c>
      <c r="G409" s="208">
        <v>1879754.6919750001</v>
      </c>
      <c r="H409" s="8">
        <v>617</v>
      </c>
      <c r="I409" s="8">
        <v>982265</v>
      </c>
      <c r="J409" s="49">
        <f t="shared" si="30"/>
        <v>0.60908193484698914</v>
      </c>
      <c r="K409" s="49">
        <f t="shared" si="31"/>
        <v>0.52254956680968012</v>
      </c>
      <c r="L409" s="53">
        <f t="shared" si="32"/>
        <v>0.18272458045409673</v>
      </c>
      <c r="M409" s="53">
        <f t="shared" si="33"/>
        <v>0.36578469676677605</v>
      </c>
      <c r="N409" s="50">
        <f t="shared" si="34"/>
        <v>0.54850927722087284</v>
      </c>
      <c r="O409" s="51"/>
    </row>
    <row r="410" spans="1:15" ht="15.75" hidden="1" x14ac:dyDescent="0.3">
      <c r="A410" s="151">
        <v>407</v>
      </c>
      <c r="B410" s="157" t="s">
        <v>101</v>
      </c>
      <c r="C410" s="169" t="s">
        <v>90</v>
      </c>
      <c r="D410" s="155" t="s">
        <v>831</v>
      </c>
      <c r="E410" s="168" t="s">
        <v>1222</v>
      </c>
      <c r="F410" s="209">
        <v>914</v>
      </c>
      <c r="G410" s="208">
        <v>1572277.6294750001</v>
      </c>
      <c r="H410" s="8">
        <v>538</v>
      </c>
      <c r="I410" s="8">
        <v>767915</v>
      </c>
      <c r="J410" s="49">
        <f t="shared" si="30"/>
        <v>0.5886214442013129</v>
      </c>
      <c r="K410" s="49">
        <f t="shared" si="31"/>
        <v>0.48840928955811375</v>
      </c>
      <c r="L410" s="53">
        <f t="shared" si="32"/>
        <v>0.17658643326039386</v>
      </c>
      <c r="M410" s="53">
        <f t="shared" si="33"/>
        <v>0.34188650269067961</v>
      </c>
      <c r="N410" s="50">
        <f t="shared" si="34"/>
        <v>0.51847293595107347</v>
      </c>
      <c r="O410" s="51"/>
    </row>
    <row r="411" spans="1:15" ht="15.75" hidden="1" x14ac:dyDescent="0.3">
      <c r="A411" s="151">
        <v>408</v>
      </c>
      <c r="B411" s="157" t="s">
        <v>103</v>
      </c>
      <c r="C411" s="169" t="s">
        <v>90</v>
      </c>
      <c r="D411" s="155" t="s">
        <v>835</v>
      </c>
      <c r="E411" s="168" t="s">
        <v>836</v>
      </c>
      <c r="F411" s="209">
        <v>855</v>
      </c>
      <c r="G411" s="208">
        <v>1571850.8719750002</v>
      </c>
      <c r="H411" s="8">
        <v>459</v>
      </c>
      <c r="I411" s="8">
        <v>651910</v>
      </c>
      <c r="J411" s="49">
        <f t="shared" si="30"/>
        <v>0.5368421052631579</v>
      </c>
      <c r="K411" s="49">
        <f t="shared" si="31"/>
        <v>0.41474036222080513</v>
      </c>
      <c r="L411" s="53">
        <f t="shared" si="32"/>
        <v>0.16105263157894736</v>
      </c>
      <c r="M411" s="53">
        <f t="shared" si="33"/>
        <v>0.29031825355456359</v>
      </c>
      <c r="N411" s="50">
        <f t="shared" si="34"/>
        <v>0.45137088513351098</v>
      </c>
      <c r="O411" s="51"/>
    </row>
    <row r="412" spans="1:15" ht="15.75" hidden="1" x14ac:dyDescent="0.3">
      <c r="A412" s="151">
        <v>409</v>
      </c>
      <c r="B412" s="157" t="s">
        <v>103</v>
      </c>
      <c r="C412" s="169" t="s">
        <v>90</v>
      </c>
      <c r="D412" s="155" t="s">
        <v>837</v>
      </c>
      <c r="E412" s="168" t="s">
        <v>1223</v>
      </c>
      <c r="F412" s="209">
        <v>1167</v>
      </c>
      <c r="G412" s="208">
        <v>2229266.66395</v>
      </c>
      <c r="H412" s="8">
        <v>280</v>
      </c>
      <c r="I412" s="8">
        <v>545175</v>
      </c>
      <c r="J412" s="49">
        <f t="shared" si="30"/>
        <v>0.23993144815766923</v>
      </c>
      <c r="K412" s="49">
        <f t="shared" si="31"/>
        <v>0.24455351565434241</v>
      </c>
      <c r="L412" s="53">
        <f t="shared" si="32"/>
        <v>7.1979434447300761E-2</v>
      </c>
      <c r="M412" s="53">
        <f t="shared" si="33"/>
        <v>0.17118746095803969</v>
      </c>
      <c r="N412" s="50">
        <f t="shared" si="34"/>
        <v>0.24316689540534045</v>
      </c>
      <c r="O412" s="51"/>
    </row>
    <row r="413" spans="1:15" ht="15.75" hidden="1" x14ac:dyDescent="0.3">
      <c r="A413" s="151">
        <v>410</v>
      </c>
      <c r="B413" s="157" t="s">
        <v>103</v>
      </c>
      <c r="C413" s="169" t="s">
        <v>90</v>
      </c>
      <c r="D413" s="155" t="s">
        <v>1160</v>
      </c>
      <c r="E413" s="168" t="s">
        <v>838</v>
      </c>
      <c r="F413" s="209">
        <v>1520</v>
      </c>
      <c r="G413" s="208">
        <v>2695313.8209250006</v>
      </c>
      <c r="H413" s="8">
        <v>529</v>
      </c>
      <c r="I413" s="8">
        <v>757130</v>
      </c>
      <c r="J413" s="49">
        <f t="shared" si="30"/>
        <v>0.34802631578947368</v>
      </c>
      <c r="K413" s="49">
        <f t="shared" si="31"/>
        <v>0.28090606523145484</v>
      </c>
      <c r="L413" s="53">
        <f t="shared" si="32"/>
        <v>0.1044078947368421</v>
      </c>
      <c r="M413" s="53">
        <f t="shared" si="33"/>
        <v>0.19663424566201837</v>
      </c>
      <c r="N413" s="50">
        <f t="shared" si="34"/>
        <v>0.30104214039886046</v>
      </c>
      <c r="O413" s="51"/>
    </row>
    <row r="414" spans="1:15" ht="15.75" hidden="1" x14ac:dyDescent="0.3">
      <c r="A414" s="151">
        <v>411</v>
      </c>
      <c r="B414" s="157" t="s">
        <v>103</v>
      </c>
      <c r="C414" s="169" t="s">
        <v>90</v>
      </c>
      <c r="D414" s="155" t="s">
        <v>833</v>
      </c>
      <c r="E414" s="168" t="s">
        <v>834</v>
      </c>
      <c r="F414" s="209">
        <v>986</v>
      </c>
      <c r="G414" s="208">
        <v>1950188.5264499998</v>
      </c>
      <c r="H414" s="8">
        <v>370</v>
      </c>
      <c r="I414" s="8">
        <v>562620</v>
      </c>
      <c r="J414" s="49">
        <f t="shared" si="30"/>
        <v>0.37525354969574037</v>
      </c>
      <c r="K414" s="49">
        <f t="shared" si="31"/>
        <v>0.28849518514200162</v>
      </c>
      <c r="L414" s="53">
        <f t="shared" si="32"/>
        <v>0.1125760649087221</v>
      </c>
      <c r="M414" s="53">
        <f t="shared" si="33"/>
        <v>0.20194662959940113</v>
      </c>
      <c r="N414" s="50">
        <f t="shared" si="34"/>
        <v>0.3145226945081232</v>
      </c>
      <c r="O414" s="51"/>
    </row>
    <row r="415" spans="1:15" ht="15.75" hidden="1" x14ac:dyDescent="0.3">
      <c r="A415" s="151">
        <v>412</v>
      </c>
      <c r="B415" s="168" t="s">
        <v>104</v>
      </c>
      <c r="C415" s="158" t="s">
        <v>90</v>
      </c>
      <c r="D415" s="155" t="s">
        <v>756</v>
      </c>
      <c r="E415" s="157" t="s">
        <v>757</v>
      </c>
      <c r="F415" s="209">
        <v>1088</v>
      </c>
      <c r="G415" s="208">
        <v>2368134.3409249997</v>
      </c>
      <c r="H415" s="8">
        <v>711</v>
      </c>
      <c r="I415" s="8">
        <v>1433715</v>
      </c>
      <c r="J415" s="49">
        <f t="shared" si="30"/>
        <v>0.65349264705882348</v>
      </c>
      <c r="K415" s="49">
        <f t="shared" si="31"/>
        <v>0.605419623043846</v>
      </c>
      <c r="L415" s="53">
        <f t="shared" si="32"/>
        <v>0.19604779411764703</v>
      </c>
      <c r="M415" s="53">
        <f t="shared" si="33"/>
        <v>0.42379373613069216</v>
      </c>
      <c r="N415" s="50">
        <f t="shared" si="34"/>
        <v>0.61984153024833921</v>
      </c>
      <c r="O415" s="51"/>
    </row>
    <row r="416" spans="1:15" ht="15.75" hidden="1" x14ac:dyDescent="0.3">
      <c r="A416" s="151">
        <v>413</v>
      </c>
      <c r="B416" s="168" t="s">
        <v>104</v>
      </c>
      <c r="C416" s="158" t="s">
        <v>90</v>
      </c>
      <c r="D416" s="155" t="s">
        <v>758</v>
      </c>
      <c r="E416" s="157" t="s">
        <v>1408</v>
      </c>
      <c r="F416" s="209">
        <v>1032</v>
      </c>
      <c r="G416" s="208">
        <v>2179239.0314500001</v>
      </c>
      <c r="H416" s="8">
        <v>917</v>
      </c>
      <c r="I416" s="8">
        <v>1778400</v>
      </c>
      <c r="J416" s="49">
        <f t="shared" si="30"/>
        <v>0.88856589147286824</v>
      </c>
      <c r="K416" s="49">
        <f t="shared" si="31"/>
        <v>0.81606467869507004</v>
      </c>
      <c r="L416" s="53">
        <f t="shared" si="32"/>
        <v>0.26656976744186045</v>
      </c>
      <c r="M416" s="53">
        <f t="shared" si="33"/>
        <v>0.57124527508654899</v>
      </c>
      <c r="N416" s="50">
        <f t="shared" si="34"/>
        <v>0.83781504252840944</v>
      </c>
      <c r="O416" s="51"/>
    </row>
    <row r="417" spans="1:15" hidden="1" x14ac:dyDescent="0.25">
      <c r="A417" s="151">
        <v>414</v>
      </c>
      <c r="B417" s="157" t="s">
        <v>104</v>
      </c>
      <c r="C417" s="169" t="s">
        <v>90</v>
      </c>
      <c r="D417" s="155" t="s">
        <v>761</v>
      </c>
      <c r="E417" s="157" t="s">
        <v>762</v>
      </c>
      <c r="F417" s="209">
        <v>846</v>
      </c>
      <c r="G417" s="208">
        <v>2050460.5639500001</v>
      </c>
      <c r="H417" s="8">
        <v>349</v>
      </c>
      <c r="I417" s="8">
        <v>806530</v>
      </c>
      <c r="J417" s="49">
        <f t="shared" si="30"/>
        <v>0.41252955082742315</v>
      </c>
      <c r="K417" s="49">
        <f t="shared" si="31"/>
        <v>0.39334089822547158</v>
      </c>
      <c r="L417" s="53">
        <f t="shared" si="32"/>
        <v>0.12375886524822693</v>
      </c>
      <c r="M417" s="53">
        <f t="shared" si="33"/>
        <v>0.27533862875783011</v>
      </c>
      <c r="N417" s="50">
        <f t="shared" si="34"/>
        <v>0.39909749400605704</v>
      </c>
      <c r="O417" s="51"/>
    </row>
    <row r="418" spans="1:15" hidden="1" x14ac:dyDescent="0.25">
      <c r="A418" s="151">
        <v>415</v>
      </c>
      <c r="B418" s="157" t="s">
        <v>104</v>
      </c>
      <c r="C418" s="169" t="s">
        <v>90</v>
      </c>
      <c r="D418" s="155" t="s">
        <v>763</v>
      </c>
      <c r="E418" s="157" t="s">
        <v>764</v>
      </c>
      <c r="F418" s="209">
        <v>967</v>
      </c>
      <c r="G418" s="208">
        <v>2169305.9264500001</v>
      </c>
      <c r="H418" s="8">
        <v>699</v>
      </c>
      <c r="I418" s="8">
        <v>1461330</v>
      </c>
      <c r="J418" s="49">
        <f t="shared" si="30"/>
        <v>0.7228541882109617</v>
      </c>
      <c r="K418" s="49">
        <f t="shared" si="31"/>
        <v>0.67363942640926622</v>
      </c>
      <c r="L418" s="53">
        <f t="shared" si="32"/>
        <v>0.21685625646328852</v>
      </c>
      <c r="M418" s="53">
        <f t="shared" si="33"/>
        <v>0.47154759848648631</v>
      </c>
      <c r="N418" s="50">
        <f t="shared" si="34"/>
        <v>0.68840385494977485</v>
      </c>
      <c r="O418" s="51"/>
    </row>
    <row r="419" spans="1:15" hidden="1" x14ac:dyDescent="0.25">
      <c r="A419" s="151">
        <v>416</v>
      </c>
      <c r="B419" s="157" t="s">
        <v>104</v>
      </c>
      <c r="C419" s="169" t="s">
        <v>90</v>
      </c>
      <c r="D419" s="155" t="s">
        <v>760</v>
      </c>
      <c r="E419" s="157" t="s">
        <v>1409</v>
      </c>
      <c r="F419" s="209">
        <v>680</v>
      </c>
      <c r="G419" s="208">
        <v>1471332.9719750001</v>
      </c>
      <c r="H419" s="8">
        <v>283</v>
      </c>
      <c r="I419" s="8">
        <v>736255</v>
      </c>
      <c r="J419" s="49">
        <f t="shared" si="30"/>
        <v>0.41617647058823531</v>
      </c>
      <c r="K419" s="49">
        <f t="shared" si="31"/>
        <v>0.50039998696672305</v>
      </c>
      <c r="L419" s="53">
        <f t="shared" si="32"/>
        <v>0.12485294117647058</v>
      </c>
      <c r="M419" s="53">
        <f t="shared" si="33"/>
        <v>0.35027999087670614</v>
      </c>
      <c r="N419" s="50">
        <f t="shared" si="34"/>
        <v>0.47513293205317675</v>
      </c>
      <c r="O419" s="51"/>
    </row>
    <row r="420" spans="1:15" hidden="1" x14ac:dyDescent="0.25">
      <c r="A420" s="151">
        <v>417</v>
      </c>
      <c r="B420" s="157" t="s">
        <v>104</v>
      </c>
      <c r="C420" s="169" t="s">
        <v>90</v>
      </c>
      <c r="D420" s="155" t="s">
        <v>769</v>
      </c>
      <c r="E420" s="189" t="s">
        <v>766</v>
      </c>
      <c r="F420" s="209">
        <v>892</v>
      </c>
      <c r="G420" s="208">
        <v>1767349.7164500002</v>
      </c>
      <c r="H420" s="8">
        <v>747</v>
      </c>
      <c r="I420" s="8">
        <v>1203775</v>
      </c>
      <c r="J420" s="49">
        <f t="shared" si="30"/>
        <v>0.83744394618834084</v>
      </c>
      <c r="K420" s="49">
        <f t="shared" si="31"/>
        <v>0.68111873320576943</v>
      </c>
      <c r="L420" s="53">
        <f t="shared" si="32"/>
        <v>0.25123318385650223</v>
      </c>
      <c r="M420" s="53">
        <f t="shared" si="33"/>
        <v>0.47678311324403855</v>
      </c>
      <c r="N420" s="50">
        <f t="shared" si="34"/>
        <v>0.72801629710054083</v>
      </c>
      <c r="O420" s="51"/>
    </row>
    <row r="421" spans="1:15" hidden="1" x14ac:dyDescent="0.25">
      <c r="A421" s="151">
        <v>418</v>
      </c>
      <c r="B421" s="157" t="s">
        <v>104</v>
      </c>
      <c r="C421" s="169" t="s">
        <v>90</v>
      </c>
      <c r="D421" s="155" t="s">
        <v>767</v>
      </c>
      <c r="E421" s="157" t="s">
        <v>768</v>
      </c>
      <c r="F421" s="209">
        <v>954</v>
      </c>
      <c r="G421" s="208">
        <v>2163357.3464500005</v>
      </c>
      <c r="H421" s="8">
        <v>914</v>
      </c>
      <c r="I421" s="8">
        <v>1616520</v>
      </c>
      <c r="J421" s="49">
        <f t="shared" si="30"/>
        <v>0.95807127882599585</v>
      </c>
      <c r="K421" s="49">
        <f t="shared" si="31"/>
        <v>0.74722745303851767</v>
      </c>
      <c r="L421" s="53">
        <f t="shared" si="32"/>
        <v>0.28742138364779873</v>
      </c>
      <c r="M421" s="53">
        <f t="shared" si="33"/>
        <v>0.52305921712696235</v>
      </c>
      <c r="N421" s="50">
        <f t="shared" si="34"/>
        <v>0.81048060077476114</v>
      </c>
      <c r="O421" s="51"/>
    </row>
    <row r="422" spans="1:15" ht="15.75" hidden="1" x14ac:dyDescent="0.3">
      <c r="A422" s="151">
        <v>419</v>
      </c>
      <c r="B422" s="157" t="s">
        <v>104</v>
      </c>
      <c r="C422" s="190" t="s">
        <v>90</v>
      </c>
      <c r="D422" s="155" t="s">
        <v>765</v>
      </c>
      <c r="E422" s="189" t="s">
        <v>1155</v>
      </c>
      <c r="F422" s="209">
        <v>757</v>
      </c>
      <c r="G422" s="208">
        <v>1509255.7889500002</v>
      </c>
      <c r="H422" s="8">
        <v>522</v>
      </c>
      <c r="I422" s="8">
        <v>780885</v>
      </c>
      <c r="J422" s="49">
        <f t="shared" si="30"/>
        <v>0.6895640686922061</v>
      </c>
      <c r="K422" s="49">
        <f t="shared" si="31"/>
        <v>0.51739738599463458</v>
      </c>
      <c r="L422" s="53">
        <f t="shared" si="32"/>
        <v>0.20686922060766183</v>
      </c>
      <c r="M422" s="53">
        <f t="shared" si="33"/>
        <v>0.36217817019624421</v>
      </c>
      <c r="N422" s="50">
        <f t="shared" si="34"/>
        <v>0.56904739080390598</v>
      </c>
      <c r="O422" s="51"/>
    </row>
    <row r="423" spans="1:15" ht="15.75" hidden="1" x14ac:dyDescent="0.3">
      <c r="A423" s="151">
        <v>420</v>
      </c>
      <c r="B423" s="168" t="s">
        <v>1059</v>
      </c>
      <c r="C423" s="158" t="s">
        <v>90</v>
      </c>
      <c r="D423" s="155" t="s">
        <v>749</v>
      </c>
      <c r="E423" s="157" t="s">
        <v>750</v>
      </c>
      <c r="F423" s="209">
        <v>1136</v>
      </c>
      <c r="G423" s="208">
        <v>2253566.7064500009</v>
      </c>
      <c r="H423" s="8">
        <v>901</v>
      </c>
      <c r="I423" s="8">
        <v>1608405</v>
      </c>
      <c r="J423" s="49">
        <f t="shared" si="30"/>
        <v>0.79313380281690138</v>
      </c>
      <c r="K423" s="49">
        <f t="shared" si="31"/>
        <v>0.71371528315382715</v>
      </c>
      <c r="L423" s="53">
        <f t="shared" si="32"/>
        <v>0.2379401408450704</v>
      </c>
      <c r="M423" s="53">
        <f t="shared" si="33"/>
        <v>0.49960069820767899</v>
      </c>
      <c r="N423" s="50">
        <f t="shared" si="34"/>
        <v>0.73754083905274936</v>
      </c>
      <c r="O423" s="51"/>
    </row>
    <row r="424" spans="1:15" ht="15.75" hidden="1" x14ac:dyDescent="0.3">
      <c r="A424" s="151">
        <v>421</v>
      </c>
      <c r="B424" s="168" t="s">
        <v>1059</v>
      </c>
      <c r="C424" s="158" t="s">
        <v>90</v>
      </c>
      <c r="D424" s="155" t="s">
        <v>753</v>
      </c>
      <c r="E424" s="157" t="s">
        <v>1133</v>
      </c>
      <c r="F424" s="209">
        <v>770</v>
      </c>
      <c r="G424" s="208">
        <v>1319442.3119750002</v>
      </c>
      <c r="H424" s="8">
        <v>354</v>
      </c>
      <c r="I424" s="8">
        <v>584435</v>
      </c>
      <c r="J424" s="49">
        <f t="shared" si="30"/>
        <v>0.45974025974025973</v>
      </c>
      <c r="K424" s="49">
        <f t="shared" si="31"/>
        <v>0.44294092640184596</v>
      </c>
      <c r="L424" s="53">
        <f t="shared" si="32"/>
        <v>0.13792207792207792</v>
      </c>
      <c r="M424" s="53">
        <f t="shared" si="33"/>
        <v>0.31005864848129217</v>
      </c>
      <c r="N424" s="50">
        <f t="shared" si="34"/>
        <v>0.44798072640337006</v>
      </c>
      <c r="O424" s="51"/>
    </row>
    <row r="425" spans="1:15" ht="15.75" hidden="1" x14ac:dyDescent="0.3">
      <c r="A425" s="151">
        <v>422</v>
      </c>
      <c r="B425" s="168" t="s">
        <v>1059</v>
      </c>
      <c r="C425" s="158" t="s">
        <v>90</v>
      </c>
      <c r="D425" s="155" t="s">
        <v>754</v>
      </c>
      <c r="E425" s="157" t="s">
        <v>755</v>
      </c>
      <c r="F425" s="209">
        <v>536</v>
      </c>
      <c r="G425" s="208">
        <v>900831.19697499997</v>
      </c>
      <c r="H425" s="8">
        <v>240</v>
      </c>
      <c r="I425" s="8">
        <v>291305</v>
      </c>
      <c r="J425" s="49">
        <f t="shared" si="30"/>
        <v>0.44776119402985076</v>
      </c>
      <c r="K425" s="49">
        <f t="shared" si="31"/>
        <v>0.32337356985215993</v>
      </c>
      <c r="L425" s="53">
        <f t="shared" si="32"/>
        <v>0.13432835820895522</v>
      </c>
      <c r="M425" s="53">
        <f t="shared" si="33"/>
        <v>0.22636149889651194</v>
      </c>
      <c r="N425" s="50">
        <f t="shared" si="34"/>
        <v>0.36068985710546719</v>
      </c>
      <c r="O425" s="51"/>
    </row>
    <row r="426" spans="1:15" ht="15.75" hidden="1" x14ac:dyDescent="0.3">
      <c r="A426" s="151">
        <v>423</v>
      </c>
      <c r="B426" s="168" t="s">
        <v>1059</v>
      </c>
      <c r="C426" s="158" t="s">
        <v>90</v>
      </c>
      <c r="D426" s="155" t="s">
        <v>751</v>
      </c>
      <c r="E426" s="157" t="s">
        <v>752</v>
      </c>
      <c r="F426" s="209">
        <v>718</v>
      </c>
      <c r="G426" s="208">
        <v>1265515.7069750002</v>
      </c>
      <c r="H426" s="8">
        <v>416</v>
      </c>
      <c r="I426" s="8">
        <v>545715</v>
      </c>
      <c r="J426" s="49">
        <f t="shared" si="30"/>
        <v>0.57938718662952648</v>
      </c>
      <c r="K426" s="49">
        <f t="shared" si="31"/>
        <v>0.43121946017125207</v>
      </c>
      <c r="L426" s="53">
        <f t="shared" si="32"/>
        <v>0.17381615598885794</v>
      </c>
      <c r="M426" s="53">
        <f t="shared" si="33"/>
        <v>0.30185362211987643</v>
      </c>
      <c r="N426" s="50">
        <f t="shared" si="34"/>
        <v>0.47566977810873434</v>
      </c>
      <c r="O426" s="51"/>
    </row>
    <row r="427" spans="1:15" ht="15.75" hidden="1" x14ac:dyDescent="0.3">
      <c r="A427" s="151">
        <v>424</v>
      </c>
      <c r="B427" s="168" t="s">
        <v>120</v>
      </c>
      <c r="C427" s="158" t="s">
        <v>108</v>
      </c>
      <c r="D427" s="155" t="s">
        <v>841</v>
      </c>
      <c r="E427" s="168" t="s">
        <v>1347</v>
      </c>
      <c r="F427" s="209">
        <v>906</v>
      </c>
      <c r="G427" s="208">
        <v>1456815.039475</v>
      </c>
      <c r="H427" s="8">
        <v>390</v>
      </c>
      <c r="I427" s="8">
        <v>467275</v>
      </c>
      <c r="J427" s="49">
        <f t="shared" si="30"/>
        <v>0.43046357615894038</v>
      </c>
      <c r="K427" s="49">
        <f t="shared" si="31"/>
        <v>0.32075108187268186</v>
      </c>
      <c r="L427" s="53">
        <f t="shared" si="32"/>
        <v>0.12913907284768211</v>
      </c>
      <c r="M427" s="53">
        <f t="shared" si="33"/>
        <v>0.22452575731087729</v>
      </c>
      <c r="N427" s="50">
        <f t="shared" si="34"/>
        <v>0.35366483015855943</v>
      </c>
      <c r="O427" s="51"/>
    </row>
    <row r="428" spans="1:15" ht="15.75" hidden="1" x14ac:dyDescent="0.3">
      <c r="A428" s="151">
        <v>425</v>
      </c>
      <c r="B428" s="168" t="s">
        <v>120</v>
      </c>
      <c r="C428" s="158" t="s">
        <v>108</v>
      </c>
      <c r="D428" s="155" t="s">
        <v>843</v>
      </c>
      <c r="E428" s="168" t="s">
        <v>1297</v>
      </c>
      <c r="F428" s="209">
        <v>954</v>
      </c>
      <c r="G428" s="208">
        <v>1534253.7919750004</v>
      </c>
      <c r="H428" s="8">
        <v>438</v>
      </c>
      <c r="I428" s="8">
        <v>704545</v>
      </c>
      <c r="J428" s="49">
        <f t="shared" si="30"/>
        <v>0.45911949685534592</v>
      </c>
      <c r="K428" s="49">
        <f t="shared" si="31"/>
        <v>0.45921020608530461</v>
      </c>
      <c r="L428" s="53">
        <f t="shared" si="32"/>
        <v>0.13773584905660377</v>
      </c>
      <c r="M428" s="53">
        <f t="shared" si="33"/>
        <v>0.32144714425971321</v>
      </c>
      <c r="N428" s="50">
        <f t="shared" si="34"/>
        <v>0.45918299331631696</v>
      </c>
      <c r="O428" s="51"/>
    </row>
    <row r="429" spans="1:15" ht="15.75" hidden="1" x14ac:dyDescent="0.3">
      <c r="A429" s="151">
        <v>426</v>
      </c>
      <c r="B429" s="168" t="s">
        <v>120</v>
      </c>
      <c r="C429" s="158" t="s">
        <v>108</v>
      </c>
      <c r="D429" s="155" t="s">
        <v>840</v>
      </c>
      <c r="E429" s="168" t="s">
        <v>1348</v>
      </c>
      <c r="F429" s="209">
        <v>1195</v>
      </c>
      <c r="G429" s="208">
        <v>2042753.41145</v>
      </c>
      <c r="H429" s="8">
        <v>858</v>
      </c>
      <c r="I429" s="8">
        <v>1388640</v>
      </c>
      <c r="J429" s="49">
        <f t="shared" si="30"/>
        <v>0.71799163179916314</v>
      </c>
      <c r="K429" s="49">
        <f t="shared" si="31"/>
        <v>0.67978836418356869</v>
      </c>
      <c r="L429" s="53">
        <f t="shared" si="32"/>
        <v>0.21539748953974894</v>
      </c>
      <c r="M429" s="53">
        <f t="shared" si="33"/>
        <v>0.47585185492849807</v>
      </c>
      <c r="N429" s="50">
        <f t="shared" si="34"/>
        <v>0.69124934446824704</v>
      </c>
      <c r="O429" s="51"/>
    </row>
    <row r="430" spans="1:15" ht="15.75" hidden="1" x14ac:dyDescent="0.3">
      <c r="A430" s="151">
        <v>427</v>
      </c>
      <c r="B430" s="168" t="s">
        <v>120</v>
      </c>
      <c r="C430" s="158" t="s">
        <v>108</v>
      </c>
      <c r="D430" s="155" t="s">
        <v>839</v>
      </c>
      <c r="E430" s="168" t="s">
        <v>1385</v>
      </c>
      <c r="F430" s="209">
        <v>674</v>
      </c>
      <c r="G430" s="208">
        <v>1108275.124475</v>
      </c>
      <c r="H430" s="8">
        <v>390</v>
      </c>
      <c r="I430" s="8">
        <v>604805</v>
      </c>
      <c r="J430" s="49">
        <f t="shared" si="30"/>
        <v>0.57863501483679525</v>
      </c>
      <c r="K430" s="49">
        <f t="shared" si="31"/>
        <v>0.54571738248343493</v>
      </c>
      <c r="L430" s="53">
        <f t="shared" si="32"/>
        <v>0.17359050445103857</v>
      </c>
      <c r="M430" s="53">
        <f t="shared" si="33"/>
        <v>0.38200216773840445</v>
      </c>
      <c r="N430" s="50">
        <f t="shared" si="34"/>
        <v>0.55559267218944308</v>
      </c>
      <c r="O430" s="51"/>
    </row>
    <row r="431" spans="1:15" ht="15.75" hidden="1" x14ac:dyDescent="0.3">
      <c r="A431" s="151">
        <v>428</v>
      </c>
      <c r="B431" s="168" t="s">
        <v>1389</v>
      </c>
      <c r="C431" s="158" t="s">
        <v>108</v>
      </c>
      <c r="D431" s="155" t="s">
        <v>852</v>
      </c>
      <c r="E431" s="168" t="s">
        <v>1062</v>
      </c>
      <c r="F431" s="209">
        <v>1174</v>
      </c>
      <c r="G431" s="208">
        <v>2310103.8189499998</v>
      </c>
      <c r="H431" s="8">
        <v>739</v>
      </c>
      <c r="I431" s="8">
        <v>1362020</v>
      </c>
      <c r="J431" s="49">
        <f t="shared" si="30"/>
        <v>0.62947189097103917</v>
      </c>
      <c r="K431" s="49">
        <f t="shared" si="31"/>
        <v>0.58959254940285422</v>
      </c>
      <c r="L431" s="53">
        <f t="shared" si="32"/>
        <v>0.18884156729131174</v>
      </c>
      <c r="M431" s="53">
        <f t="shared" si="33"/>
        <v>0.41271478458199795</v>
      </c>
      <c r="N431" s="50">
        <f t="shared" si="34"/>
        <v>0.60155635187330969</v>
      </c>
      <c r="O431" s="51"/>
    </row>
    <row r="432" spans="1:15" ht="15.75" hidden="1" x14ac:dyDescent="0.3">
      <c r="A432" s="151">
        <v>429</v>
      </c>
      <c r="B432" s="168" t="s">
        <v>1389</v>
      </c>
      <c r="C432" s="158" t="s">
        <v>108</v>
      </c>
      <c r="D432" s="155" t="s">
        <v>848</v>
      </c>
      <c r="E432" s="168" t="s">
        <v>1157</v>
      </c>
      <c r="F432" s="209">
        <v>558</v>
      </c>
      <c r="G432" s="208">
        <v>933634.32447500015</v>
      </c>
      <c r="H432" s="8">
        <v>305</v>
      </c>
      <c r="I432" s="8">
        <v>415665</v>
      </c>
      <c r="J432" s="49">
        <f t="shared" si="30"/>
        <v>0.54659498207885304</v>
      </c>
      <c r="K432" s="49">
        <f t="shared" si="31"/>
        <v>0.44521178056916033</v>
      </c>
      <c r="L432" s="53">
        <f t="shared" si="32"/>
        <v>0.16397849462365591</v>
      </c>
      <c r="M432" s="53">
        <f t="shared" si="33"/>
        <v>0.31164824639841221</v>
      </c>
      <c r="N432" s="50">
        <f t="shared" si="34"/>
        <v>0.47562674102206814</v>
      </c>
      <c r="O432" s="51"/>
    </row>
    <row r="433" spans="1:15" ht="15.75" hidden="1" x14ac:dyDescent="0.3">
      <c r="A433" s="151">
        <v>430</v>
      </c>
      <c r="B433" s="168" t="s">
        <v>1389</v>
      </c>
      <c r="C433" s="158" t="s">
        <v>108</v>
      </c>
      <c r="D433" s="155" t="s">
        <v>849</v>
      </c>
      <c r="E433" s="168" t="s">
        <v>850</v>
      </c>
      <c r="F433" s="209">
        <v>644</v>
      </c>
      <c r="G433" s="208">
        <v>1027320.156975</v>
      </c>
      <c r="H433" s="8">
        <v>532</v>
      </c>
      <c r="I433" s="8">
        <v>782345</v>
      </c>
      <c r="J433" s="49">
        <f t="shared" si="30"/>
        <v>0.82608695652173914</v>
      </c>
      <c r="K433" s="49">
        <f t="shared" si="31"/>
        <v>0.7615396180910704</v>
      </c>
      <c r="L433" s="53">
        <f t="shared" si="32"/>
        <v>0.24782608695652172</v>
      </c>
      <c r="M433" s="53">
        <f t="shared" si="33"/>
        <v>0.53307773266374925</v>
      </c>
      <c r="N433" s="50">
        <f t="shared" si="34"/>
        <v>0.780903819620271</v>
      </c>
      <c r="O433" s="51"/>
    </row>
    <row r="434" spans="1:15" ht="15.75" hidden="1" x14ac:dyDescent="0.3">
      <c r="A434" s="151">
        <v>431</v>
      </c>
      <c r="B434" s="168" t="s">
        <v>1389</v>
      </c>
      <c r="C434" s="158" t="s">
        <v>108</v>
      </c>
      <c r="D434" s="155" t="s">
        <v>851</v>
      </c>
      <c r="E434" s="168" t="s">
        <v>1063</v>
      </c>
      <c r="F434" s="209">
        <v>655</v>
      </c>
      <c r="G434" s="208">
        <v>1082033.8569749999</v>
      </c>
      <c r="H434" s="8">
        <v>587</v>
      </c>
      <c r="I434" s="8">
        <v>735750</v>
      </c>
      <c r="J434" s="49">
        <f t="shared" si="30"/>
        <v>0.89618320610687019</v>
      </c>
      <c r="K434" s="49">
        <f t="shared" si="31"/>
        <v>0.67996948085978359</v>
      </c>
      <c r="L434" s="53">
        <f t="shared" si="32"/>
        <v>0.26885496183206103</v>
      </c>
      <c r="M434" s="53">
        <f t="shared" si="33"/>
        <v>0.47597863660184847</v>
      </c>
      <c r="N434" s="50">
        <f t="shared" si="34"/>
        <v>0.74483359843390951</v>
      </c>
      <c r="O434" s="51"/>
    </row>
    <row r="435" spans="1:15" ht="15.75" hidden="1" x14ac:dyDescent="0.3">
      <c r="A435" s="151">
        <v>432</v>
      </c>
      <c r="B435" s="168" t="s">
        <v>1389</v>
      </c>
      <c r="C435" s="158" t="s">
        <v>108</v>
      </c>
      <c r="D435" s="155" t="s">
        <v>846</v>
      </c>
      <c r="E435" s="168" t="s">
        <v>621</v>
      </c>
      <c r="F435" s="209">
        <v>1163</v>
      </c>
      <c r="G435" s="208">
        <v>2081289.3489499998</v>
      </c>
      <c r="H435" s="8">
        <v>750</v>
      </c>
      <c r="I435" s="8">
        <v>1107955</v>
      </c>
      <c r="J435" s="49">
        <f t="shared" si="30"/>
        <v>0.64488392089423907</v>
      </c>
      <c r="K435" s="49">
        <f t="shared" si="31"/>
        <v>0.53234068610352414</v>
      </c>
      <c r="L435" s="53">
        <f t="shared" si="32"/>
        <v>0.19346517626827173</v>
      </c>
      <c r="M435" s="53">
        <f t="shared" si="33"/>
        <v>0.37263848027246688</v>
      </c>
      <c r="N435" s="50">
        <f t="shared" si="34"/>
        <v>0.56610365654073858</v>
      </c>
      <c r="O435" s="51"/>
    </row>
    <row r="436" spans="1:15" ht="15.75" hidden="1" x14ac:dyDescent="0.3">
      <c r="A436" s="151">
        <v>433</v>
      </c>
      <c r="B436" s="168" t="s">
        <v>1389</v>
      </c>
      <c r="C436" s="158" t="s">
        <v>108</v>
      </c>
      <c r="D436" s="155" t="s">
        <v>844</v>
      </c>
      <c r="E436" s="168" t="s">
        <v>845</v>
      </c>
      <c r="F436" s="209">
        <v>886</v>
      </c>
      <c r="G436" s="208">
        <v>1622833.7694749997</v>
      </c>
      <c r="H436" s="8">
        <v>564</v>
      </c>
      <c r="I436" s="8">
        <v>776550</v>
      </c>
      <c r="J436" s="49">
        <f t="shared" si="30"/>
        <v>0.63656884875846498</v>
      </c>
      <c r="K436" s="49">
        <f t="shared" si="31"/>
        <v>0.47851481439853227</v>
      </c>
      <c r="L436" s="53">
        <f t="shared" si="32"/>
        <v>0.19097065462753948</v>
      </c>
      <c r="M436" s="53">
        <f t="shared" si="33"/>
        <v>0.33496037007897256</v>
      </c>
      <c r="N436" s="50">
        <f t="shared" si="34"/>
        <v>0.5259310247065121</v>
      </c>
      <c r="O436" s="51"/>
    </row>
    <row r="437" spans="1:15" ht="15.75" hidden="1" x14ac:dyDescent="0.3">
      <c r="A437" s="151">
        <v>434</v>
      </c>
      <c r="B437" s="168" t="s">
        <v>1389</v>
      </c>
      <c r="C437" s="158" t="s">
        <v>108</v>
      </c>
      <c r="D437" s="155" t="s">
        <v>847</v>
      </c>
      <c r="E437" s="168" t="s">
        <v>1064</v>
      </c>
      <c r="F437" s="209">
        <v>716</v>
      </c>
      <c r="G437" s="208">
        <v>1341501.9319750003</v>
      </c>
      <c r="H437" s="8">
        <v>214</v>
      </c>
      <c r="I437" s="8">
        <v>284365</v>
      </c>
      <c r="J437" s="49">
        <f t="shared" si="30"/>
        <v>0.2988826815642458</v>
      </c>
      <c r="K437" s="49">
        <f t="shared" si="31"/>
        <v>0.21197509539278048</v>
      </c>
      <c r="L437" s="53">
        <f t="shared" si="32"/>
        <v>8.9664804469273732E-2</v>
      </c>
      <c r="M437" s="53">
        <f t="shared" si="33"/>
        <v>0.14838256677494632</v>
      </c>
      <c r="N437" s="50">
        <f t="shared" si="34"/>
        <v>0.23804737124422004</v>
      </c>
      <c r="O437" s="51"/>
    </row>
    <row r="438" spans="1:15" ht="15.75" hidden="1" x14ac:dyDescent="0.3">
      <c r="A438" s="151">
        <v>435</v>
      </c>
      <c r="B438" s="168" t="s">
        <v>107</v>
      </c>
      <c r="C438" s="158" t="s">
        <v>108</v>
      </c>
      <c r="D438" s="155" t="s">
        <v>855</v>
      </c>
      <c r="E438" s="157" t="s">
        <v>1065</v>
      </c>
      <c r="F438" s="209">
        <v>834</v>
      </c>
      <c r="G438" s="208">
        <v>925905.40499999991</v>
      </c>
      <c r="H438" s="8">
        <v>369</v>
      </c>
      <c r="I438" s="8">
        <v>363040</v>
      </c>
      <c r="J438" s="49">
        <f t="shared" si="30"/>
        <v>0.44244604316546765</v>
      </c>
      <c r="K438" s="49">
        <f t="shared" si="31"/>
        <v>0.39209188977571641</v>
      </c>
      <c r="L438" s="53">
        <f t="shared" si="32"/>
        <v>0.13273381294964029</v>
      </c>
      <c r="M438" s="53">
        <f t="shared" si="33"/>
        <v>0.27446432284300148</v>
      </c>
      <c r="N438" s="50">
        <f t="shared" si="34"/>
        <v>0.40719813579264175</v>
      </c>
      <c r="O438" s="51"/>
    </row>
    <row r="439" spans="1:15" ht="15.75" hidden="1" x14ac:dyDescent="0.3">
      <c r="A439" s="151">
        <v>436</v>
      </c>
      <c r="B439" s="168" t="s">
        <v>107</v>
      </c>
      <c r="C439" s="158" t="s">
        <v>108</v>
      </c>
      <c r="D439" s="155" t="s">
        <v>853</v>
      </c>
      <c r="E439" s="157" t="s">
        <v>854</v>
      </c>
      <c r="F439" s="209">
        <v>909</v>
      </c>
      <c r="G439" s="208">
        <v>1521966.436975</v>
      </c>
      <c r="H439" s="8">
        <v>447</v>
      </c>
      <c r="I439" s="8">
        <v>595500</v>
      </c>
      <c r="J439" s="49">
        <f t="shared" si="30"/>
        <v>0.49174917491749176</v>
      </c>
      <c r="K439" s="49">
        <f t="shared" si="31"/>
        <v>0.39127012628714214</v>
      </c>
      <c r="L439" s="53">
        <f t="shared" si="32"/>
        <v>0.14752475247524752</v>
      </c>
      <c r="M439" s="53">
        <f t="shared" si="33"/>
        <v>0.27388908840099946</v>
      </c>
      <c r="N439" s="50">
        <f t="shared" si="34"/>
        <v>0.421413840876247</v>
      </c>
      <c r="O439" s="51"/>
    </row>
    <row r="440" spans="1:15" ht="15.75" hidden="1" x14ac:dyDescent="0.3">
      <c r="A440" s="151">
        <v>437</v>
      </c>
      <c r="B440" s="168" t="s">
        <v>107</v>
      </c>
      <c r="C440" s="158" t="s">
        <v>108</v>
      </c>
      <c r="D440" s="155" t="s">
        <v>856</v>
      </c>
      <c r="E440" s="157" t="s">
        <v>1066</v>
      </c>
      <c r="F440" s="209">
        <v>1048</v>
      </c>
      <c r="G440" s="208">
        <v>1907573.164475</v>
      </c>
      <c r="H440" s="8">
        <v>554</v>
      </c>
      <c r="I440" s="8">
        <v>704255</v>
      </c>
      <c r="J440" s="49">
        <f t="shared" si="30"/>
        <v>0.52862595419847325</v>
      </c>
      <c r="K440" s="49">
        <f t="shared" si="31"/>
        <v>0.36918898478728823</v>
      </c>
      <c r="L440" s="53">
        <f t="shared" si="32"/>
        <v>0.15858778625954198</v>
      </c>
      <c r="M440" s="53">
        <f t="shared" si="33"/>
        <v>0.25843228935110174</v>
      </c>
      <c r="N440" s="50">
        <f t="shared" si="34"/>
        <v>0.41702007561064369</v>
      </c>
      <c r="O440" s="51"/>
    </row>
    <row r="441" spans="1:15" ht="15.75" hidden="1" x14ac:dyDescent="0.3">
      <c r="A441" s="151">
        <v>438</v>
      </c>
      <c r="B441" s="168" t="s">
        <v>107</v>
      </c>
      <c r="C441" s="158" t="s">
        <v>108</v>
      </c>
      <c r="D441" s="155" t="s">
        <v>857</v>
      </c>
      <c r="E441" s="168" t="s">
        <v>1224</v>
      </c>
      <c r="F441" s="209">
        <v>1378</v>
      </c>
      <c r="G441" s="208">
        <v>2748163.430925</v>
      </c>
      <c r="H441" s="8">
        <v>685</v>
      </c>
      <c r="I441" s="8">
        <v>1172950</v>
      </c>
      <c r="J441" s="49">
        <f t="shared" si="30"/>
        <v>0.49709724238026126</v>
      </c>
      <c r="K441" s="49">
        <f t="shared" si="31"/>
        <v>0.42681231647318685</v>
      </c>
      <c r="L441" s="53">
        <f t="shared" si="32"/>
        <v>0.14912917271407838</v>
      </c>
      <c r="M441" s="53">
        <f t="shared" si="33"/>
        <v>0.29876862153123079</v>
      </c>
      <c r="N441" s="50">
        <f t="shared" si="34"/>
        <v>0.44789779424530918</v>
      </c>
      <c r="O441" s="51"/>
    </row>
    <row r="442" spans="1:15" ht="15.75" hidden="1" x14ac:dyDescent="0.3">
      <c r="A442" s="151">
        <v>439</v>
      </c>
      <c r="B442" s="168" t="s">
        <v>118</v>
      </c>
      <c r="C442" s="158" t="s">
        <v>108</v>
      </c>
      <c r="D442" s="155" t="s">
        <v>858</v>
      </c>
      <c r="E442" s="157" t="s">
        <v>1067</v>
      </c>
      <c r="F442" s="209">
        <v>2040</v>
      </c>
      <c r="G442" s="208">
        <v>3424389.7589499997</v>
      </c>
      <c r="H442" s="8">
        <v>334</v>
      </c>
      <c r="I442" s="8">
        <v>534680</v>
      </c>
      <c r="J442" s="49">
        <f t="shared" si="30"/>
        <v>0.16372549019607843</v>
      </c>
      <c r="K442" s="49">
        <f t="shared" si="31"/>
        <v>0.15613876855067624</v>
      </c>
      <c r="L442" s="53">
        <f t="shared" si="32"/>
        <v>4.911764705882353E-2</v>
      </c>
      <c r="M442" s="53">
        <f t="shared" si="33"/>
        <v>0.10929713798547336</v>
      </c>
      <c r="N442" s="50">
        <f t="shared" si="34"/>
        <v>0.1584147850442969</v>
      </c>
      <c r="O442" s="51"/>
    </row>
    <row r="443" spans="1:15" ht="15.75" hidden="1" x14ac:dyDescent="0.3">
      <c r="A443" s="151">
        <v>440</v>
      </c>
      <c r="B443" s="168" t="s">
        <v>118</v>
      </c>
      <c r="C443" s="158" t="s">
        <v>108</v>
      </c>
      <c r="D443" s="155" t="s">
        <v>859</v>
      </c>
      <c r="E443" s="157" t="s">
        <v>1068</v>
      </c>
      <c r="F443" s="209">
        <v>1098</v>
      </c>
      <c r="G443" s="208">
        <v>1751224.8994749999</v>
      </c>
      <c r="H443" s="8">
        <v>405</v>
      </c>
      <c r="I443" s="8">
        <v>677755</v>
      </c>
      <c r="J443" s="49">
        <f t="shared" si="30"/>
        <v>0.36885245901639346</v>
      </c>
      <c r="K443" s="49">
        <f t="shared" si="31"/>
        <v>0.38701768128307468</v>
      </c>
      <c r="L443" s="53">
        <f t="shared" si="32"/>
        <v>0.11065573770491803</v>
      </c>
      <c r="M443" s="53">
        <f t="shared" si="33"/>
        <v>0.27091237689815223</v>
      </c>
      <c r="N443" s="50">
        <f t="shared" si="34"/>
        <v>0.38156811460307027</v>
      </c>
      <c r="O443" s="51"/>
    </row>
    <row r="444" spans="1:15" ht="15.75" hidden="1" x14ac:dyDescent="0.3">
      <c r="A444" s="151">
        <v>441</v>
      </c>
      <c r="B444" s="168" t="s">
        <v>118</v>
      </c>
      <c r="C444" s="158" t="s">
        <v>108</v>
      </c>
      <c r="D444" s="155" t="s">
        <v>860</v>
      </c>
      <c r="E444" s="157" t="s">
        <v>1386</v>
      </c>
      <c r="F444" s="209">
        <v>666</v>
      </c>
      <c r="G444" s="208">
        <v>715677.25000000012</v>
      </c>
      <c r="H444" s="8">
        <v>337</v>
      </c>
      <c r="I444" s="8">
        <v>328650</v>
      </c>
      <c r="J444" s="49">
        <f t="shared" si="30"/>
        <v>0.50600600600600598</v>
      </c>
      <c r="K444" s="49">
        <f t="shared" si="31"/>
        <v>0.45921537955831337</v>
      </c>
      <c r="L444" s="53">
        <f t="shared" si="32"/>
        <v>0.15180180180180178</v>
      </c>
      <c r="M444" s="53">
        <f t="shared" si="33"/>
        <v>0.32145076569081932</v>
      </c>
      <c r="N444" s="50">
        <f t="shared" si="34"/>
        <v>0.47325256749262112</v>
      </c>
      <c r="O444" s="51"/>
    </row>
    <row r="445" spans="1:15" ht="15.75" hidden="1" x14ac:dyDescent="0.3">
      <c r="A445" s="151">
        <v>442</v>
      </c>
      <c r="B445" s="168" t="s">
        <v>109</v>
      </c>
      <c r="C445" s="158" t="s">
        <v>108</v>
      </c>
      <c r="D445" s="155" t="s">
        <v>894</v>
      </c>
      <c r="E445" s="157" t="s">
        <v>895</v>
      </c>
      <c r="F445" s="209">
        <v>1691</v>
      </c>
      <c r="G445" s="208">
        <v>3167371.3934249994</v>
      </c>
      <c r="H445" s="8">
        <v>1163</v>
      </c>
      <c r="I445" s="8">
        <v>1656940</v>
      </c>
      <c r="J445" s="49">
        <f t="shared" si="30"/>
        <v>0.68775872264931992</v>
      </c>
      <c r="K445" s="49">
        <f t="shared" si="31"/>
        <v>0.52312779089928185</v>
      </c>
      <c r="L445" s="53">
        <f t="shared" si="32"/>
        <v>0.20632761679479597</v>
      </c>
      <c r="M445" s="53">
        <f t="shared" si="33"/>
        <v>0.36618945362949729</v>
      </c>
      <c r="N445" s="50">
        <f t="shared" si="34"/>
        <v>0.57251707042429323</v>
      </c>
      <c r="O445" s="51"/>
    </row>
    <row r="446" spans="1:15" ht="15.75" hidden="1" x14ac:dyDescent="0.3">
      <c r="A446" s="151">
        <v>443</v>
      </c>
      <c r="B446" s="168" t="s">
        <v>109</v>
      </c>
      <c r="C446" s="158" t="s">
        <v>108</v>
      </c>
      <c r="D446" s="155" t="s">
        <v>896</v>
      </c>
      <c r="E446" s="157" t="s">
        <v>897</v>
      </c>
      <c r="F446" s="209">
        <v>1222</v>
      </c>
      <c r="G446" s="208">
        <v>2195439.1964499997</v>
      </c>
      <c r="H446" s="8">
        <v>618</v>
      </c>
      <c r="I446" s="8">
        <v>776385</v>
      </c>
      <c r="J446" s="49">
        <f t="shared" si="30"/>
        <v>0.50572831423895259</v>
      </c>
      <c r="K446" s="49">
        <f t="shared" si="31"/>
        <v>0.35363539161339824</v>
      </c>
      <c r="L446" s="53">
        <f t="shared" si="32"/>
        <v>0.15171849427168577</v>
      </c>
      <c r="M446" s="53">
        <f t="shared" si="33"/>
        <v>0.24754477412937875</v>
      </c>
      <c r="N446" s="50">
        <f t="shared" si="34"/>
        <v>0.39926326840106452</v>
      </c>
      <c r="O446" s="51"/>
    </row>
    <row r="447" spans="1:15" ht="15.75" hidden="1" x14ac:dyDescent="0.3">
      <c r="A447" s="151">
        <v>444</v>
      </c>
      <c r="B447" s="168" t="s">
        <v>109</v>
      </c>
      <c r="C447" s="158" t="s">
        <v>108</v>
      </c>
      <c r="D447" s="155" t="s">
        <v>899</v>
      </c>
      <c r="E447" s="157" t="s">
        <v>900</v>
      </c>
      <c r="F447" s="209">
        <v>1698</v>
      </c>
      <c r="G447" s="208">
        <v>3038865.6684250003</v>
      </c>
      <c r="H447" s="8">
        <v>927</v>
      </c>
      <c r="I447" s="8">
        <v>1560555</v>
      </c>
      <c r="J447" s="49">
        <f t="shared" si="30"/>
        <v>0.54593639575971731</v>
      </c>
      <c r="K447" s="49">
        <f t="shared" si="31"/>
        <v>0.51353207751654684</v>
      </c>
      <c r="L447" s="53">
        <f t="shared" si="32"/>
        <v>0.1637809187279152</v>
      </c>
      <c r="M447" s="53">
        <f t="shared" si="33"/>
        <v>0.35947245426158275</v>
      </c>
      <c r="N447" s="50">
        <f t="shared" si="34"/>
        <v>0.52325337298949792</v>
      </c>
      <c r="O447" s="51"/>
    </row>
    <row r="448" spans="1:15" ht="15.75" hidden="1" x14ac:dyDescent="0.3">
      <c r="A448" s="151">
        <v>445</v>
      </c>
      <c r="B448" s="168" t="s">
        <v>109</v>
      </c>
      <c r="C448" s="158" t="s">
        <v>108</v>
      </c>
      <c r="D448" s="155" t="s">
        <v>898</v>
      </c>
      <c r="E448" s="157" t="s">
        <v>1069</v>
      </c>
      <c r="F448" s="209">
        <v>1472</v>
      </c>
      <c r="G448" s="208">
        <v>2160385.3464500001</v>
      </c>
      <c r="H448" s="8">
        <v>629</v>
      </c>
      <c r="I448" s="8">
        <v>911210</v>
      </c>
      <c r="J448" s="49">
        <f t="shared" si="30"/>
        <v>0.42730978260869568</v>
      </c>
      <c r="K448" s="49">
        <f t="shared" si="31"/>
        <v>0.42178123523070704</v>
      </c>
      <c r="L448" s="53">
        <f t="shared" si="32"/>
        <v>0.12819293478260871</v>
      </c>
      <c r="M448" s="53">
        <f t="shared" si="33"/>
        <v>0.29524686466149491</v>
      </c>
      <c r="N448" s="50">
        <f t="shared" si="34"/>
        <v>0.42343979944410359</v>
      </c>
      <c r="O448" s="51"/>
    </row>
    <row r="449" spans="1:15" ht="15.75" hidden="1" x14ac:dyDescent="0.3">
      <c r="A449" s="151">
        <v>446</v>
      </c>
      <c r="B449" s="168" t="s">
        <v>110</v>
      </c>
      <c r="C449" s="158" t="s">
        <v>108</v>
      </c>
      <c r="D449" s="155" t="s">
        <v>867</v>
      </c>
      <c r="E449" s="157" t="s">
        <v>868</v>
      </c>
      <c r="F449" s="209">
        <v>1067</v>
      </c>
      <c r="G449" s="208">
        <v>1782540.7364500002</v>
      </c>
      <c r="H449" s="8">
        <v>477</v>
      </c>
      <c r="I449" s="8">
        <v>625810</v>
      </c>
      <c r="J449" s="49">
        <f t="shared" si="30"/>
        <v>0.44704779756326146</v>
      </c>
      <c r="K449" s="49">
        <f t="shared" si="31"/>
        <v>0.35107753062986102</v>
      </c>
      <c r="L449" s="53">
        <f t="shared" si="32"/>
        <v>0.13411433926897842</v>
      </c>
      <c r="M449" s="53">
        <f t="shared" si="33"/>
        <v>0.2457542714409027</v>
      </c>
      <c r="N449" s="50">
        <f t="shared" si="34"/>
        <v>0.37986861070988109</v>
      </c>
      <c r="O449" s="51"/>
    </row>
    <row r="450" spans="1:15" ht="15.75" hidden="1" x14ac:dyDescent="0.3">
      <c r="A450" s="151">
        <v>447</v>
      </c>
      <c r="B450" s="168" t="s">
        <v>110</v>
      </c>
      <c r="C450" s="158" t="s">
        <v>108</v>
      </c>
      <c r="D450" s="155" t="s">
        <v>861</v>
      </c>
      <c r="E450" s="157" t="s">
        <v>862</v>
      </c>
      <c r="F450" s="209">
        <v>932</v>
      </c>
      <c r="G450" s="208">
        <v>1579187.0669749998</v>
      </c>
      <c r="H450" s="8">
        <v>363</v>
      </c>
      <c r="I450" s="8">
        <v>517315</v>
      </c>
      <c r="J450" s="49">
        <f t="shared" si="30"/>
        <v>0.38948497854077252</v>
      </c>
      <c r="K450" s="49">
        <f t="shared" si="31"/>
        <v>0.32758310324244166</v>
      </c>
      <c r="L450" s="53">
        <f t="shared" si="32"/>
        <v>0.11684549356223176</v>
      </c>
      <c r="M450" s="53">
        <f t="shared" si="33"/>
        <v>0.22930817226970915</v>
      </c>
      <c r="N450" s="50">
        <f t="shared" si="34"/>
        <v>0.3461536658319409</v>
      </c>
      <c r="O450" s="51"/>
    </row>
    <row r="451" spans="1:15" ht="15.75" hidden="1" x14ac:dyDescent="0.3">
      <c r="A451" s="151">
        <v>448</v>
      </c>
      <c r="B451" s="168" t="s">
        <v>110</v>
      </c>
      <c r="C451" s="158" t="s">
        <v>108</v>
      </c>
      <c r="D451" s="155" t="s">
        <v>865</v>
      </c>
      <c r="E451" s="157" t="s">
        <v>866</v>
      </c>
      <c r="F451" s="209">
        <v>869</v>
      </c>
      <c r="G451" s="208">
        <v>1424452.0644749999</v>
      </c>
      <c r="H451" s="8">
        <v>336</v>
      </c>
      <c r="I451" s="8">
        <v>387925</v>
      </c>
      <c r="J451" s="49">
        <f t="shared" si="30"/>
        <v>0.3866513233601841</v>
      </c>
      <c r="K451" s="49">
        <f t="shared" si="31"/>
        <v>0.27233278653218473</v>
      </c>
      <c r="L451" s="53">
        <f t="shared" si="32"/>
        <v>0.11599539700805522</v>
      </c>
      <c r="M451" s="53">
        <f t="shared" si="33"/>
        <v>0.1906329505725293</v>
      </c>
      <c r="N451" s="50">
        <f t="shared" si="34"/>
        <v>0.30662834758058455</v>
      </c>
      <c r="O451" s="51"/>
    </row>
    <row r="452" spans="1:15" ht="15.75" hidden="1" x14ac:dyDescent="0.3">
      <c r="A452" s="151">
        <v>449</v>
      </c>
      <c r="B452" s="168" t="s">
        <v>110</v>
      </c>
      <c r="C452" s="158" t="s">
        <v>108</v>
      </c>
      <c r="D452" s="155" t="s">
        <v>863</v>
      </c>
      <c r="E452" s="157" t="s">
        <v>864</v>
      </c>
      <c r="F452" s="209">
        <v>1226</v>
      </c>
      <c r="G452" s="208">
        <v>2308630.4614499994</v>
      </c>
      <c r="H452" s="8">
        <v>504</v>
      </c>
      <c r="I452" s="8">
        <v>811205</v>
      </c>
      <c r="J452" s="49">
        <f t="shared" ref="J452:J515" si="35">IFERROR(H452/F452,0)</f>
        <v>0.41109298531810767</v>
      </c>
      <c r="K452" s="49">
        <f t="shared" ref="K452:K515" si="36">IFERROR(I452/G452,0)</f>
        <v>0.35137931927420735</v>
      </c>
      <c r="L452" s="53">
        <f t="shared" si="32"/>
        <v>0.12332789559543229</v>
      </c>
      <c r="M452" s="53">
        <f t="shared" si="33"/>
        <v>0.24596552349194511</v>
      </c>
      <c r="N452" s="50">
        <f t="shared" si="34"/>
        <v>0.36929341908737739</v>
      </c>
      <c r="O452" s="51"/>
    </row>
    <row r="453" spans="1:15" ht="15.75" hidden="1" x14ac:dyDescent="0.3">
      <c r="A453" s="151">
        <v>450</v>
      </c>
      <c r="B453" s="168" t="s">
        <v>110</v>
      </c>
      <c r="C453" s="158" t="s">
        <v>108</v>
      </c>
      <c r="D453" s="155" t="s">
        <v>869</v>
      </c>
      <c r="E453" s="157" t="s">
        <v>870</v>
      </c>
      <c r="F453" s="209">
        <v>577</v>
      </c>
      <c r="G453" s="208">
        <v>831921.38999999978</v>
      </c>
      <c r="H453" s="8">
        <v>255</v>
      </c>
      <c r="I453" s="8">
        <v>257535</v>
      </c>
      <c r="J453" s="49">
        <f t="shared" si="35"/>
        <v>0.44194107452339687</v>
      </c>
      <c r="K453" s="49">
        <f t="shared" si="36"/>
        <v>0.30956650844138056</v>
      </c>
      <c r="L453" s="53">
        <f t="shared" ref="L453:L516" si="37">IF((J453*0.3)&gt;30%,30%,(J453*0.3))</f>
        <v>0.13258232235701906</v>
      </c>
      <c r="M453" s="53">
        <f t="shared" ref="M453:M516" si="38">IF((K453*0.7)&gt;70%,70%,(K453*0.7))</f>
        <v>0.21669655590896639</v>
      </c>
      <c r="N453" s="50">
        <f t="shared" ref="N453:N516" si="39">L453+M453</f>
        <v>0.34927887826598547</v>
      </c>
      <c r="O453" s="51"/>
    </row>
    <row r="454" spans="1:15" ht="15.75" hidden="1" x14ac:dyDescent="0.3">
      <c r="A454" s="151">
        <v>451</v>
      </c>
      <c r="B454" s="168" t="s">
        <v>112</v>
      </c>
      <c r="C454" s="158" t="s">
        <v>108</v>
      </c>
      <c r="D454" s="155" t="s">
        <v>872</v>
      </c>
      <c r="E454" s="168" t="s">
        <v>873</v>
      </c>
      <c r="F454" s="209">
        <v>1372</v>
      </c>
      <c r="G454" s="208">
        <v>2354275.95395</v>
      </c>
      <c r="H454" s="8">
        <v>610</v>
      </c>
      <c r="I454" s="8">
        <v>1110575</v>
      </c>
      <c r="J454" s="49">
        <f t="shared" si="35"/>
        <v>0.44460641399416911</v>
      </c>
      <c r="K454" s="49">
        <f t="shared" si="36"/>
        <v>0.47172677363360027</v>
      </c>
      <c r="L454" s="53">
        <f t="shared" si="37"/>
        <v>0.13338192419825073</v>
      </c>
      <c r="M454" s="53">
        <f t="shared" si="38"/>
        <v>0.33020874154352015</v>
      </c>
      <c r="N454" s="50">
        <f t="shared" si="39"/>
        <v>0.46359066574177088</v>
      </c>
      <c r="O454" s="51"/>
    </row>
    <row r="455" spans="1:15" ht="15.75" hidden="1" x14ac:dyDescent="0.3">
      <c r="A455" s="151">
        <v>452</v>
      </c>
      <c r="B455" s="168" t="s">
        <v>112</v>
      </c>
      <c r="C455" s="158" t="s">
        <v>108</v>
      </c>
      <c r="D455" s="155" t="s">
        <v>871</v>
      </c>
      <c r="E455" s="157" t="s">
        <v>1190</v>
      </c>
      <c r="F455" s="209">
        <v>1031</v>
      </c>
      <c r="G455" s="208">
        <v>1765446.1314500002</v>
      </c>
      <c r="H455" s="8">
        <v>554</v>
      </c>
      <c r="I455" s="8">
        <v>932360</v>
      </c>
      <c r="J455" s="49">
        <f t="shared" si="35"/>
        <v>0.53734238603297768</v>
      </c>
      <c r="K455" s="49">
        <f t="shared" si="36"/>
        <v>0.52811580222741317</v>
      </c>
      <c r="L455" s="53">
        <f t="shared" si="37"/>
        <v>0.16120271580989329</v>
      </c>
      <c r="M455" s="53">
        <f t="shared" si="38"/>
        <v>0.36968106155918917</v>
      </c>
      <c r="N455" s="50">
        <f t="shared" si="39"/>
        <v>0.53088377736908243</v>
      </c>
      <c r="O455" s="51"/>
    </row>
    <row r="456" spans="1:15" ht="15.75" hidden="1" x14ac:dyDescent="0.3">
      <c r="A456" s="151">
        <v>453</v>
      </c>
      <c r="B456" s="168" t="s">
        <v>112</v>
      </c>
      <c r="C456" s="158" t="s">
        <v>108</v>
      </c>
      <c r="D456" s="155" t="s">
        <v>874</v>
      </c>
      <c r="E456" s="157" t="s">
        <v>875</v>
      </c>
      <c r="F456" s="209">
        <v>1264</v>
      </c>
      <c r="G456" s="208">
        <v>2210871.1464499999</v>
      </c>
      <c r="H456" s="8">
        <v>558</v>
      </c>
      <c r="I456" s="8">
        <v>770215</v>
      </c>
      <c r="J456" s="49">
        <f t="shared" si="35"/>
        <v>0.44145569620253167</v>
      </c>
      <c r="K456" s="49">
        <f t="shared" si="36"/>
        <v>0.34837625034671771</v>
      </c>
      <c r="L456" s="53">
        <f t="shared" si="37"/>
        <v>0.13243670886075951</v>
      </c>
      <c r="M456" s="53">
        <f t="shared" si="38"/>
        <v>0.24386337524270238</v>
      </c>
      <c r="N456" s="50">
        <f t="shared" si="39"/>
        <v>0.37630008410346188</v>
      </c>
      <c r="O456" s="51"/>
    </row>
    <row r="457" spans="1:15" ht="15.75" hidden="1" x14ac:dyDescent="0.3">
      <c r="A457" s="151">
        <v>454</v>
      </c>
      <c r="B457" s="168" t="s">
        <v>112</v>
      </c>
      <c r="C457" s="158" t="s">
        <v>108</v>
      </c>
      <c r="D457" s="155" t="s">
        <v>876</v>
      </c>
      <c r="E457" s="157" t="s">
        <v>1364</v>
      </c>
      <c r="F457" s="209">
        <v>1420</v>
      </c>
      <c r="G457" s="208">
        <v>2458022.55645</v>
      </c>
      <c r="H457" s="8">
        <v>1002</v>
      </c>
      <c r="I457" s="8">
        <v>1339255</v>
      </c>
      <c r="J457" s="49">
        <f t="shared" si="35"/>
        <v>0.70563380281690136</v>
      </c>
      <c r="K457" s="49">
        <f t="shared" si="36"/>
        <v>0.54485057367993384</v>
      </c>
      <c r="L457" s="53">
        <f t="shared" si="37"/>
        <v>0.2116901408450704</v>
      </c>
      <c r="M457" s="53">
        <f t="shared" si="38"/>
        <v>0.38139540157595364</v>
      </c>
      <c r="N457" s="50">
        <f t="shared" si="39"/>
        <v>0.59308554242102407</v>
      </c>
      <c r="O457" s="51"/>
    </row>
    <row r="458" spans="1:15" ht="15.75" hidden="1" x14ac:dyDescent="0.3">
      <c r="A458" s="151">
        <v>455</v>
      </c>
      <c r="B458" s="168" t="s">
        <v>888</v>
      </c>
      <c r="C458" s="158" t="s">
        <v>108</v>
      </c>
      <c r="D458" s="155" t="s">
        <v>889</v>
      </c>
      <c r="E458" s="157" t="s">
        <v>890</v>
      </c>
      <c r="F458" s="209">
        <v>1824</v>
      </c>
      <c r="G458" s="208">
        <v>3650206.2209249996</v>
      </c>
      <c r="H458" s="8">
        <v>796</v>
      </c>
      <c r="I458" s="8">
        <v>1817295</v>
      </c>
      <c r="J458" s="49">
        <f t="shared" si="35"/>
        <v>0.43640350877192985</v>
      </c>
      <c r="K458" s="49">
        <f t="shared" si="36"/>
        <v>0.49786091251016468</v>
      </c>
      <c r="L458" s="53">
        <f t="shared" si="37"/>
        <v>0.13092105263157894</v>
      </c>
      <c r="M458" s="53">
        <f t="shared" si="38"/>
        <v>0.34850263875711524</v>
      </c>
      <c r="N458" s="50">
        <f t="shared" si="39"/>
        <v>0.47942369138869417</v>
      </c>
      <c r="O458" s="51"/>
    </row>
    <row r="459" spans="1:15" ht="15.75" hidden="1" x14ac:dyDescent="0.3">
      <c r="A459" s="151">
        <v>456</v>
      </c>
      <c r="B459" s="168" t="s">
        <v>888</v>
      </c>
      <c r="C459" s="158" t="s">
        <v>108</v>
      </c>
      <c r="D459" s="155" t="s">
        <v>891</v>
      </c>
      <c r="E459" s="157" t="s">
        <v>1329</v>
      </c>
      <c r="F459" s="209">
        <v>2529</v>
      </c>
      <c r="G459" s="208">
        <v>5363907.1454000007</v>
      </c>
      <c r="H459" s="8">
        <v>792</v>
      </c>
      <c r="I459" s="8">
        <v>2078600</v>
      </c>
      <c r="J459" s="49">
        <f t="shared" si="35"/>
        <v>0.31316725978647686</v>
      </c>
      <c r="K459" s="49">
        <f t="shared" si="36"/>
        <v>0.38751602957604764</v>
      </c>
      <c r="L459" s="53">
        <f t="shared" si="37"/>
        <v>9.3950177935943055E-2</v>
      </c>
      <c r="M459" s="53">
        <f t="shared" si="38"/>
        <v>0.27126122070323333</v>
      </c>
      <c r="N459" s="50">
        <f t="shared" si="39"/>
        <v>0.3652113986391764</v>
      </c>
      <c r="O459" s="51"/>
    </row>
    <row r="460" spans="1:15" ht="15.75" hidden="1" x14ac:dyDescent="0.3">
      <c r="A460" s="151">
        <v>457</v>
      </c>
      <c r="B460" s="168" t="s">
        <v>888</v>
      </c>
      <c r="C460" s="158" t="s">
        <v>108</v>
      </c>
      <c r="D460" s="155" t="s">
        <v>892</v>
      </c>
      <c r="E460" s="157" t="s">
        <v>893</v>
      </c>
      <c r="F460" s="209">
        <v>928</v>
      </c>
      <c r="G460" s="208">
        <v>1096933.51</v>
      </c>
      <c r="H460" s="8">
        <v>331</v>
      </c>
      <c r="I460" s="8">
        <v>378860</v>
      </c>
      <c r="J460" s="49">
        <f t="shared" si="35"/>
        <v>0.35668103448275862</v>
      </c>
      <c r="K460" s="49">
        <f t="shared" si="36"/>
        <v>0.34538100673029853</v>
      </c>
      <c r="L460" s="53">
        <f t="shared" si="37"/>
        <v>0.10700431034482759</v>
      </c>
      <c r="M460" s="53">
        <f t="shared" si="38"/>
        <v>0.24176670471120895</v>
      </c>
      <c r="N460" s="50">
        <f t="shared" si="39"/>
        <v>0.34877101505603653</v>
      </c>
      <c r="O460" s="51"/>
    </row>
    <row r="461" spans="1:15" ht="15.75" hidden="1" x14ac:dyDescent="0.3">
      <c r="A461" s="151">
        <v>458</v>
      </c>
      <c r="B461" s="168" t="s">
        <v>114</v>
      </c>
      <c r="C461" s="158" t="s">
        <v>108</v>
      </c>
      <c r="D461" s="155" t="s">
        <v>878</v>
      </c>
      <c r="E461" s="157" t="s">
        <v>879</v>
      </c>
      <c r="F461" s="209">
        <v>767</v>
      </c>
      <c r="G461" s="208">
        <v>931511.65499999991</v>
      </c>
      <c r="H461" s="8">
        <v>324</v>
      </c>
      <c r="I461" s="8">
        <v>377960</v>
      </c>
      <c r="J461" s="49">
        <f t="shared" si="35"/>
        <v>0.42242503259452413</v>
      </c>
      <c r="K461" s="49">
        <f t="shared" si="36"/>
        <v>0.40574908319316738</v>
      </c>
      <c r="L461" s="53">
        <f t="shared" si="37"/>
        <v>0.12672750977835723</v>
      </c>
      <c r="M461" s="53">
        <f t="shared" si="38"/>
        <v>0.28402435823521716</v>
      </c>
      <c r="N461" s="50">
        <f t="shared" si="39"/>
        <v>0.41075186801357438</v>
      </c>
      <c r="O461" s="51"/>
    </row>
    <row r="462" spans="1:15" ht="15.75" hidden="1" x14ac:dyDescent="0.3">
      <c r="A462" s="151">
        <v>459</v>
      </c>
      <c r="B462" s="168" t="s">
        <v>114</v>
      </c>
      <c r="C462" s="158" t="s">
        <v>108</v>
      </c>
      <c r="D462" s="155" t="s">
        <v>877</v>
      </c>
      <c r="E462" s="157" t="s">
        <v>1071</v>
      </c>
      <c r="F462" s="209">
        <v>976</v>
      </c>
      <c r="G462" s="208">
        <v>2091715.4489499996</v>
      </c>
      <c r="H462" s="8">
        <v>325</v>
      </c>
      <c r="I462" s="8">
        <v>659895</v>
      </c>
      <c r="J462" s="49">
        <f t="shared" si="35"/>
        <v>0.33299180327868855</v>
      </c>
      <c r="K462" s="49">
        <f t="shared" si="36"/>
        <v>0.31548029170566888</v>
      </c>
      <c r="L462" s="53">
        <f t="shared" si="37"/>
        <v>9.9897540983606564E-2</v>
      </c>
      <c r="M462" s="53">
        <f t="shared" si="38"/>
        <v>0.22083620419396821</v>
      </c>
      <c r="N462" s="50">
        <f t="shared" si="39"/>
        <v>0.3207337451775748</v>
      </c>
      <c r="O462" s="51"/>
    </row>
    <row r="463" spans="1:15" ht="15.75" hidden="1" x14ac:dyDescent="0.3">
      <c r="A463" s="151">
        <v>460</v>
      </c>
      <c r="B463" s="168" t="s">
        <v>115</v>
      </c>
      <c r="C463" s="158" t="s">
        <v>108</v>
      </c>
      <c r="D463" s="155" t="s">
        <v>885</v>
      </c>
      <c r="E463" s="157" t="s">
        <v>886</v>
      </c>
      <c r="F463" s="209">
        <v>1669</v>
      </c>
      <c r="G463" s="208">
        <v>3030432.0864499998</v>
      </c>
      <c r="H463" s="8">
        <v>1201</v>
      </c>
      <c r="I463" s="8">
        <v>1778790</v>
      </c>
      <c r="J463" s="49">
        <f t="shared" si="35"/>
        <v>0.71959257040143798</v>
      </c>
      <c r="K463" s="49">
        <f t="shared" si="36"/>
        <v>0.58697570156860501</v>
      </c>
      <c r="L463" s="53">
        <f t="shared" si="37"/>
        <v>0.21587777112043138</v>
      </c>
      <c r="M463" s="53">
        <f t="shared" si="38"/>
        <v>0.41088299109802351</v>
      </c>
      <c r="N463" s="50">
        <f t="shared" si="39"/>
        <v>0.62676076221845489</v>
      </c>
      <c r="O463" s="51"/>
    </row>
    <row r="464" spans="1:15" ht="15.75" hidden="1" x14ac:dyDescent="0.3">
      <c r="A464" s="151">
        <v>461</v>
      </c>
      <c r="B464" s="168" t="s">
        <v>115</v>
      </c>
      <c r="C464" s="158" t="s">
        <v>108</v>
      </c>
      <c r="D464" s="155" t="s">
        <v>883</v>
      </c>
      <c r="E464" s="157" t="s">
        <v>884</v>
      </c>
      <c r="F464" s="209">
        <v>1565</v>
      </c>
      <c r="G464" s="208">
        <v>2413323.8959249998</v>
      </c>
      <c r="H464" s="8">
        <v>1125</v>
      </c>
      <c r="I464" s="8">
        <v>1393210</v>
      </c>
      <c r="J464" s="49">
        <f t="shared" si="35"/>
        <v>0.71884984025559107</v>
      </c>
      <c r="K464" s="49">
        <f t="shared" si="36"/>
        <v>0.57729921887090851</v>
      </c>
      <c r="L464" s="53">
        <f t="shared" si="37"/>
        <v>0.21565495207667731</v>
      </c>
      <c r="M464" s="53">
        <f t="shared" si="38"/>
        <v>0.40410945320963593</v>
      </c>
      <c r="N464" s="50">
        <f t="shared" si="39"/>
        <v>0.61976440528631327</v>
      </c>
      <c r="O464" s="51"/>
    </row>
    <row r="465" spans="1:15" ht="15.75" hidden="1" x14ac:dyDescent="0.3">
      <c r="A465" s="151">
        <v>462</v>
      </c>
      <c r="B465" s="168" t="s">
        <v>115</v>
      </c>
      <c r="C465" s="158" t="s">
        <v>108</v>
      </c>
      <c r="D465" s="155" t="s">
        <v>887</v>
      </c>
      <c r="E465" s="157" t="s">
        <v>1110</v>
      </c>
      <c r="F465" s="209">
        <v>1442</v>
      </c>
      <c r="G465" s="208">
        <v>2187705.6289499998</v>
      </c>
      <c r="H465" s="8">
        <v>977</v>
      </c>
      <c r="I465" s="8">
        <v>1235220</v>
      </c>
      <c r="J465" s="49">
        <f t="shared" si="35"/>
        <v>0.67753120665742028</v>
      </c>
      <c r="K465" s="49">
        <f t="shared" si="36"/>
        <v>0.5646189248015282</v>
      </c>
      <c r="L465" s="53">
        <f t="shared" si="37"/>
        <v>0.20325936199722608</v>
      </c>
      <c r="M465" s="53">
        <f t="shared" si="38"/>
        <v>0.39523324736106974</v>
      </c>
      <c r="N465" s="50">
        <f t="shared" si="39"/>
        <v>0.59849260935829585</v>
      </c>
      <c r="O465" s="51"/>
    </row>
    <row r="466" spans="1:15" ht="15.75" hidden="1" x14ac:dyDescent="0.3">
      <c r="A466" s="151">
        <v>463</v>
      </c>
      <c r="B466" s="168" t="s">
        <v>115</v>
      </c>
      <c r="C466" s="158" t="s">
        <v>108</v>
      </c>
      <c r="D466" s="155" t="s">
        <v>882</v>
      </c>
      <c r="E466" s="157" t="s">
        <v>1387</v>
      </c>
      <c r="F466" s="209">
        <v>1991</v>
      </c>
      <c r="G466" s="208">
        <v>4018956.8104000008</v>
      </c>
      <c r="H466" s="8">
        <v>697</v>
      </c>
      <c r="I466" s="8">
        <v>1307715</v>
      </c>
      <c r="J466" s="49">
        <f t="shared" si="35"/>
        <v>0.35007533902561527</v>
      </c>
      <c r="K466" s="49">
        <f t="shared" si="36"/>
        <v>0.32538667661617521</v>
      </c>
      <c r="L466" s="53">
        <f t="shared" si="37"/>
        <v>0.10502260170768458</v>
      </c>
      <c r="M466" s="53">
        <f t="shared" si="38"/>
        <v>0.22777067363132264</v>
      </c>
      <c r="N466" s="50">
        <f t="shared" si="39"/>
        <v>0.33279327533900721</v>
      </c>
      <c r="O466" s="51"/>
    </row>
    <row r="467" spans="1:15" ht="15.75" hidden="1" x14ac:dyDescent="0.3">
      <c r="A467" s="151">
        <v>464</v>
      </c>
      <c r="B467" s="168" t="s">
        <v>115</v>
      </c>
      <c r="C467" s="158" t="s">
        <v>108</v>
      </c>
      <c r="D467" s="155" t="s">
        <v>880</v>
      </c>
      <c r="E467" s="157" t="s">
        <v>881</v>
      </c>
      <c r="F467" s="209">
        <v>1194</v>
      </c>
      <c r="G467" s="208">
        <v>1896498.0314500001</v>
      </c>
      <c r="H467" s="8">
        <v>735</v>
      </c>
      <c r="I467" s="8">
        <v>908195</v>
      </c>
      <c r="J467" s="49">
        <f t="shared" si="35"/>
        <v>0.61557788944723613</v>
      </c>
      <c r="K467" s="49">
        <f t="shared" si="36"/>
        <v>0.47888001196902058</v>
      </c>
      <c r="L467" s="53">
        <f t="shared" si="37"/>
        <v>0.18467336683417082</v>
      </c>
      <c r="M467" s="53">
        <f t="shared" si="38"/>
        <v>0.33521600837831439</v>
      </c>
      <c r="N467" s="50">
        <f t="shared" si="39"/>
        <v>0.51988937521248524</v>
      </c>
      <c r="O467" s="51"/>
    </row>
    <row r="468" spans="1:15" ht="15.75" hidden="1" x14ac:dyDescent="0.3">
      <c r="A468" s="151">
        <v>465</v>
      </c>
      <c r="B468" s="168" t="s">
        <v>119</v>
      </c>
      <c r="C468" s="158" t="s">
        <v>108</v>
      </c>
      <c r="D468" s="155" t="s">
        <v>910</v>
      </c>
      <c r="E468" s="168" t="s">
        <v>1111</v>
      </c>
      <c r="F468" s="209">
        <v>1237</v>
      </c>
      <c r="G468" s="208">
        <v>2050508.6064500003</v>
      </c>
      <c r="H468" s="8">
        <v>718</v>
      </c>
      <c r="I468" s="8">
        <v>1079850</v>
      </c>
      <c r="J468" s="49">
        <f t="shared" si="35"/>
        <v>0.58043654001616818</v>
      </c>
      <c r="K468" s="49">
        <f t="shared" si="36"/>
        <v>0.52662544141646894</v>
      </c>
      <c r="L468" s="53">
        <f t="shared" si="37"/>
        <v>0.17413096200485045</v>
      </c>
      <c r="M468" s="53">
        <f t="shared" si="38"/>
        <v>0.36863780899152826</v>
      </c>
      <c r="N468" s="50">
        <f t="shared" si="39"/>
        <v>0.54276877099637866</v>
      </c>
      <c r="O468" s="51"/>
    </row>
    <row r="469" spans="1:15" ht="15.75" hidden="1" x14ac:dyDescent="0.3">
      <c r="A469" s="151">
        <v>466</v>
      </c>
      <c r="B469" s="168" t="s">
        <v>119</v>
      </c>
      <c r="C469" s="158" t="s">
        <v>108</v>
      </c>
      <c r="D469" s="155" t="s">
        <v>913</v>
      </c>
      <c r="E469" s="168" t="s">
        <v>1388</v>
      </c>
      <c r="F469" s="209">
        <v>863</v>
      </c>
      <c r="G469" s="208">
        <v>1378838.3339500001</v>
      </c>
      <c r="H469" s="8">
        <v>471</v>
      </c>
      <c r="I469" s="8">
        <v>615585</v>
      </c>
      <c r="J469" s="49">
        <f t="shared" si="35"/>
        <v>0.54577056778679023</v>
      </c>
      <c r="K469" s="49">
        <f t="shared" si="36"/>
        <v>0.44645190436250415</v>
      </c>
      <c r="L469" s="53">
        <f t="shared" si="37"/>
        <v>0.16373117033603707</v>
      </c>
      <c r="M469" s="53">
        <f t="shared" si="38"/>
        <v>0.31251633305375287</v>
      </c>
      <c r="N469" s="50">
        <f t="shared" si="39"/>
        <v>0.47624750338978994</v>
      </c>
      <c r="O469" s="51"/>
    </row>
    <row r="470" spans="1:15" ht="15.75" hidden="1" x14ac:dyDescent="0.3">
      <c r="A470" s="151">
        <v>467</v>
      </c>
      <c r="B470" s="168" t="s">
        <v>119</v>
      </c>
      <c r="C470" s="158" t="s">
        <v>108</v>
      </c>
      <c r="D470" s="155" t="s">
        <v>912</v>
      </c>
      <c r="E470" s="168" t="s">
        <v>1365</v>
      </c>
      <c r="F470" s="209">
        <v>1270</v>
      </c>
      <c r="G470" s="208">
        <v>2277211.5139500001</v>
      </c>
      <c r="H470" s="8">
        <v>710</v>
      </c>
      <c r="I470" s="8">
        <v>1142085</v>
      </c>
      <c r="J470" s="49">
        <f t="shared" si="35"/>
        <v>0.55905511811023623</v>
      </c>
      <c r="K470" s="49">
        <f t="shared" si="36"/>
        <v>0.50152785237721065</v>
      </c>
      <c r="L470" s="53">
        <f t="shared" si="37"/>
        <v>0.16771653543307086</v>
      </c>
      <c r="M470" s="53">
        <f t="shared" si="38"/>
        <v>0.35106949666404741</v>
      </c>
      <c r="N470" s="50">
        <f t="shared" si="39"/>
        <v>0.51878603209711827</v>
      </c>
      <c r="O470" s="51"/>
    </row>
    <row r="471" spans="1:15" ht="15.75" hidden="1" x14ac:dyDescent="0.3">
      <c r="A471" s="151">
        <v>468</v>
      </c>
      <c r="B471" s="168" t="s">
        <v>119</v>
      </c>
      <c r="C471" s="158" t="s">
        <v>108</v>
      </c>
      <c r="D471" s="155" t="s">
        <v>911</v>
      </c>
      <c r="E471" s="168" t="s">
        <v>1112</v>
      </c>
      <c r="F471" s="209">
        <v>1471</v>
      </c>
      <c r="G471" s="208">
        <v>2624372.1814499996</v>
      </c>
      <c r="H471" s="8">
        <v>941</v>
      </c>
      <c r="I471" s="8">
        <v>1355025</v>
      </c>
      <c r="J471" s="49">
        <f t="shared" si="35"/>
        <v>0.6397008837525493</v>
      </c>
      <c r="K471" s="49">
        <f t="shared" si="36"/>
        <v>0.51632348855768284</v>
      </c>
      <c r="L471" s="53">
        <f t="shared" si="37"/>
        <v>0.19191026512576478</v>
      </c>
      <c r="M471" s="53">
        <f t="shared" si="38"/>
        <v>0.36142644199037799</v>
      </c>
      <c r="N471" s="50">
        <f t="shared" si="39"/>
        <v>0.5533367071161428</v>
      </c>
      <c r="O471" s="51"/>
    </row>
    <row r="472" spans="1:15" ht="15.75" hidden="1" x14ac:dyDescent="0.3">
      <c r="A472" s="151">
        <v>469</v>
      </c>
      <c r="B472" s="168" t="s">
        <v>116</v>
      </c>
      <c r="C472" s="158" t="s">
        <v>108</v>
      </c>
      <c r="D472" s="155" t="s">
        <v>903</v>
      </c>
      <c r="E472" s="191" t="s">
        <v>904</v>
      </c>
      <c r="F472" s="209">
        <v>1926</v>
      </c>
      <c r="G472" s="208">
        <v>3559629.1109250002</v>
      </c>
      <c r="H472" s="8">
        <v>715</v>
      </c>
      <c r="I472" s="8">
        <v>1226350</v>
      </c>
      <c r="J472" s="49">
        <f t="shared" si="35"/>
        <v>0.37123572170301145</v>
      </c>
      <c r="K472" s="49">
        <f t="shared" si="36"/>
        <v>0.34451622958025602</v>
      </c>
      <c r="L472" s="53">
        <f t="shared" si="37"/>
        <v>0.11137071651090343</v>
      </c>
      <c r="M472" s="53">
        <f t="shared" si="38"/>
        <v>0.24116136070617919</v>
      </c>
      <c r="N472" s="50">
        <f t="shared" si="39"/>
        <v>0.35253207721708263</v>
      </c>
      <c r="O472" s="51"/>
    </row>
    <row r="473" spans="1:15" ht="15.75" hidden="1" x14ac:dyDescent="0.3">
      <c r="A473" s="151">
        <v>470</v>
      </c>
      <c r="B473" s="168" t="s">
        <v>116</v>
      </c>
      <c r="C473" s="158" t="s">
        <v>108</v>
      </c>
      <c r="D473" s="155" t="s">
        <v>907</v>
      </c>
      <c r="E473" s="191" t="s">
        <v>902</v>
      </c>
      <c r="F473" s="209">
        <v>977</v>
      </c>
      <c r="G473" s="208">
        <v>1459462.3939499999</v>
      </c>
      <c r="H473" s="8">
        <v>819</v>
      </c>
      <c r="I473" s="8">
        <v>1005070</v>
      </c>
      <c r="J473" s="49">
        <f t="shared" si="35"/>
        <v>0.8382804503582395</v>
      </c>
      <c r="K473" s="49">
        <f t="shared" si="36"/>
        <v>0.68865768941110028</v>
      </c>
      <c r="L473" s="53">
        <f t="shared" si="37"/>
        <v>0.25148413510747186</v>
      </c>
      <c r="M473" s="53">
        <f t="shared" si="38"/>
        <v>0.48206038258777018</v>
      </c>
      <c r="N473" s="50">
        <f t="shared" si="39"/>
        <v>0.73354451769524198</v>
      </c>
      <c r="O473" s="51"/>
    </row>
    <row r="474" spans="1:15" ht="15.75" hidden="1" x14ac:dyDescent="0.3">
      <c r="A474" s="151">
        <v>471</v>
      </c>
      <c r="B474" s="168" t="s">
        <v>116</v>
      </c>
      <c r="C474" s="158" t="s">
        <v>108</v>
      </c>
      <c r="D474" s="155" t="s">
        <v>909</v>
      </c>
      <c r="E474" s="191" t="s">
        <v>1072</v>
      </c>
      <c r="F474" s="209">
        <v>1066</v>
      </c>
      <c r="G474" s="208">
        <v>1861968.079475</v>
      </c>
      <c r="H474" s="8">
        <v>504</v>
      </c>
      <c r="I474" s="8">
        <v>804595</v>
      </c>
      <c r="J474" s="49">
        <f t="shared" si="35"/>
        <v>0.4727954971857411</v>
      </c>
      <c r="K474" s="49">
        <f t="shared" si="36"/>
        <v>0.43212072691754383</v>
      </c>
      <c r="L474" s="53">
        <f t="shared" si="37"/>
        <v>0.14183864915572234</v>
      </c>
      <c r="M474" s="53">
        <f t="shared" si="38"/>
        <v>0.30248450884228067</v>
      </c>
      <c r="N474" s="50">
        <f t="shared" si="39"/>
        <v>0.44432315799800304</v>
      </c>
      <c r="O474" s="51"/>
    </row>
    <row r="475" spans="1:15" ht="15.75" hidden="1" x14ac:dyDescent="0.3">
      <c r="A475" s="151">
        <v>472</v>
      </c>
      <c r="B475" s="168" t="s">
        <v>116</v>
      </c>
      <c r="C475" s="158" t="s">
        <v>108</v>
      </c>
      <c r="D475" s="155" t="s">
        <v>901</v>
      </c>
      <c r="E475" s="191" t="s">
        <v>908</v>
      </c>
      <c r="F475" s="209">
        <v>1116</v>
      </c>
      <c r="G475" s="208">
        <v>1991484.73645</v>
      </c>
      <c r="H475" s="8">
        <v>702</v>
      </c>
      <c r="I475" s="8">
        <v>968505</v>
      </c>
      <c r="J475" s="49">
        <f t="shared" si="35"/>
        <v>0.62903225806451613</v>
      </c>
      <c r="K475" s="49">
        <f t="shared" si="36"/>
        <v>0.48632308461798557</v>
      </c>
      <c r="L475" s="53">
        <f t="shared" si="37"/>
        <v>0.18870967741935482</v>
      </c>
      <c r="M475" s="53">
        <f t="shared" si="38"/>
        <v>0.3404261592325899</v>
      </c>
      <c r="N475" s="50">
        <f t="shared" si="39"/>
        <v>0.52913583665194475</v>
      </c>
      <c r="O475" s="51"/>
    </row>
    <row r="476" spans="1:15" ht="15.75" hidden="1" x14ac:dyDescent="0.3">
      <c r="A476" s="151">
        <v>473</v>
      </c>
      <c r="B476" s="168" t="s">
        <v>116</v>
      </c>
      <c r="C476" s="158" t="s">
        <v>108</v>
      </c>
      <c r="D476" s="155" t="s">
        <v>905</v>
      </c>
      <c r="E476" s="191" t="s">
        <v>906</v>
      </c>
      <c r="F476" s="209">
        <v>1033</v>
      </c>
      <c r="G476" s="208">
        <v>1640063.194475</v>
      </c>
      <c r="H476" s="8">
        <v>566</v>
      </c>
      <c r="I476" s="8">
        <v>717500</v>
      </c>
      <c r="J476" s="49">
        <f t="shared" si="35"/>
        <v>0.54791868344627304</v>
      </c>
      <c r="K476" s="49">
        <f t="shared" si="36"/>
        <v>0.43748314236737607</v>
      </c>
      <c r="L476" s="53">
        <f t="shared" si="37"/>
        <v>0.16437560503388191</v>
      </c>
      <c r="M476" s="53">
        <f t="shared" si="38"/>
        <v>0.3062381996571632</v>
      </c>
      <c r="N476" s="50">
        <f t="shared" si="39"/>
        <v>0.47061380469104508</v>
      </c>
      <c r="O476" s="51"/>
    </row>
    <row r="477" spans="1:15" ht="15.75" hidden="1" x14ac:dyDescent="0.3">
      <c r="A477" s="151">
        <v>474</v>
      </c>
      <c r="B477" s="129" t="s">
        <v>123</v>
      </c>
      <c r="C477" s="158" t="s">
        <v>124</v>
      </c>
      <c r="D477" s="155" t="s">
        <v>930</v>
      </c>
      <c r="E477" s="168" t="s">
        <v>931</v>
      </c>
      <c r="F477" s="209">
        <v>688</v>
      </c>
      <c r="G477" s="208">
        <v>1671097.8994749999</v>
      </c>
      <c r="H477" s="8">
        <v>158</v>
      </c>
      <c r="I477" s="8">
        <v>214580</v>
      </c>
      <c r="J477" s="49">
        <f t="shared" si="35"/>
        <v>0.22965116279069767</v>
      </c>
      <c r="K477" s="49">
        <f t="shared" si="36"/>
        <v>0.12840660027603021</v>
      </c>
      <c r="L477" s="53">
        <f t="shared" si="37"/>
        <v>6.8895348837209297E-2</v>
      </c>
      <c r="M477" s="53">
        <f t="shared" si="38"/>
        <v>8.9884620193221146E-2</v>
      </c>
      <c r="N477" s="50">
        <f t="shared" si="39"/>
        <v>0.15877996903043046</v>
      </c>
      <c r="O477" s="51"/>
    </row>
    <row r="478" spans="1:15" ht="15.75" hidden="1" x14ac:dyDescent="0.3">
      <c r="A478" s="151">
        <v>475</v>
      </c>
      <c r="B478" s="129" t="s">
        <v>123</v>
      </c>
      <c r="C478" s="158" t="s">
        <v>124</v>
      </c>
      <c r="D478" s="155" t="s">
        <v>934</v>
      </c>
      <c r="E478" s="168" t="s">
        <v>935</v>
      </c>
      <c r="F478" s="209">
        <v>879</v>
      </c>
      <c r="G478" s="208">
        <v>2145468.1689499998</v>
      </c>
      <c r="H478" s="8">
        <v>414</v>
      </c>
      <c r="I478" s="8">
        <v>928695</v>
      </c>
      <c r="J478" s="49">
        <f t="shared" si="35"/>
        <v>0.47098976109215018</v>
      </c>
      <c r="K478" s="49">
        <f t="shared" si="36"/>
        <v>0.43286356490411454</v>
      </c>
      <c r="L478" s="53">
        <f t="shared" si="37"/>
        <v>0.14129692832764504</v>
      </c>
      <c r="M478" s="53">
        <f t="shared" si="38"/>
        <v>0.30300449543288016</v>
      </c>
      <c r="N478" s="50">
        <f t="shared" si="39"/>
        <v>0.44430142376052517</v>
      </c>
      <c r="O478" s="51"/>
    </row>
    <row r="479" spans="1:15" ht="15.75" hidden="1" x14ac:dyDescent="0.3">
      <c r="A479" s="151">
        <v>476</v>
      </c>
      <c r="B479" s="129" t="s">
        <v>123</v>
      </c>
      <c r="C479" s="158" t="s">
        <v>124</v>
      </c>
      <c r="D479" s="155" t="s">
        <v>932</v>
      </c>
      <c r="E479" s="168" t="s">
        <v>1113</v>
      </c>
      <c r="F479" s="209">
        <v>879</v>
      </c>
      <c r="G479" s="208">
        <v>2145468.1689499998</v>
      </c>
      <c r="H479" s="8">
        <v>711</v>
      </c>
      <c r="I479" s="8">
        <v>1234745</v>
      </c>
      <c r="J479" s="49">
        <f t="shared" si="35"/>
        <v>0.80887372013651881</v>
      </c>
      <c r="K479" s="49">
        <f t="shared" si="36"/>
        <v>0.57551308281785829</v>
      </c>
      <c r="L479" s="53">
        <f t="shared" si="37"/>
        <v>0.24266211604095564</v>
      </c>
      <c r="M479" s="53">
        <f t="shared" si="38"/>
        <v>0.40285915797250077</v>
      </c>
      <c r="N479" s="50">
        <f t="shared" si="39"/>
        <v>0.64552127401345638</v>
      </c>
      <c r="O479" s="51"/>
    </row>
    <row r="480" spans="1:15" ht="15.75" hidden="1" x14ac:dyDescent="0.3">
      <c r="A480" s="151">
        <v>477</v>
      </c>
      <c r="B480" s="129" t="s">
        <v>123</v>
      </c>
      <c r="C480" s="158" t="s">
        <v>124</v>
      </c>
      <c r="D480" s="155" t="s">
        <v>929</v>
      </c>
      <c r="E480" s="168" t="s">
        <v>1430</v>
      </c>
      <c r="F480" s="209">
        <v>424</v>
      </c>
      <c r="G480" s="208">
        <v>1046024.809475</v>
      </c>
      <c r="H480" s="8">
        <v>346</v>
      </c>
      <c r="I480" s="8">
        <v>634110</v>
      </c>
      <c r="J480" s="49">
        <f t="shared" si="35"/>
        <v>0.81603773584905659</v>
      </c>
      <c r="K480" s="49">
        <f t="shared" si="36"/>
        <v>0.60620933103705243</v>
      </c>
      <c r="L480" s="53">
        <f t="shared" si="37"/>
        <v>0.24481132075471695</v>
      </c>
      <c r="M480" s="53">
        <f t="shared" si="38"/>
        <v>0.42434653172593667</v>
      </c>
      <c r="N480" s="50">
        <f t="shared" si="39"/>
        <v>0.66915785248065363</v>
      </c>
      <c r="O480" s="51"/>
    </row>
    <row r="481" spans="1:15" ht="15.75" hidden="1" x14ac:dyDescent="0.3">
      <c r="A481" s="151">
        <v>478</v>
      </c>
      <c r="B481" s="129" t="s">
        <v>123</v>
      </c>
      <c r="C481" s="158" t="s">
        <v>124</v>
      </c>
      <c r="D481" s="155" t="s">
        <v>933</v>
      </c>
      <c r="E481" s="168" t="s">
        <v>499</v>
      </c>
      <c r="F481" s="209">
        <v>394</v>
      </c>
      <c r="G481" s="208">
        <v>968430.58197499998</v>
      </c>
      <c r="H481" s="8">
        <v>201</v>
      </c>
      <c r="I481" s="8">
        <v>304580</v>
      </c>
      <c r="J481" s="49">
        <f t="shared" si="35"/>
        <v>0.51015228426395942</v>
      </c>
      <c r="K481" s="49">
        <f t="shared" si="36"/>
        <v>0.31450886172847309</v>
      </c>
      <c r="L481" s="53">
        <f t="shared" si="37"/>
        <v>0.15304568527918783</v>
      </c>
      <c r="M481" s="53">
        <f t="shared" si="38"/>
        <v>0.22015620320993115</v>
      </c>
      <c r="N481" s="50">
        <f t="shared" si="39"/>
        <v>0.37320188848911895</v>
      </c>
      <c r="O481" s="51"/>
    </row>
    <row r="482" spans="1:15" ht="15.75" hidden="1" x14ac:dyDescent="0.3">
      <c r="A482" s="151">
        <v>479</v>
      </c>
      <c r="B482" s="129" t="s">
        <v>127</v>
      </c>
      <c r="C482" s="158" t="s">
        <v>124</v>
      </c>
      <c r="D482" s="155" t="s">
        <v>925</v>
      </c>
      <c r="E482" s="168" t="s">
        <v>1431</v>
      </c>
      <c r="F482" s="209">
        <v>938</v>
      </c>
      <c r="G482" s="208">
        <v>1718318.0269749998</v>
      </c>
      <c r="H482" s="8">
        <v>521</v>
      </c>
      <c r="I482" s="8">
        <v>711515</v>
      </c>
      <c r="J482" s="49">
        <f t="shared" si="35"/>
        <v>0.55543710021321957</v>
      </c>
      <c r="K482" s="49">
        <f t="shared" si="36"/>
        <v>0.41407643336698347</v>
      </c>
      <c r="L482" s="53">
        <f t="shared" si="37"/>
        <v>0.16663113006396588</v>
      </c>
      <c r="M482" s="53">
        <f t="shared" si="38"/>
        <v>0.28985350335688842</v>
      </c>
      <c r="N482" s="50">
        <f t="shared" si="39"/>
        <v>0.45648463342085432</v>
      </c>
      <c r="O482" s="51"/>
    </row>
    <row r="483" spans="1:15" ht="15.75" hidden="1" x14ac:dyDescent="0.3">
      <c r="A483" s="151">
        <v>480</v>
      </c>
      <c r="B483" s="129" t="s">
        <v>127</v>
      </c>
      <c r="C483" s="158" t="s">
        <v>124</v>
      </c>
      <c r="D483" s="155" t="s">
        <v>922</v>
      </c>
      <c r="E483" s="168" t="s">
        <v>1432</v>
      </c>
      <c r="F483" s="209">
        <v>974</v>
      </c>
      <c r="G483" s="208">
        <v>1951151.1614499998</v>
      </c>
      <c r="H483" s="8">
        <v>449</v>
      </c>
      <c r="I483" s="8">
        <v>977485</v>
      </c>
      <c r="J483" s="49">
        <f t="shared" si="35"/>
        <v>0.46098562628336753</v>
      </c>
      <c r="K483" s="49">
        <f t="shared" si="36"/>
        <v>0.50097861165896607</v>
      </c>
      <c r="L483" s="53">
        <f t="shared" si="37"/>
        <v>0.13829568788501026</v>
      </c>
      <c r="M483" s="53">
        <f t="shared" si="38"/>
        <v>0.35068502816127622</v>
      </c>
      <c r="N483" s="50">
        <f t="shared" si="39"/>
        <v>0.48898071604628646</v>
      </c>
      <c r="O483" s="51"/>
    </row>
    <row r="484" spans="1:15" ht="15.75" hidden="1" x14ac:dyDescent="0.3">
      <c r="A484" s="151">
        <v>481</v>
      </c>
      <c r="B484" s="129" t="s">
        <v>127</v>
      </c>
      <c r="C484" s="158" t="s">
        <v>124</v>
      </c>
      <c r="D484" s="155" t="s">
        <v>923</v>
      </c>
      <c r="E484" s="168" t="s">
        <v>1230</v>
      </c>
      <c r="F484" s="209">
        <v>973</v>
      </c>
      <c r="G484" s="208">
        <v>1888255.6864499999</v>
      </c>
      <c r="H484" s="8">
        <v>401</v>
      </c>
      <c r="I484" s="8">
        <v>631085</v>
      </c>
      <c r="J484" s="49">
        <f t="shared" si="35"/>
        <v>0.41212744090441933</v>
      </c>
      <c r="K484" s="49">
        <f t="shared" si="36"/>
        <v>0.33421586098144701</v>
      </c>
      <c r="L484" s="53">
        <f t="shared" si="37"/>
        <v>0.1236382322713258</v>
      </c>
      <c r="M484" s="53">
        <f t="shared" si="38"/>
        <v>0.23395110268701289</v>
      </c>
      <c r="N484" s="50">
        <f t="shared" si="39"/>
        <v>0.35758933495833867</v>
      </c>
      <c r="O484" s="51"/>
    </row>
    <row r="485" spans="1:15" ht="15.75" hidden="1" x14ac:dyDescent="0.3">
      <c r="A485" s="151">
        <v>482</v>
      </c>
      <c r="B485" s="129" t="s">
        <v>127</v>
      </c>
      <c r="C485" s="158" t="s">
        <v>124</v>
      </c>
      <c r="D485" s="155" t="s">
        <v>924</v>
      </c>
      <c r="E485" s="168" t="s">
        <v>1433</v>
      </c>
      <c r="F485" s="209">
        <v>1140</v>
      </c>
      <c r="G485" s="208">
        <v>2256074.0939499997</v>
      </c>
      <c r="H485" s="8">
        <v>538</v>
      </c>
      <c r="I485" s="8">
        <v>756820</v>
      </c>
      <c r="J485" s="49">
        <f t="shared" si="35"/>
        <v>0.47192982456140353</v>
      </c>
      <c r="K485" s="49">
        <f t="shared" si="36"/>
        <v>0.33545884066020976</v>
      </c>
      <c r="L485" s="53">
        <f t="shared" si="37"/>
        <v>0.14157894736842105</v>
      </c>
      <c r="M485" s="53">
        <f t="shared" si="38"/>
        <v>0.23482118846214681</v>
      </c>
      <c r="N485" s="50">
        <f t="shared" si="39"/>
        <v>0.37640013583056786</v>
      </c>
      <c r="O485" s="51"/>
    </row>
    <row r="486" spans="1:15" ht="15.75" hidden="1" x14ac:dyDescent="0.3">
      <c r="A486" s="151">
        <v>483</v>
      </c>
      <c r="B486" s="129" t="s">
        <v>127</v>
      </c>
      <c r="C486" s="158" t="s">
        <v>124</v>
      </c>
      <c r="D486" s="155" t="s">
        <v>1159</v>
      </c>
      <c r="E486" s="168" t="s">
        <v>1434</v>
      </c>
      <c r="F486" s="209">
        <v>973</v>
      </c>
      <c r="G486" s="208">
        <v>1888255.6864499999</v>
      </c>
      <c r="H486" s="8">
        <v>512</v>
      </c>
      <c r="I486" s="8">
        <v>682945</v>
      </c>
      <c r="J486" s="49">
        <f t="shared" si="35"/>
        <v>0.526207605344296</v>
      </c>
      <c r="K486" s="49">
        <f t="shared" si="36"/>
        <v>0.36168036188148084</v>
      </c>
      <c r="L486" s="53">
        <f t="shared" si="37"/>
        <v>0.1578622816032888</v>
      </c>
      <c r="M486" s="53">
        <f t="shared" si="38"/>
        <v>0.25317625331703658</v>
      </c>
      <c r="N486" s="50">
        <f t="shared" si="39"/>
        <v>0.41103853492032538</v>
      </c>
      <c r="O486" s="51"/>
    </row>
    <row r="487" spans="1:15" ht="15.75" hidden="1" x14ac:dyDescent="0.3">
      <c r="A487" s="151">
        <v>484</v>
      </c>
      <c r="B487" s="129" t="s">
        <v>127</v>
      </c>
      <c r="C487" s="158" t="s">
        <v>124</v>
      </c>
      <c r="D487" s="155" t="s">
        <v>927</v>
      </c>
      <c r="E487" s="168" t="s">
        <v>806</v>
      </c>
      <c r="F487" s="209">
        <v>908</v>
      </c>
      <c r="G487" s="208">
        <v>1752743.8314499999</v>
      </c>
      <c r="H487" s="8">
        <v>535</v>
      </c>
      <c r="I487" s="8">
        <v>822230</v>
      </c>
      <c r="J487" s="49">
        <f t="shared" si="35"/>
        <v>0.58920704845814975</v>
      </c>
      <c r="K487" s="49">
        <f t="shared" si="36"/>
        <v>0.46911019468246551</v>
      </c>
      <c r="L487" s="53">
        <f t="shared" si="37"/>
        <v>0.17676211453744492</v>
      </c>
      <c r="M487" s="53">
        <f t="shared" si="38"/>
        <v>0.32837713627772586</v>
      </c>
      <c r="N487" s="50">
        <f t="shared" si="39"/>
        <v>0.50513925081517075</v>
      </c>
      <c r="O487" s="51"/>
    </row>
    <row r="488" spans="1:15" ht="15.75" hidden="1" x14ac:dyDescent="0.3">
      <c r="A488" s="151">
        <v>485</v>
      </c>
      <c r="B488" s="129" t="s">
        <v>127</v>
      </c>
      <c r="C488" s="158" t="s">
        <v>124</v>
      </c>
      <c r="D488" s="155" t="s">
        <v>928</v>
      </c>
      <c r="E488" s="168" t="s">
        <v>1229</v>
      </c>
      <c r="F488" s="209">
        <v>583</v>
      </c>
      <c r="G488" s="208">
        <v>1126326.3744750002</v>
      </c>
      <c r="H488" s="8">
        <v>196</v>
      </c>
      <c r="I488" s="8">
        <v>376255</v>
      </c>
      <c r="J488" s="49">
        <f t="shared" si="35"/>
        <v>0.33619210977701541</v>
      </c>
      <c r="K488" s="49">
        <f t="shared" si="36"/>
        <v>0.3340550381547967</v>
      </c>
      <c r="L488" s="53">
        <f t="shared" si="37"/>
        <v>0.10085763293310462</v>
      </c>
      <c r="M488" s="53">
        <f t="shared" si="38"/>
        <v>0.23383852670835767</v>
      </c>
      <c r="N488" s="50">
        <f t="shared" si="39"/>
        <v>0.33469615964146227</v>
      </c>
      <c r="O488" s="51"/>
    </row>
    <row r="489" spans="1:15" ht="15.75" hidden="1" x14ac:dyDescent="0.3">
      <c r="A489" s="151">
        <v>486</v>
      </c>
      <c r="B489" s="129" t="s">
        <v>141</v>
      </c>
      <c r="C489" s="158" t="s">
        <v>124</v>
      </c>
      <c r="D489" s="155" t="s">
        <v>268</v>
      </c>
      <c r="E489" s="168" t="s">
        <v>1435</v>
      </c>
      <c r="F489" s="209">
        <v>796</v>
      </c>
      <c r="G489" s="208">
        <v>1332542.1394749999</v>
      </c>
      <c r="H489" s="8">
        <v>299</v>
      </c>
      <c r="I489" s="8">
        <v>516755</v>
      </c>
      <c r="J489" s="49">
        <f t="shared" si="35"/>
        <v>0.37562814070351758</v>
      </c>
      <c r="K489" s="49">
        <f t="shared" si="36"/>
        <v>0.38779636657764022</v>
      </c>
      <c r="L489" s="53">
        <f t="shared" si="37"/>
        <v>0.11268844221105527</v>
      </c>
      <c r="M489" s="53">
        <f t="shared" si="38"/>
        <v>0.27145745660434811</v>
      </c>
      <c r="N489" s="50">
        <f t="shared" si="39"/>
        <v>0.3841458988154034</v>
      </c>
      <c r="O489" s="51"/>
    </row>
    <row r="490" spans="1:15" ht="15.75" hidden="1" x14ac:dyDescent="0.3">
      <c r="A490" s="151">
        <v>487</v>
      </c>
      <c r="B490" s="129" t="s">
        <v>141</v>
      </c>
      <c r="C490" s="158" t="s">
        <v>124</v>
      </c>
      <c r="D490" s="155" t="s">
        <v>270</v>
      </c>
      <c r="E490" s="168" t="s">
        <v>1436</v>
      </c>
      <c r="F490" s="209">
        <v>595</v>
      </c>
      <c r="G490" s="208">
        <v>1019163.2769749999</v>
      </c>
      <c r="H490" s="8">
        <v>349</v>
      </c>
      <c r="I490" s="8">
        <v>453425</v>
      </c>
      <c r="J490" s="49">
        <f t="shared" si="35"/>
        <v>0.58655462184873952</v>
      </c>
      <c r="K490" s="49">
        <f t="shared" si="36"/>
        <v>0.44489927202422397</v>
      </c>
      <c r="L490" s="53">
        <f t="shared" si="37"/>
        <v>0.17596638655462185</v>
      </c>
      <c r="M490" s="53">
        <f t="shared" si="38"/>
        <v>0.31142949041695678</v>
      </c>
      <c r="N490" s="50">
        <f t="shared" si="39"/>
        <v>0.4873958769715786</v>
      </c>
      <c r="O490" s="51"/>
    </row>
    <row r="491" spans="1:15" ht="15.75" hidden="1" x14ac:dyDescent="0.3">
      <c r="A491" s="151">
        <v>488</v>
      </c>
      <c r="B491" s="129" t="s">
        <v>141</v>
      </c>
      <c r="C491" s="158" t="s">
        <v>124</v>
      </c>
      <c r="D491" s="155" t="s">
        <v>269</v>
      </c>
      <c r="E491" s="168" t="s">
        <v>1437</v>
      </c>
      <c r="F491" s="209">
        <v>691</v>
      </c>
      <c r="G491" s="208">
        <v>1167128.0569750001</v>
      </c>
      <c r="H491" s="8">
        <v>339</v>
      </c>
      <c r="I491" s="8">
        <v>503300</v>
      </c>
      <c r="J491" s="49">
        <f t="shared" si="35"/>
        <v>0.49059334298118668</v>
      </c>
      <c r="K491" s="49">
        <f t="shared" si="36"/>
        <v>0.431229458491872</v>
      </c>
      <c r="L491" s="53">
        <f t="shared" si="37"/>
        <v>0.14717800289435601</v>
      </c>
      <c r="M491" s="53">
        <f t="shared" si="38"/>
        <v>0.30186062094431038</v>
      </c>
      <c r="N491" s="50">
        <f t="shared" si="39"/>
        <v>0.44903862383866638</v>
      </c>
      <c r="O491" s="51"/>
    </row>
    <row r="492" spans="1:15" ht="15.75" hidden="1" x14ac:dyDescent="0.3">
      <c r="A492" s="151">
        <v>489</v>
      </c>
      <c r="B492" s="129" t="s">
        <v>141</v>
      </c>
      <c r="C492" s="158" t="s">
        <v>124</v>
      </c>
      <c r="D492" s="155" t="s">
        <v>267</v>
      </c>
      <c r="E492" s="168" t="s">
        <v>1438</v>
      </c>
      <c r="F492" s="209">
        <v>1389</v>
      </c>
      <c r="G492" s="208">
        <v>2349896.26645</v>
      </c>
      <c r="H492" s="8">
        <v>538</v>
      </c>
      <c r="I492" s="8">
        <v>741130</v>
      </c>
      <c r="J492" s="49">
        <f t="shared" si="35"/>
        <v>0.38732901367890571</v>
      </c>
      <c r="K492" s="49">
        <f t="shared" si="36"/>
        <v>0.31538838993928392</v>
      </c>
      <c r="L492" s="53">
        <f t="shared" si="37"/>
        <v>0.11619870410367171</v>
      </c>
      <c r="M492" s="53">
        <f t="shared" si="38"/>
        <v>0.22077187295749873</v>
      </c>
      <c r="N492" s="50">
        <f t="shared" si="39"/>
        <v>0.33697057706117045</v>
      </c>
      <c r="O492" s="51"/>
    </row>
    <row r="493" spans="1:15" ht="15.75" hidden="1" x14ac:dyDescent="0.3">
      <c r="A493" s="151">
        <v>490</v>
      </c>
      <c r="B493" s="129" t="s">
        <v>952</v>
      </c>
      <c r="C493" s="158" t="s">
        <v>124</v>
      </c>
      <c r="D493" s="155" t="s">
        <v>957</v>
      </c>
      <c r="E493" s="168" t="s">
        <v>1076</v>
      </c>
      <c r="F493" s="209">
        <v>473</v>
      </c>
      <c r="G493" s="208">
        <v>902183.43697500008</v>
      </c>
      <c r="H493" s="8">
        <v>294</v>
      </c>
      <c r="I493" s="8">
        <v>435540</v>
      </c>
      <c r="J493" s="49">
        <f t="shared" si="35"/>
        <v>0.62156448202959835</v>
      </c>
      <c r="K493" s="49">
        <f t="shared" si="36"/>
        <v>0.48276213256624995</v>
      </c>
      <c r="L493" s="53">
        <f t="shared" si="37"/>
        <v>0.18646934460887951</v>
      </c>
      <c r="M493" s="53">
        <f t="shared" si="38"/>
        <v>0.33793349279637497</v>
      </c>
      <c r="N493" s="50">
        <f t="shared" si="39"/>
        <v>0.52440283740525451</v>
      </c>
      <c r="O493" s="51"/>
    </row>
    <row r="494" spans="1:15" ht="15.75" hidden="1" x14ac:dyDescent="0.3">
      <c r="A494" s="151">
        <v>491</v>
      </c>
      <c r="B494" s="129" t="s">
        <v>952</v>
      </c>
      <c r="C494" s="158" t="s">
        <v>124</v>
      </c>
      <c r="D494" s="155" t="s">
        <v>955</v>
      </c>
      <c r="E494" s="168" t="s">
        <v>1439</v>
      </c>
      <c r="F494" s="209">
        <v>934</v>
      </c>
      <c r="G494" s="208">
        <v>1771121.6214499997</v>
      </c>
      <c r="H494" s="8">
        <v>491</v>
      </c>
      <c r="I494" s="8">
        <v>685700</v>
      </c>
      <c r="J494" s="49">
        <f t="shared" si="35"/>
        <v>0.52569593147751603</v>
      </c>
      <c r="K494" s="49">
        <f t="shared" si="36"/>
        <v>0.38715579534206362</v>
      </c>
      <c r="L494" s="53">
        <f t="shared" si="37"/>
        <v>0.15770877944325482</v>
      </c>
      <c r="M494" s="53">
        <f t="shared" si="38"/>
        <v>0.27100905673944453</v>
      </c>
      <c r="N494" s="50">
        <f t="shared" si="39"/>
        <v>0.42871783618269932</v>
      </c>
      <c r="O494" s="51"/>
    </row>
    <row r="495" spans="1:15" ht="15.75" hidden="1" x14ac:dyDescent="0.3">
      <c r="A495" s="151">
        <v>492</v>
      </c>
      <c r="B495" s="129" t="s">
        <v>952</v>
      </c>
      <c r="C495" s="158" t="s">
        <v>124</v>
      </c>
      <c r="D495" s="155" t="s">
        <v>953</v>
      </c>
      <c r="E495" s="168" t="s">
        <v>954</v>
      </c>
      <c r="F495" s="209">
        <v>1835</v>
      </c>
      <c r="G495" s="208">
        <v>3637005.4404000002</v>
      </c>
      <c r="H495" s="8">
        <v>722</v>
      </c>
      <c r="I495" s="8">
        <v>1279445</v>
      </c>
      <c r="J495" s="49">
        <f t="shared" si="35"/>
        <v>0.39346049046321524</v>
      </c>
      <c r="K495" s="49">
        <f t="shared" si="36"/>
        <v>0.35178528626541888</v>
      </c>
      <c r="L495" s="53">
        <f t="shared" si="37"/>
        <v>0.11803814713896457</v>
      </c>
      <c r="M495" s="53">
        <f t="shared" si="38"/>
        <v>0.24624970038579319</v>
      </c>
      <c r="N495" s="50">
        <f t="shared" si="39"/>
        <v>0.36428784752475774</v>
      </c>
      <c r="O495" s="51"/>
    </row>
    <row r="496" spans="1:15" ht="15.75" hidden="1" x14ac:dyDescent="0.3">
      <c r="A496" s="151">
        <v>493</v>
      </c>
      <c r="B496" s="129" t="s">
        <v>952</v>
      </c>
      <c r="C496" s="158" t="s">
        <v>124</v>
      </c>
      <c r="D496" s="155" t="s">
        <v>959</v>
      </c>
      <c r="E496" s="168" t="s">
        <v>960</v>
      </c>
      <c r="F496" s="209">
        <v>1327</v>
      </c>
      <c r="G496" s="208">
        <v>3385458.2503999993</v>
      </c>
      <c r="H496" s="8">
        <v>956</v>
      </c>
      <c r="I496" s="8">
        <v>2006275</v>
      </c>
      <c r="J496" s="49">
        <f t="shared" si="35"/>
        <v>0.72042200452147698</v>
      </c>
      <c r="K496" s="49">
        <f t="shared" si="36"/>
        <v>0.59261549001909986</v>
      </c>
      <c r="L496" s="53">
        <f t="shared" si="37"/>
        <v>0.2161266013564431</v>
      </c>
      <c r="M496" s="53">
        <f t="shared" si="38"/>
        <v>0.41483084301336987</v>
      </c>
      <c r="N496" s="50">
        <f t="shared" si="39"/>
        <v>0.63095744436981294</v>
      </c>
      <c r="O496" s="51"/>
    </row>
    <row r="497" spans="1:15" ht="15.75" hidden="1" x14ac:dyDescent="0.3">
      <c r="A497" s="151">
        <v>494</v>
      </c>
      <c r="B497" s="129" t="s">
        <v>952</v>
      </c>
      <c r="C497" s="158" t="s">
        <v>124</v>
      </c>
      <c r="D497" s="155" t="s">
        <v>962</v>
      </c>
      <c r="E497" s="168" t="s">
        <v>1440</v>
      </c>
      <c r="F497" s="209">
        <v>717</v>
      </c>
      <c r="G497" s="208">
        <v>1269209.176975</v>
      </c>
      <c r="H497" s="8">
        <v>360</v>
      </c>
      <c r="I497" s="8">
        <v>526975</v>
      </c>
      <c r="J497" s="49">
        <f t="shared" si="35"/>
        <v>0.502092050209205</v>
      </c>
      <c r="K497" s="49">
        <f t="shared" si="36"/>
        <v>0.41519948764944992</v>
      </c>
      <c r="L497" s="53">
        <f t="shared" si="37"/>
        <v>0.15062761506276148</v>
      </c>
      <c r="M497" s="53">
        <f t="shared" si="38"/>
        <v>0.2906396413546149</v>
      </c>
      <c r="N497" s="50">
        <f t="shared" si="39"/>
        <v>0.44126725641737641</v>
      </c>
      <c r="O497" s="51"/>
    </row>
    <row r="498" spans="1:15" ht="15.75" hidden="1" x14ac:dyDescent="0.3">
      <c r="A498" s="151">
        <v>495</v>
      </c>
      <c r="B498" s="129" t="s">
        <v>952</v>
      </c>
      <c r="C498" s="158" t="s">
        <v>124</v>
      </c>
      <c r="D498" s="155" t="s">
        <v>961</v>
      </c>
      <c r="E498" s="168" t="s">
        <v>1441</v>
      </c>
      <c r="F498" s="209">
        <v>393</v>
      </c>
      <c r="G498" s="208">
        <v>447523.70250000013</v>
      </c>
      <c r="H498" s="8">
        <v>243</v>
      </c>
      <c r="I498" s="8">
        <v>278060</v>
      </c>
      <c r="J498" s="49">
        <f t="shared" si="35"/>
        <v>0.61832061068702293</v>
      </c>
      <c r="K498" s="49">
        <f t="shared" si="36"/>
        <v>0.62133021881673389</v>
      </c>
      <c r="L498" s="53">
        <f t="shared" si="37"/>
        <v>0.18549618320610686</v>
      </c>
      <c r="M498" s="53">
        <f t="shared" si="38"/>
        <v>0.43493115317171371</v>
      </c>
      <c r="N498" s="50">
        <f t="shared" si="39"/>
        <v>0.62042733637782055</v>
      </c>
      <c r="O498" s="51"/>
    </row>
    <row r="499" spans="1:15" ht="15.75" hidden="1" x14ac:dyDescent="0.3">
      <c r="A499" s="151">
        <v>496</v>
      </c>
      <c r="B499" s="129" t="s">
        <v>129</v>
      </c>
      <c r="C499" s="158" t="s">
        <v>124</v>
      </c>
      <c r="D499" s="155" t="s">
        <v>963</v>
      </c>
      <c r="E499" s="168" t="s">
        <v>1442</v>
      </c>
      <c r="F499" s="209">
        <v>763</v>
      </c>
      <c r="G499" s="208">
        <v>1471048.7639499998</v>
      </c>
      <c r="H499" s="8">
        <v>407</v>
      </c>
      <c r="I499" s="8">
        <v>666170</v>
      </c>
      <c r="J499" s="49">
        <f t="shared" si="35"/>
        <v>0.53342070773263439</v>
      </c>
      <c r="K499" s="49">
        <f t="shared" si="36"/>
        <v>0.45285378454159986</v>
      </c>
      <c r="L499" s="53">
        <f t="shared" si="37"/>
        <v>0.16002621231979031</v>
      </c>
      <c r="M499" s="53">
        <f t="shared" si="38"/>
        <v>0.31699764917911988</v>
      </c>
      <c r="N499" s="50">
        <f t="shared" si="39"/>
        <v>0.47702386149891018</v>
      </c>
      <c r="O499" s="51"/>
    </row>
    <row r="500" spans="1:15" ht="15.75" hidden="1" x14ac:dyDescent="0.3">
      <c r="A500" s="151">
        <v>497</v>
      </c>
      <c r="B500" s="129" t="s">
        <v>129</v>
      </c>
      <c r="C500" s="158" t="s">
        <v>124</v>
      </c>
      <c r="D500" s="155" t="s">
        <v>968</v>
      </c>
      <c r="E500" s="168" t="s">
        <v>969</v>
      </c>
      <c r="F500" s="209">
        <v>675</v>
      </c>
      <c r="G500" s="208">
        <v>1305039.1494750001</v>
      </c>
      <c r="H500" s="8">
        <v>378</v>
      </c>
      <c r="I500" s="8">
        <v>656040</v>
      </c>
      <c r="J500" s="49">
        <f t="shared" si="35"/>
        <v>0.56000000000000005</v>
      </c>
      <c r="K500" s="49">
        <f t="shared" si="36"/>
        <v>0.50269756295350698</v>
      </c>
      <c r="L500" s="53">
        <f t="shared" si="37"/>
        <v>0.16800000000000001</v>
      </c>
      <c r="M500" s="53">
        <f t="shared" si="38"/>
        <v>0.35188829406745487</v>
      </c>
      <c r="N500" s="50">
        <f t="shared" si="39"/>
        <v>0.51988829406745485</v>
      </c>
      <c r="O500" s="51"/>
    </row>
    <row r="501" spans="1:15" ht="15.75" hidden="1" x14ac:dyDescent="0.3">
      <c r="A501" s="151">
        <v>498</v>
      </c>
      <c r="B501" s="129" t="s">
        <v>129</v>
      </c>
      <c r="C501" s="158" t="s">
        <v>124</v>
      </c>
      <c r="D501" s="155" t="s">
        <v>966</v>
      </c>
      <c r="E501" s="168" t="s">
        <v>958</v>
      </c>
      <c r="F501" s="209">
        <v>686</v>
      </c>
      <c r="G501" s="208">
        <v>1359726.6339499999</v>
      </c>
      <c r="H501" s="8">
        <v>408</v>
      </c>
      <c r="I501" s="8">
        <v>633955</v>
      </c>
      <c r="J501" s="49">
        <f t="shared" si="35"/>
        <v>0.59475218658892126</v>
      </c>
      <c r="K501" s="49">
        <f t="shared" si="36"/>
        <v>0.46623709808372549</v>
      </c>
      <c r="L501" s="53">
        <f t="shared" si="37"/>
        <v>0.17842565597667637</v>
      </c>
      <c r="M501" s="53">
        <f t="shared" si="38"/>
        <v>0.32636596865860784</v>
      </c>
      <c r="N501" s="50">
        <f t="shared" si="39"/>
        <v>0.50479162463528415</v>
      </c>
      <c r="O501" s="51"/>
    </row>
    <row r="502" spans="1:15" ht="15.75" hidden="1" x14ac:dyDescent="0.3">
      <c r="A502" s="151">
        <v>499</v>
      </c>
      <c r="B502" s="129" t="s">
        <v>129</v>
      </c>
      <c r="C502" s="158" t="s">
        <v>124</v>
      </c>
      <c r="D502" s="155" t="s">
        <v>964</v>
      </c>
      <c r="E502" s="168" t="s">
        <v>965</v>
      </c>
      <c r="F502" s="209">
        <v>808</v>
      </c>
      <c r="G502" s="208">
        <v>1516783.0914499999</v>
      </c>
      <c r="H502" s="8">
        <v>404</v>
      </c>
      <c r="I502" s="8">
        <v>737950</v>
      </c>
      <c r="J502" s="49">
        <f t="shared" si="35"/>
        <v>0.5</v>
      </c>
      <c r="K502" s="49">
        <f t="shared" si="36"/>
        <v>0.48652309229959939</v>
      </c>
      <c r="L502" s="53">
        <f t="shared" si="37"/>
        <v>0.15</v>
      </c>
      <c r="M502" s="53">
        <f t="shared" si="38"/>
        <v>0.34056616460971956</v>
      </c>
      <c r="N502" s="50">
        <f t="shared" si="39"/>
        <v>0.49056616460971958</v>
      </c>
      <c r="O502" s="51"/>
    </row>
    <row r="503" spans="1:15" ht="15.75" hidden="1" x14ac:dyDescent="0.3">
      <c r="A503" s="151">
        <v>500</v>
      </c>
      <c r="B503" s="129" t="s">
        <v>77</v>
      </c>
      <c r="C503" s="158" t="s">
        <v>124</v>
      </c>
      <c r="D503" s="155" t="s">
        <v>684</v>
      </c>
      <c r="E503" s="168" t="s">
        <v>1443</v>
      </c>
      <c r="F503" s="209">
        <v>1525</v>
      </c>
      <c r="G503" s="208">
        <v>2694688.4164500004</v>
      </c>
      <c r="H503" s="8">
        <v>751</v>
      </c>
      <c r="I503" s="8">
        <v>1027245</v>
      </c>
      <c r="J503" s="49">
        <f t="shared" si="35"/>
        <v>0.49245901639344264</v>
      </c>
      <c r="K503" s="49">
        <f t="shared" si="36"/>
        <v>0.38121104975591169</v>
      </c>
      <c r="L503" s="53">
        <f t="shared" si="37"/>
        <v>0.14773770491803279</v>
      </c>
      <c r="M503" s="53">
        <f t="shared" si="38"/>
        <v>0.26684773482913815</v>
      </c>
      <c r="N503" s="50">
        <f t="shared" si="39"/>
        <v>0.41458543974717094</v>
      </c>
      <c r="O503" s="51"/>
    </row>
    <row r="504" spans="1:15" ht="15.75" hidden="1" x14ac:dyDescent="0.3">
      <c r="A504" s="151">
        <v>501</v>
      </c>
      <c r="B504" s="129" t="s">
        <v>77</v>
      </c>
      <c r="C504" s="158" t="s">
        <v>124</v>
      </c>
      <c r="D504" s="155" t="s">
        <v>686</v>
      </c>
      <c r="E504" s="168" t="s">
        <v>687</v>
      </c>
      <c r="F504" s="209">
        <v>551</v>
      </c>
      <c r="G504" s="208">
        <v>975454.29447500012</v>
      </c>
      <c r="H504" s="8">
        <v>398</v>
      </c>
      <c r="I504" s="8">
        <v>512690</v>
      </c>
      <c r="J504" s="49">
        <f t="shared" si="35"/>
        <v>0.72232304900181488</v>
      </c>
      <c r="K504" s="49">
        <f t="shared" si="36"/>
        <v>0.5255910019607174</v>
      </c>
      <c r="L504" s="53">
        <f t="shared" si="37"/>
        <v>0.21669691470054445</v>
      </c>
      <c r="M504" s="53">
        <f t="shared" si="38"/>
        <v>0.36791370137250218</v>
      </c>
      <c r="N504" s="50">
        <f t="shared" si="39"/>
        <v>0.58461061607304665</v>
      </c>
      <c r="O504" s="51"/>
    </row>
    <row r="505" spans="1:15" ht="15.75" hidden="1" x14ac:dyDescent="0.3">
      <c r="A505" s="151">
        <v>502</v>
      </c>
      <c r="B505" s="129" t="s">
        <v>130</v>
      </c>
      <c r="C505" s="158" t="s">
        <v>124</v>
      </c>
      <c r="D505" s="155" t="s">
        <v>918</v>
      </c>
      <c r="E505" s="168" t="s">
        <v>787</v>
      </c>
      <c r="F505" s="209">
        <v>890</v>
      </c>
      <c r="G505" s="208">
        <v>1585867.7389499999</v>
      </c>
      <c r="H505" s="8">
        <v>447</v>
      </c>
      <c r="I505" s="8">
        <v>566485</v>
      </c>
      <c r="J505" s="49">
        <f t="shared" si="35"/>
        <v>0.50224719101123594</v>
      </c>
      <c r="K505" s="49">
        <f t="shared" si="36"/>
        <v>0.35720822492742593</v>
      </c>
      <c r="L505" s="53">
        <f t="shared" si="37"/>
        <v>0.15067415730337078</v>
      </c>
      <c r="M505" s="53">
        <f t="shared" si="38"/>
        <v>0.25004575744919816</v>
      </c>
      <c r="N505" s="50">
        <f t="shared" si="39"/>
        <v>0.40071991475256896</v>
      </c>
      <c r="O505" s="51"/>
    </row>
    <row r="506" spans="1:15" ht="15.75" hidden="1" x14ac:dyDescent="0.3">
      <c r="A506" s="151">
        <v>503</v>
      </c>
      <c r="B506" s="129" t="s">
        <v>130</v>
      </c>
      <c r="C506" s="158" t="s">
        <v>124</v>
      </c>
      <c r="D506" s="155" t="s">
        <v>920</v>
      </c>
      <c r="E506" s="168" t="s">
        <v>1114</v>
      </c>
      <c r="F506" s="209">
        <v>609</v>
      </c>
      <c r="G506" s="208">
        <v>1095639.2819749999</v>
      </c>
      <c r="H506" s="8">
        <v>296</v>
      </c>
      <c r="I506" s="8">
        <v>459645</v>
      </c>
      <c r="J506" s="49">
        <f t="shared" si="35"/>
        <v>0.48604269293924468</v>
      </c>
      <c r="K506" s="49">
        <f t="shared" si="36"/>
        <v>0.41952219819231351</v>
      </c>
      <c r="L506" s="53">
        <f t="shared" si="37"/>
        <v>0.14581280788177339</v>
      </c>
      <c r="M506" s="53">
        <f t="shared" si="38"/>
        <v>0.29366553873461942</v>
      </c>
      <c r="N506" s="50">
        <f t="shared" si="39"/>
        <v>0.43947834661639285</v>
      </c>
      <c r="O506" s="51"/>
    </row>
    <row r="507" spans="1:15" ht="15.75" hidden="1" x14ac:dyDescent="0.3">
      <c r="A507" s="151">
        <v>504</v>
      </c>
      <c r="B507" s="129" t="s">
        <v>130</v>
      </c>
      <c r="C507" s="158" t="s">
        <v>124</v>
      </c>
      <c r="D507" s="155" t="s">
        <v>917</v>
      </c>
      <c r="E507" s="168" t="s">
        <v>1256</v>
      </c>
      <c r="F507" s="209">
        <v>1213</v>
      </c>
      <c r="G507" s="208">
        <v>2141815.9664500002</v>
      </c>
      <c r="H507" s="8">
        <v>562</v>
      </c>
      <c r="I507" s="8">
        <v>802560</v>
      </c>
      <c r="J507" s="49">
        <f t="shared" si="35"/>
        <v>0.46331409727947237</v>
      </c>
      <c r="K507" s="49">
        <f t="shared" si="36"/>
        <v>0.37471006499695708</v>
      </c>
      <c r="L507" s="53">
        <f t="shared" si="37"/>
        <v>0.13899422918384172</v>
      </c>
      <c r="M507" s="53">
        <f t="shared" si="38"/>
        <v>0.26229704549786992</v>
      </c>
      <c r="N507" s="50">
        <f t="shared" si="39"/>
        <v>0.40129127468171166</v>
      </c>
      <c r="O507" s="51"/>
    </row>
    <row r="508" spans="1:15" ht="15.75" hidden="1" x14ac:dyDescent="0.3">
      <c r="A508" s="151">
        <v>505</v>
      </c>
      <c r="B508" s="129" t="s">
        <v>130</v>
      </c>
      <c r="C508" s="158" t="s">
        <v>124</v>
      </c>
      <c r="D508" s="155" t="s">
        <v>919</v>
      </c>
      <c r="E508" s="168" t="s">
        <v>1444</v>
      </c>
      <c r="F508" s="209">
        <v>809</v>
      </c>
      <c r="G508" s="208">
        <v>1446642.4589500001</v>
      </c>
      <c r="H508" s="8">
        <v>381</v>
      </c>
      <c r="I508" s="8">
        <v>532880</v>
      </c>
      <c r="J508" s="49">
        <f t="shared" si="35"/>
        <v>0.47095179233621753</v>
      </c>
      <c r="K508" s="49">
        <f t="shared" si="36"/>
        <v>0.36835639428610034</v>
      </c>
      <c r="L508" s="53">
        <f t="shared" si="37"/>
        <v>0.14128553770086524</v>
      </c>
      <c r="M508" s="53">
        <f t="shared" si="38"/>
        <v>0.25784947600027025</v>
      </c>
      <c r="N508" s="50">
        <f t="shared" si="39"/>
        <v>0.39913501370113547</v>
      </c>
      <c r="O508" s="51"/>
    </row>
    <row r="509" spans="1:15" ht="15.75" hidden="1" x14ac:dyDescent="0.3">
      <c r="A509" s="151">
        <v>506</v>
      </c>
      <c r="B509" s="129" t="s">
        <v>130</v>
      </c>
      <c r="C509" s="158" t="s">
        <v>124</v>
      </c>
      <c r="D509" s="155" t="s">
        <v>921</v>
      </c>
      <c r="E509" s="168" t="s">
        <v>1258</v>
      </c>
      <c r="F509" s="209">
        <v>527</v>
      </c>
      <c r="G509" s="208">
        <v>937389.15197500004</v>
      </c>
      <c r="H509" s="8">
        <v>240</v>
      </c>
      <c r="I509" s="8">
        <v>392920</v>
      </c>
      <c r="J509" s="49">
        <f t="shared" si="35"/>
        <v>0.45540796963946867</v>
      </c>
      <c r="K509" s="49">
        <f t="shared" si="36"/>
        <v>0.41916422776191792</v>
      </c>
      <c r="L509" s="53">
        <f t="shared" si="37"/>
        <v>0.13662239089184058</v>
      </c>
      <c r="M509" s="53">
        <f t="shared" si="38"/>
        <v>0.2934149594333425</v>
      </c>
      <c r="N509" s="50">
        <f t="shared" si="39"/>
        <v>0.43003735032518309</v>
      </c>
      <c r="O509" s="51"/>
    </row>
    <row r="510" spans="1:15" ht="15.75" hidden="1" x14ac:dyDescent="0.3">
      <c r="A510" s="151">
        <v>507</v>
      </c>
      <c r="B510" s="129" t="s">
        <v>126</v>
      </c>
      <c r="C510" s="158" t="s">
        <v>124</v>
      </c>
      <c r="D510" s="155" t="s">
        <v>916</v>
      </c>
      <c r="E510" s="168" t="s">
        <v>842</v>
      </c>
      <c r="F510" s="209">
        <v>1399</v>
      </c>
      <c r="G510" s="208">
        <v>2592822.3309250004</v>
      </c>
      <c r="H510" s="8">
        <v>505</v>
      </c>
      <c r="I510" s="8">
        <v>833395</v>
      </c>
      <c r="J510" s="49">
        <f t="shared" si="35"/>
        <v>0.36097212294496067</v>
      </c>
      <c r="K510" s="49">
        <f t="shared" si="36"/>
        <v>0.32142387469436934</v>
      </c>
      <c r="L510" s="53">
        <f t="shared" si="37"/>
        <v>0.1082916368834882</v>
      </c>
      <c r="M510" s="53">
        <f t="shared" si="38"/>
        <v>0.22499671228605853</v>
      </c>
      <c r="N510" s="50">
        <f t="shared" si="39"/>
        <v>0.33328834916954675</v>
      </c>
      <c r="O510" s="51"/>
    </row>
    <row r="511" spans="1:15" ht="15.75" hidden="1" x14ac:dyDescent="0.3">
      <c r="A511" s="151">
        <v>508</v>
      </c>
      <c r="B511" s="129" t="s">
        <v>126</v>
      </c>
      <c r="C511" s="158" t="s">
        <v>124</v>
      </c>
      <c r="D511" s="155" t="s">
        <v>914</v>
      </c>
      <c r="E511" s="168" t="s">
        <v>915</v>
      </c>
      <c r="F511" s="209">
        <v>857</v>
      </c>
      <c r="G511" s="208">
        <v>1587808.4314499998</v>
      </c>
      <c r="H511" s="8">
        <v>295</v>
      </c>
      <c r="I511" s="8">
        <v>426360</v>
      </c>
      <c r="J511" s="49">
        <f t="shared" si="35"/>
        <v>0.34422403733955659</v>
      </c>
      <c r="K511" s="49">
        <f t="shared" si="36"/>
        <v>0.2685210580539899</v>
      </c>
      <c r="L511" s="53">
        <f t="shared" si="37"/>
        <v>0.10326721120186698</v>
      </c>
      <c r="M511" s="53">
        <f t="shared" si="38"/>
        <v>0.18796474063779292</v>
      </c>
      <c r="N511" s="50">
        <f t="shared" si="39"/>
        <v>0.29123195183965989</v>
      </c>
      <c r="O511" s="51"/>
    </row>
    <row r="512" spans="1:15" ht="15.75" hidden="1" x14ac:dyDescent="0.3">
      <c r="A512" s="151">
        <v>509</v>
      </c>
      <c r="B512" s="129" t="s">
        <v>136</v>
      </c>
      <c r="C512" s="158" t="s">
        <v>124</v>
      </c>
      <c r="D512" s="155" t="s">
        <v>979</v>
      </c>
      <c r="E512" s="168" t="s">
        <v>980</v>
      </c>
      <c r="F512" s="209">
        <v>2067</v>
      </c>
      <c r="G512" s="208">
        <v>3797278.0459249998</v>
      </c>
      <c r="H512" s="8">
        <v>1225</v>
      </c>
      <c r="I512" s="8">
        <v>1917390</v>
      </c>
      <c r="J512" s="49">
        <f t="shared" si="35"/>
        <v>0.59264634736332844</v>
      </c>
      <c r="K512" s="49">
        <f t="shared" si="36"/>
        <v>0.5049380047525418</v>
      </c>
      <c r="L512" s="53">
        <f t="shared" si="37"/>
        <v>0.17779390420899852</v>
      </c>
      <c r="M512" s="53">
        <f t="shared" si="38"/>
        <v>0.35345660332677925</v>
      </c>
      <c r="N512" s="50">
        <f t="shared" si="39"/>
        <v>0.53125050753577774</v>
      </c>
      <c r="O512" s="51"/>
    </row>
    <row r="513" spans="1:15" ht="15.75" hidden="1" x14ac:dyDescent="0.3">
      <c r="A513" s="151">
        <v>510</v>
      </c>
      <c r="B513" s="129" t="s">
        <v>136</v>
      </c>
      <c r="C513" s="158" t="s">
        <v>124</v>
      </c>
      <c r="D513" s="155" t="s">
        <v>985</v>
      </c>
      <c r="E513" s="168" t="s">
        <v>986</v>
      </c>
      <c r="F513" s="209">
        <v>769</v>
      </c>
      <c r="G513" s="208">
        <v>1371596.871975</v>
      </c>
      <c r="H513" s="8">
        <v>425</v>
      </c>
      <c r="I513" s="8">
        <v>610770</v>
      </c>
      <c r="J513" s="49">
        <f t="shared" si="35"/>
        <v>0.55266579973992203</v>
      </c>
      <c r="K513" s="49">
        <f t="shared" si="36"/>
        <v>0.44529847834993636</v>
      </c>
      <c r="L513" s="53">
        <f t="shared" si="37"/>
        <v>0.16579973992197661</v>
      </c>
      <c r="M513" s="53">
        <f t="shared" si="38"/>
        <v>0.31170893484495543</v>
      </c>
      <c r="N513" s="50">
        <f t="shared" si="39"/>
        <v>0.47750867476693204</v>
      </c>
      <c r="O513" s="51"/>
    </row>
    <row r="514" spans="1:15" ht="15.75" hidden="1" x14ac:dyDescent="0.3">
      <c r="A514" s="151">
        <v>511</v>
      </c>
      <c r="B514" s="129" t="s">
        <v>136</v>
      </c>
      <c r="C514" s="158" t="s">
        <v>124</v>
      </c>
      <c r="D514" s="155" t="s">
        <v>990</v>
      </c>
      <c r="E514" s="168" t="s">
        <v>1445</v>
      </c>
      <c r="F514" s="209">
        <v>761</v>
      </c>
      <c r="G514" s="208">
        <v>2031677.7184250001</v>
      </c>
      <c r="H514" s="8">
        <v>356</v>
      </c>
      <c r="I514" s="8">
        <v>808240</v>
      </c>
      <c r="J514" s="49">
        <f t="shared" si="35"/>
        <v>0.46780551905387646</v>
      </c>
      <c r="K514" s="49">
        <f t="shared" si="36"/>
        <v>0.39781900085342514</v>
      </c>
      <c r="L514" s="53">
        <f t="shared" si="37"/>
        <v>0.14034165571616294</v>
      </c>
      <c r="M514" s="53">
        <f t="shared" si="38"/>
        <v>0.27847330059739756</v>
      </c>
      <c r="N514" s="50">
        <f t="shared" si="39"/>
        <v>0.41881495631356047</v>
      </c>
      <c r="O514" s="51"/>
    </row>
    <row r="515" spans="1:15" ht="15.75" hidden="1" x14ac:dyDescent="0.3">
      <c r="A515" s="151">
        <v>512</v>
      </c>
      <c r="B515" s="129" t="s">
        <v>136</v>
      </c>
      <c r="C515" s="158" t="s">
        <v>124</v>
      </c>
      <c r="D515" s="155" t="s">
        <v>982</v>
      </c>
      <c r="E515" s="168" t="s">
        <v>1231</v>
      </c>
      <c r="F515" s="209">
        <v>620</v>
      </c>
      <c r="G515" s="208">
        <v>1266593.8369749999</v>
      </c>
      <c r="H515" s="8">
        <v>448</v>
      </c>
      <c r="I515" s="8">
        <v>624560</v>
      </c>
      <c r="J515" s="49">
        <f t="shared" si="35"/>
        <v>0.72258064516129028</v>
      </c>
      <c r="K515" s="49">
        <f t="shared" si="36"/>
        <v>0.4931020361599372</v>
      </c>
      <c r="L515" s="53">
        <f t="shared" si="37"/>
        <v>0.21677419354838709</v>
      </c>
      <c r="M515" s="53">
        <f t="shared" si="38"/>
        <v>0.34517142531195599</v>
      </c>
      <c r="N515" s="50">
        <f t="shared" si="39"/>
        <v>0.56194561886034311</v>
      </c>
      <c r="O515" s="51"/>
    </row>
    <row r="516" spans="1:15" ht="15.75" hidden="1" x14ac:dyDescent="0.3">
      <c r="A516" s="151">
        <v>513</v>
      </c>
      <c r="B516" s="129" t="s">
        <v>136</v>
      </c>
      <c r="C516" s="158" t="s">
        <v>124</v>
      </c>
      <c r="D516" s="155" t="s">
        <v>987</v>
      </c>
      <c r="E516" s="168" t="s">
        <v>988</v>
      </c>
      <c r="F516" s="209">
        <v>631</v>
      </c>
      <c r="G516" s="208">
        <v>2045682.7809250001</v>
      </c>
      <c r="H516" s="8">
        <v>442</v>
      </c>
      <c r="I516" s="8">
        <v>1031480</v>
      </c>
      <c r="J516" s="49">
        <f t="shared" ref="J516:J535" si="40">IFERROR(H516/F516,0)</f>
        <v>0.70047543581616478</v>
      </c>
      <c r="K516" s="49">
        <f t="shared" ref="K516:K535" si="41">IFERROR(I516/G516,0)</f>
        <v>0.5042228490252989</v>
      </c>
      <c r="L516" s="53">
        <f t="shared" si="37"/>
        <v>0.21014263074484943</v>
      </c>
      <c r="M516" s="53">
        <f t="shared" si="38"/>
        <v>0.35295599431770919</v>
      </c>
      <c r="N516" s="50">
        <f t="shared" si="39"/>
        <v>0.56309862506255859</v>
      </c>
      <c r="O516" s="51"/>
    </row>
    <row r="517" spans="1:15" ht="15.75" hidden="1" x14ac:dyDescent="0.3">
      <c r="A517" s="151">
        <v>514</v>
      </c>
      <c r="B517" s="129" t="s">
        <v>136</v>
      </c>
      <c r="C517" s="158" t="s">
        <v>124</v>
      </c>
      <c r="D517" s="155" t="s">
        <v>981</v>
      </c>
      <c r="E517" s="168" t="s">
        <v>1298</v>
      </c>
      <c r="F517" s="209">
        <v>1087</v>
      </c>
      <c r="G517" s="208">
        <v>2811433.0409249999</v>
      </c>
      <c r="H517" s="8">
        <v>529</v>
      </c>
      <c r="I517" s="8">
        <v>808980</v>
      </c>
      <c r="J517" s="49">
        <f t="shared" si="40"/>
        <v>0.48666053357865685</v>
      </c>
      <c r="K517" s="49">
        <f t="shared" si="41"/>
        <v>0.28774649377167261</v>
      </c>
      <c r="L517" s="53">
        <f t="shared" ref="L517:L535" si="42">IF((J517*0.3)&gt;30%,30%,(J517*0.3))</f>
        <v>0.14599816007359706</v>
      </c>
      <c r="M517" s="53">
        <f t="shared" ref="M517:M535" si="43">IF((K517*0.7)&gt;70%,70%,(K517*0.7))</f>
        <v>0.20142254564017081</v>
      </c>
      <c r="N517" s="50">
        <f t="shared" ref="N517:N535" si="44">L517+M517</f>
        <v>0.34742070571376787</v>
      </c>
      <c r="O517" s="51"/>
    </row>
    <row r="518" spans="1:15" ht="15.75" hidden="1" x14ac:dyDescent="0.3">
      <c r="A518" s="151">
        <v>515</v>
      </c>
      <c r="B518" s="129" t="s">
        <v>136</v>
      </c>
      <c r="C518" s="158" t="s">
        <v>124</v>
      </c>
      <c r="D518" s="155" t="s">
        <v>989</v>
      </c>
      <c r="E518" s="168" t="s">
        <v>1232</v>
      </c>
      <c r="F518" s="209">
        <v>647</v>
      </c>
      <c r="G518" s="208">
        <v>1128502.0569750001</v>
      </c>
      <c r="H518" s="8">
        <v>542</v>
      </c>
      <c r="I518" s="8">
        <v>843285</v>
      </c>
      <c r="J518" s="49">
        <f t="shared" si="40"/>
        <v>0.83771251931993818</v>
      </c>
      <c r="K518" s="49">
        <f t="shared" si="41"/>
        <v>0.74726048994581629</v>
      </c>
      <c r="L518" s="53">
        <f t="shared" si="42"/>
        <v>0.25131375579598142</v>
      </c>
      <c r="M518" s="53">
        <f t="shared" si="43"/>
        <v>0.52308234296207134</v>
      </c>
      <c r="N518" s="50">
        <f t="shared" si="44"/>
        <v>0.77439609875805271</v>
      </c>
      <c r="O518" s="51"/>
    </row>
    <row r="519" spans="1:15" ht="15.75" hidden="1" x14ac:dyDescent="0.3">
      <c r="A519" s="151">
        <v>516</v>
      </c>
      <c r="B519" s="129" t="s">
        <v>136</v>
      </c>
      <c r="C519" s="158" t="s">
        <v>124</v>
      </c>
      <c r="D519" s="155" t="s">
        <v>983</v>
      </c>
      <c r="E519" s="168" t="s">
        <v>984</v>
      </c>
      <c r="F519" s="209">
        <v>966</v>
      </c>
      <c r="G519" s="208">
        <v>1548344.089475</v>
      </c>
      <c r="H519" s="8">
        <v>706</v>
      </c>
      <c r="I519" s="8">
        <v>912130</v>
      </c>
      <c r="J519" s="49">
        <f t="shared" si="40"/>
        <v>0.7308488612836439</v>
      </c>
      <c r="K519" s="49">
        <f t="shared" si="41"/>
        <v>0.58910032091721787</v>
      </c>
      <c r="L519" s="53">
        <f t="shared" si="42"/>
        <v>0.21925465838509317</v>
      </c>
      <c r="M519" s="53">
        <f t="shared" si="43"/>
        <v>0.41237022464205247</v>
      </c>
      <c r="N519" s="50">
        <f t="shared" si="44"/>
        <v>0.63162488302714559</v>
      </c>
      <c r="O519" s="51"/>
    </row>
    <row r="520" spans="1:15" ht="15.75" hidden="1" x14ac:dyDescent="0.3">
      <c r="A520" s="151">
        <v>517</v>
      </c>
      <c r="B520" s="129" t="s">
        <v>1259</v>
      </c>
      <c r="C520" s="158" t="s">
        <v>124</v>
      </c>
      <c r="D520" s="155" t="s">
        <v>975</v>
      </c>
      <c r="E520" s="168" t="s">
        <v>976</v>
      </c>
      <c r="F520" s="209">
        <v>1645</v>
      </c>
      <c r="G520" s="208">
        <v>2221976.894475</v>
      </c>
      <c r="H520" s="8">
        <v>609</v>
      </c>
      <c r="I520" s="8">
        <v>719295</v>
      </c>
      <c r="J520" s="49">
        <f t="shared" si="40"/>
        <v>0.37021276595744679</v>
      </c>
      <c r="K520" s="49">
        <f t="shared" si="41"/>
        <v>0.32371848770729555</v>
      </c>
      <c r="L520" s="53">
        <f t="shared" si="42"/>
        <v>0.11106382978723403</v>
      </c>
      <c r="M520" s="53">
        <f t="shared" si="43"/>
        <v>0.22660294139510687</v>
      </c>
      <c r="N520" s="50">
        <f t="shared" si="44"/>
        <v>0.3376667711823409</v>
      </c>
      <c r="O520" s="51"/>
    </row>
    <row r="521" spans="1:15" ht="15.75" hidden="1" x14ac:dyDescent="0.3">
      <c r="A521" s="151">
        <v>518</v>
      </c>
      <c r="B521" s="129" t="s">
        <v>1259</v>
      </c>
      <c r="C521" s="158" t="s">
        <v>124</v>
      </c>
      <c r="D521" s="155" t="s">
        <v>978</v>
      </c>
      <c r="E521" s="168" t="s">
        <v>1260</v>
      </c>
      <c r="F521" s="209">
        <v>868</v>
      </c>
      <c r="G521" s="208">
        <v>1288406.6869749997</v>
      </c>
      <c r="H521" s="8">
        <v>345</v>
      </c>
      <c r="I521" s="8">
        <v>436485</v>
      </c>
      <c r="J521" s="49">
        <f t="shared" si="40"/>
        <v>0.39746543778801846</v>
      </c>
      <c r="K521" s="49">
        <f t="shared" si="41"/>
        <v>0.33877889987113174</v>
      </c>
      <c r="L521" s="53">
        <f t="shared" si="42"/>
        <v>0.11923963133640553</v>
      </c>
      <c r="M521" s="53">
        <f t="shared" si="43"/>
        <v>0.2371452299097922</v>
      </c>
      <c r="N521" s="50">
        <f t="shared" si="44"/>
        <v>0.35638486124619773</v>
      </c>
      <c r="O521" s="51"/>
    </row>
    <row r="522" spans="1:15" ht="15.75" hidden="1" x14ac:dyDescent="0.3">
      <c r="A522" s="151">
        <v>519</v>
      </c>
      <c r="B522" s="129" t="s">
        <v>1259</v>
      </c>
      <c r="C522" s="158" t="s">
        <v>124</v>
      </c>
      <c r="D522" s="155" t="s">
        <v>977</v>
      </c>
      <c r="E522" s="168" t="s">
        <v>1115</v>
      </c>
      <c r="F522" s="209">
        <v>1436</v>
      </c>
      <c r="G522" s="208">
        <v>2549344.0064499998</v>
      </c>
      <c r="H522" s="8">
        <v>602</v>
      </c>
      <c r="I522" s="8">
        <v>803050</v>
      </c>
      <c r="J522" s="49">
        <f t="shared" si="40"/>
        <v>0.41922005571030641</v>
      </c>
      <c r="K522" s="49">
        <f t="shared" si="41"/>
        <v>0.31500260379463629</v>
      </c>
      <c r="L522" s="53">
        <f t="shared" si="42"/>
        <v>0.12576601671309193</v>
      </c>
      <c r="M522" s="53">
        <f t="shared" si="43"/>
        <v>0.22050182265624538</v>
      </c>
      <c r="N522" s="50">
        <f t="shared" si="44"/>
        <v>0.3462678393693373</v>
      </c>
      <c r="O522" s="51"/>
    </row>
    <row r="523" spans="1:15" ht="15.75" hidden="1" x14ac:dyDescent="0.3">
      <c r="A523" s="151">
        <v>520</v>
      </c>
      <c r="B523" s="129" t="s">
        <v>135</v>
      </c>
      <c r="C523" s="158" t="s">
        <v>124</v>
      </c>
      <c r="D523" s="155" t="s">
        <v>973</v>
      </c>
      <c r="E523" s="168" t="s">
        <v>974</v>
      </c>
      <c r="F523" s="209">
        <v>2474</v>
      </c>
      <c r="G523" s="208">
        <v>3242778.0869749999</v>
      </c>
      <c r="H523" s="8">
        <v>536</v>
      </c>
      <c r="I523" s="8">
        <v>663120</v>
      </c>
      <c r="J523" s="49">
        <f t="shared" si="40"/>
        <v>0.21665319320937754</v>
      </c>
      <c r="K523" s="49">
        <f t="shared" si="41"/>
        <v>0.20449132879721235</v>
      </c>
      <c r="L523" s="53">
        <f t="shared" si="42"/>
        <v>6.4995957962813253E-2</v>
      </c>
      <c r="M523" s="53">
        <f t="shared" si="43"/>
        <v>0.14314393015804863</v>
      </c>
      <c r="N523" s="50">
        <f t="shared" si="44"/>
        <v>0.20813988812086187</v>
      </c>
      <c r="O523" s="51"/>
    </row>
    <row r="524" spans="1:15" ht="15.75" hidden="1" x14ac:dyDescent="0.3">
      <c r="A524" s="151">
        <v>521</v>
      </c>
      <c r="B524" s="129" t="s">
        <v>135</v>
      </c>
      <c r="C524" s="158" t="s">
        <v>124</v>
      </c>
      <c r="D524" s="155" t="s">
        <v>970</v>
      </c>
      <c r="E524" s="168" t="s">
        <v>1116</v>
      </c>
      <c r="F524" s="209">
        <v>1969</v>
      </c>
      <c r="G524" s="208">
        <v>2357975.7849999997</v>
      </c>
      <c r="H524" s="8">
        <v>831</v>
      </c>
      <c r="I524" s="8">
        <v>989435</v>
      </c>
      <c r="J524" s="49">
        <f t="shared" si="40"/>
        <v>0.42204164550533263</v>
      </c>
      <c r="K524" s="49">
        <f t="shared" si="41"/>
        <v>0.41961202752554988</v>
      </c>
      <c r="L524" s="53">
        <f t="shared" si="42"/>
        <v>0.12661249365159979</v>
      </c>
      <c r="M524" s="53">
        <f t="shared" si="43"/>
        <v>0.2937284192678849</v>
      </c>
      <c r="N524" s="50">
        <f t="shared" si="44"/>
        <v>0.42034091291948472</v>
      </c>
      <c r="O524" s="51"/>
    </row>
    <row r="525" spans="1:15" ht="15.75" hidden="1" x14ac:dyDescent="0.3">
      <c r="A525" s="151">
        <v>522</v>
      </c>
      <c r="B525" s="129" t="s">
        <v>135</v>
      </c>
      <c r="C525" s="158" t="s">
        <v>124</v>
      </c>
      <c r="D525" s="155" t="s">
        <v>971</v>
      </c>
      <c r="E525" s="168" t="s">
        <v>972</v>
      </c>
      <c r="F525" s="209">
        <v>2070</v>
      </c>
      <c r="G525" s="208">
        <v>3638855.2834249991</v>
      </c>
      <c r="H525" s="8">
        <v>932</v>
      </c>
      <c r="I525" s="8">
        <v>1626975</v>
      </c>
      <c r="J525" s="49">
        <f t="shared" si="40"/>
        <v>0.45024154589371979</v>
      </c>
      <c r="K525" s="49">
        <f t="shared" si="41"/>
        <v>0.44711176270484781</v>
      </c>
      <c r="L525" s="53">
        <f t="shared" si="42"/>
        <v>0.13507246376811594</v>
      </c>
      <c r="M525" s="53">
        <f t="shared" si="43"/>
        <v>0.31297823389339346</v>
      </c>
      <c r="N525" s="50">
        <f t="shared" si="44"/>
        <v>0.4480506976615094</v>
      </c>
      <c r="O525" s="51"/>
    </row>
    <row r="526" spans="1:15" ht="15.75" hidden="1" x14ac:dyDescent="0.3">
      <c r="A526" s="151">
        <v>523</v>
      </c>
      <c r="B526" s="129" t="s">
        <v>135</v>
      </c>
      <c r="C526" s="158" t="s">
        <v>124</v>
      </c>
      <c r="D526" s="155" t="s">
        <v>1161</v>
      </c>
      <c r="E526" s="168" t="s">
        <v>1446</v>
      </c>
      <c r="F526" s="209">
        <v>882</v>
      </c>
      <c r="G526" s="208">
        <v>1102984.5274999996</v>
      </c>
      <c r="H526" s="8">
        <v>273</v>
      </c>
      <c r="I526" s="8">
        <v>419550</v>
      </c>
      <c r="J526" s="49">
        <f t="shared" si="40"/>
        <v>0.30952380952380953</v>
      </c>
      <c r="K526" s="49">
        <f t="shared" si="41"/>
        <v>0.38037704930543564</v>
      </c>
      <c r="L526" s="53">
        <f t="shared" si="42"/>
        <v>9.285714285714286E-2</v>
      </c>
      <c r="M526" s="53">
        <f t="shared" si="43"/>
        <v>0.26626393451380492</v>
      </c>
      <c r="N526" s="50">
        <f t="shared" si="44"/>
        <v>0.35912107737094778</v>
      </c>
      <c r="O526" s="51"/>
    </row>
    <row r="527" spans="1:15" ht="15.75" hidden="1" x14ac:dyDescent="0.3">
      <c r="A527" s="151">
        <v>524</v>
      </c>
      <c r="B527" s="129" t="s">
        <v>132</v>
      </c>
      <c r="C527" s="158" t="s">
        <v>124</v>
      </c>
      <c r="D527" s="155" t="s">
        <v>945</v>
      </c>
      <c r="E527" s="168" t="s">
        <v>946</v>
      </c>
      <c r="F527" s="209">
        <v>887</v>
      </c>
      <c r="G527" s="208">
        <v>1275550.569475</v>
      </c>
      <c r="H527" s="8">
        <v>495</v>
      </c>
      <c r="I527" s="8">
        <v>535405</v>
      </c>
      <c r="J527" s="49">
        <f t="shared" si="40"/>
        <v>0.55806087936865845</v>
      </c>
      <c r="K527" s="49">
        <f t="shared" si="41"/>
        <v>0.41974423657728105</v>
      </c>
      <c r="L527" s="53">
        <f t="shared" si="42"/>
        <v>0.16741826381059752</v>
      </c>
      <c r="M527" s="53">
        <f t="shared" si="43"/>
        <v>0.29382096560409671</v>
      </c>
      <c r="N527" s="50">
        <f t="shared" si="44"/>
        <v>0.4612392294146942</v>
      </c>
      <c r="O527" s="51"/>
    </row>
    <row r="528" spans="1:15" ht="15.75" hidden="1" x14ac:dyDescent="0.3">
      <c r="A528" s="151">
        <v>525</v>
      </c>
      <c r="B528" s="129" t="s">
        <v>132</v>
      </c>
      <c r="C528" s="158" t="s">
        <v>124</v>
      </c>
      <c r="D528" s="155" t="s">
        <v>947</v>
      </c>
      <c r="E528" s="168" t="s">
        <v>1447</v>
      </c>
      <c r="F528" s="209">
        <v>1599</v>
      </c>
      <c r="G528" s="208">
        <v>2504490.956975</v>
      </c>
      <c r="H528" s="8">
        <v>1123</v>
      </c>
      <c r="I528" s="8">
        <v>1587855</v>
      </c>
      <c r="J528" s="49">
        <f t="shared" si="40"/>
        <v>0.70231394621638521</v>
      </c>
      <c r="K528" s="49">
        <f t="shared" si="41"/>
        <v>0.63400308776433334</v>
      </c>
      <c r="L528" s="53">
        <f t="shared" si="42"/>
        <v>0.21069418386491556</v>
      </c>
      <c r="M528" s="53">
        <f t="shared" si="43"/>
        <v>0.44380216143503332</v>
      </c>
      <c r="N528" s="50">
        <f t="shared" si="44"/>
        <v>0.65449634529994882</v>
      </c>
      <c r="O528" s="51"/>
    </row>
    <row r="529" spans="1:15" ht="15.75" hidden="1" x14ac:dyDescent="0.3">
      <c r="A529" s="151">
        <v>526</v>
      </c>
      <c r="B529" s="129" t="s">
        <v>132</v>
      </c>
      <c r="C529" s="158" t="s">
        <v>124</v>
      </c>
      <c r="D529" s="155" t="s">
        <v>949</v>
      </c>
      <c r="E529" s="168" t="s">
        <v>950</v>
      </c>
      <c r="F529" s="209">
        <v>976</v>
      </c>
      <c r="G529" s="208">
        <v>1749463.5444749999</v>
      </c>
      <c r="H529" s="8">
        <v>492</v>
      </c>
      <c r="I529" s="8">
        <v>661055</v>
      </c>
      <c r="J529" s="49">
        <f t="shared" si="40"/>
        <v>0.50409836065573765</v>
      </c>
      <c r="K529" s="49">
        <f t="shared" si="41"/>
        <v>0.37786154623666501</v>
      </c>
      <c r="L529" s="53">
        <f t="shared" si="42"/>
        <v>0.15122950819672129</v>
      </c>
      <c r="M529" s="53">
        <f t="shared" si="43"/>
        <v>0.2645030823656655</v>
      </c>
      <c r="N529" s="50">
        <f t="shared" si="44"/>
        <v>0.41573259056238676</v>
      </c>
      <c r="O529" s="51"/>
    </row>
    <row r="530" spans="1:15" ht="15.75" hidden="1" x14ac:dyDescent="0.3">
      <c r="A530" s="151">
        <v>527</v>
      </c>
      <c r="B530" s="129" t="s">
        <v>132</v>
      </c>
      <c r="C530" s="158" t="s">
        <v>124</v>
      </c>
      <c r="D530" s="155" t="s">
        <v>951</v>
      </c>
      <c r="E530" s="168" t="s">
        <v>1448</v>
      </c>
      <c r="F530" s="209">
        <v>944</v>
      </c>
      <c r="G530" s="208">
        <v>1569607.4944750003</v>
      </c>
      <c r="H530" s="8">
        <v>576</v>
      </c>
      <c r="I530" s="8">
        <v>714720</v>
      </c>
      <c r="J530" s="49">
        <f t="shared" si="40"/>
        <v>0.61016949152542377</v>
      </c>
      <c r="K530" s="49">
        <f t="shared" si="41"/>
        <v>0.45534950776917532</v>
      </c>
      <c r="L530" s="53">
        <f t="shared" si="42"/>
        <v>0.18305084745762712</v>
      </c>
      <c r="M530" s="53">
        <f t="shared" si="43"/>
        <v>0.31874465543842273</v>
      </c>
      <c r="N530" s="50">
        <f t="shared" si="44"/>
        <v>0.50179550289604991</v>
      </c>
      <c r="O530" s="51"/>
    </row>
    <row r="531" spans="1:15" ht="15.75" hidden="1" x14ac:dyDescent="0.3">
      <c r="A531" s="151">
        <v>528</v>
      </c>
      <c r="B531" s="129" t="s">
        <v>132</v>
      </c>
      <c r="C531" s="158" t="s">
        <v>124</v>
      </c>
      <c r="D531" s="155" t="s">
        <v>938</v>
      </c>
      <c r="E531" s="168" t="s">
        <v>1449</v>
      </c>
      <c r="F531" s="209">
        <v>1375</v>
      </c>
      <c r="G531" s="208">
        <v>2183054.6844749996</v>
      </c>
      <c r="H531" s="8">
        <v>632</v>
      </c>
      <c r="I531" s="8">
        <v>829430</v>
      </c>
      <c r="J531" s="49">
        <f t="shared" si="40"/>
        <v>0.45963636363636362</v>
      </c>
      <c r="K531" s="49">
        <f t="shared" si="41"/>
        <v>0.37994009307168075</v>
      </c>
      <c r="L531" s="53">
        <f t="shared" si="42"/>
        <v>0.13789090909090909</v>
      </c>
      <c r="M531" s="53">
        <f t="shared" si="43"/>
        <v>0.2659580651501765</v>
      </c>
      <c r="N531" s="50">
        <f t="shared" si="44"/>
        <v>0.40384897424108557</v>
      </c>
      <c r="O531" s="51"/>
    </row>
    <row r="532" spans="1:15" ht="15.75" hidden="1" x14ac:dyDescent="0.3">
      <c r="A532" s="151">
        <v>529</v>
      </c>
      <c r="B532" s="129" t="s">
        <v>134</v>
      </c>
      <c r="C532" s="158" t="s">
        <v>124</v>
      </c>
      <c r="D532" s="155" t="s">
        <v>940</v>
      </c>
      <c r="E532" s="168" t="s">
        <v>941</v>
      </c>
      <c r="F532" s="209">
        <v>1038</v>
      </c>
      <c r="G532" s="208">
        <v>1588142.5144750003</v>
      </c>
      <c r="H532" s="8">
        <v>229</v>
      </c>
      <c r="I532" s="8">
        <v>398710</v>
      </c>
      <c r="J532" s="49">
        <f t="shared" si="40"/>
        <v>0.220616570327553</v>
      </c>
      <c r="K532" s="49">
        <f>IFERROR(I532/G532,0)</f>
        <v>0.25105429542121627</v>
      </c>
      <c r="L532" s="53">
        <f t="shared" si="42"/>
        <v>6.6184971098265891E-2</v>
      </c>
      <c r="M532" s="53">
        <f t="shared" si="43"/>
        <v>0.17573800679485138</v>
      </c>
      <c r="N532" s="50">
        <f t="shared" si="44"/>
        <v>0.24192297789311729</v>
      </c>
      <c r="O532" s="51"/>
    </row>
    <row r="533" spans="1:15" ht="15.75" hidden="1" x14ac:dyDescent="0.3">
      <c r="A533" s="151">
        <v>530</v>
      </c>
      <c r="B533" s="129" t="s">
        <v>134</v>
      </c>
      <c r="C533" s="158" t="s">
        <v>124</v>
      </c>
      <c r="D533" s="155" t="s">
        <v>936</v>
      </c>
      <c r="E533" s="168" t="s">
        <v>937</v>
      </c>
      <c r="F533" s="209">
        <v>1222</v>
      </c>
      <c r="G533" s="208">
        <v>1864623.6769750004</v>
      </c>
      <c r="H533" s="8">
        <v>435</v>
      </c>
      <c r="I533" s="8">
        <v>642685</v>
      </c>
      <c r="J533" s="49">
        <f t="shared" si="40"/>
        <v>0.35597381342062195</v>
      </c>
      <c r="K533" s="49">
        <f t="shared" si="41"/>
        <v>0.34467276584336576</v>
      </c>
      <c r="L533" s="53">
        <f t="shared" si="42"/>
        <v>0.10679214402618659</v>
      </c>
      <c r="M533" s="53">
        <f t="shared" si="43"/>
        <v>0.24127093609035602</v>
      </c>
      <c r="N533" s="50">
        <f t="shared" si="44"/>
        <v>0.34806308011654263</v>
      </c>
    </row>
    <row r="534" spans="1:15" ht="15.75" hidden="1" x14ac:dyDescent="0.3">
      <c r="A534" s="151">
        <v>531</v>
      </c>
      <c r="B534" s="129" t="s">
        <v>134</v>
      </c>
      <c r="C534" s="158" t="s">
        <v>124</v>
      </c>
      <c r="D534" s="155" t="s">
        <v>943</v>
      </c>
      <c r="E534" s="168" t="s">
        <v>944</v>
      </c>
      <c r="F534" s="209">
        <v>1113</v>
      </c>
      <c r="G534" s="208">
        <v>1644177.269475</v>
      </c>
      <c r="H534" s="8">
        <v>291</v>
      </c>
      <c r="I534" s="8">
        <v>401835</v>
      </c>
      <c r="J534" s="49">
        <f t="shared" si="40"/>
        <v>0.26145552560646901</v>
      </c>
      <c r="K534" s="49">
        <f t="shared" si="41"/>
        <v>0.24439882940864971</v>
      </c>
      <c r="L534" s="53">
        <f t="shared" si="42"/>
        <v>7.8436657681940705E-2</v>
      </c>
      <c r="M534" s="53">
        <f t="shared" si="43"/>
        <v>0.17107918058605479</v>
      </c>
      <c r="N534" s="50">
        <f t="shared" si="44"/>
        <v>0.2495158382679955</v>
      </c>
    </row>
    <row r="535" spans="1:15" ht="15.75" hidden="1" x14ac:dyDescent="0.3">
      <c r="A535" s="1">
        <v>532</v>
      </c>
      <c r="B535" s="129" t="s">
        <v>134</v>
      </c>
      <c r="C535" s="158" t="s">
        <v>124</v>
      </c>
      <c r="D535" s="155" t="s">
        <v>942</v>
      </c>
      <c r="E535" s="168" t="s">
        <v>1450</v>
      </c>
      <c r="F535" s="209">
        <v>1142</v>
      </c>
      <c r="G535" s="208">
        <v>1795463.3694750003</v>
      </c>
      <c r="H535" s="8">
        <v>596</v>
      </c>
      <c r="I535" s="8">
        <v>1066815</v>
      </c>
      <c r="J535" s="49">
        <f t="shared" si="40"/>
        <v>0.52189141856392296</v>
      </c>
      <c r="K535" s="49">
        <f t="shared" si="41"/>
        <v>0.59417252289136946</v>
      </c>
      <c r="L535" s="53">
        <f t="shared" si="42"/>
        <v>0.15656742556917688</v>
      </c>
      <c r="M535" s="53">
        <f t="shared" si="43"/>
        <v>0.41592076602395861</v>
      </c>
      <c r="N535" s="50">
        <f t="shared" si="44"/>
        <v>0.57248819159313546</v>
      </c>
    </row>
    <row r="536" spans="1:15" hidden="1" x14ac:dyDescent="0.25">
      <c r="F536" s="192">
        <f>SUM(F4:F535)</f>
        <v>625314</v>
      </c>
      <c r="G536" s="192">
        <f>SUM(G4:G535)</f>
        <v>1136017934.7378001</v>
      </c>
      <c r="H536" s="25">
        <f>SUM(H4:H535)</f>
        <v>303249</v>
      </c>
      <c r="I536" s="25">
        <f>SUM(I4:I535)</f>
        <v>468685295</v>
      </c>
    </row>
  </sheetData>
  <autoFilter ref="A1:N536" xr:uid="{AF0A7E71-8796-49D8-BD13-8438796306EC}">
    <filterColumn colId="1">
      <filters>
        <filter val="Mugdho Corporation"/>
        <filter val="Tulip-2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1" showButton="0"/>
  </autoFilter>
  <mergeCells count="11">
    <mergeCell ref="A1:A3"/>
    <mergeCell ref="B1:B3"/>
    <mergeCell ref="C1:C3"/>
    <mergeCell ref="E1:E3"/>
    <mergeCell ref="D1:D3"/>
    <mergeCell ref="L1:M2"/>
    <mergeCell ref="N1:N3"/>
    <mergeCell ref="F2:G2"/>
    <mergeCell ref="H2:I2"/>
    <mergeCell ref="J2:K2"/>
    <mergeCell ref="F1:K1"/>
  </mergeCells>
  <conditionalFormatting sqref="N4:N535">
    <cfRule type="expression" dxfId="51" priority="173">
      <formula>$N4&lt;10%</formula>
    </cfRule>
  </conditionalFormatting>
  <conditionalFormatting sqref="N4:N535">
    <cfRule type="expression" dxfId="50" priority="172">
      <formula>$N4&gt;79.5%</formula>
    </cfRule>
  </conditionalFormatting>
  <conditionalFormatting sqref="E147:E149">
    <cfRule type="duplicateValues" dxfId="49" priority="3"/>
  </conditionalFormatting>
  <conditionalFormatting sqref="E161:E166">
    <cfRule type="duplicateValues" dxfId="48" priority="2"/>
  </conditionalFormatting>
  <conditionalFormatting sqref="E219:E226">
    <cfRule type="duplicateValues" dxfId="47" priority="1"/>
  </conditionalFormatting>
  <conditionalFormatting sqref="D133:D139">
    <cfRule type="duplicateValues" dxfId="46" priority="4"/>
  </conditionalFormatting>
  <conditionalFormatting sqref="D147:D149">
    <cfRule type="duplicateValues" dxfId="45" priority="5"/>
  </conditionalFormatting>
  <conditionalFormatting sqref="D161:D166">
    <cfRule type="duplicateValues" dxfId="44" priority="6"/>
  </conditionalFormatting>
  <conditionalFormatting sqref="D353:D354">
    <cfRule type="duplicateValues" dxfId="43" priority="7"/>
  </conditionalFormatting>
  <conditionalFormatting sqref="D255:D258">
    <cfRule type="duplicateValues" dxfId="42" priority="8"/>
    <cfRule type="duplicateValues" dxfId="41" priority="9"/>
  </conditionalFormatting>
  <conditionalFormatting sqref="D263:D264">
    <cfRule type="duplicateValues" dxfId="40" priority="10"/>
    <cfRule type="duplicateValues" dxfId="39" priority="11"/>
  </conditionalFormatting>
  <conditionalFormatting sqref="D263:E264">
    <cfRule type="duplicateValues" dxfId="38" priority="12"/>
  </conditionalFormatting>
  <conditionalFormatting sqref="D236:D238">
    <cfRule type="duplicateValues" dxfId="37" priority="13"/>
    <cfRule type="duplicateValues" dxfId="36" priority="14"/>
  </conditionalFormatting>
  <conditionalFormatting sqref="D239:D243">
    <cfRule type="duplicateValues" dxfId="35" priority="15"/>
    <cfRule type="duplicateValues" dxfId="34" priority="16"/>
  </conditionalFormatting>
  <conditionalFormatting sqref="D244:D248">
    <cfRule type="duplicateValues" dxfId="33" priority="17"/>
    <cfRule type="duplicateValues" dxfId="32" priority="18"/>
  </conditionalFormatting>
  <conditionalFormatting sqref="D236:E248">
    <cfRule type="duplicateValues" dxfId="31" priority="19"/>
  </conditionalFormatting>
  <conditionalFormatting sqref="D219:D226">
    <cfRule type="duplicateValues" dxfId="30" priority="20"/>
    <cfRule type="duplicateValues" dxfId="29" priority="21"/>
  </conditionalFormatting>
  <conditionalFormatting sqref="D219:D226">
    <cfRule type="duplicateValues" dxfId="28" priority="22"/>
  </conditionalFormatting>
  <conditionalFormatting sqref="D227:D230">
    <cfRule type="duplicateValues" dxfId="27" priority="23"/>
    <cfRule type="duplicateValues" dxfId="26" priority="24"/>
  </conditionalFormatting>
  <conditionalFormatting sqref="D231:D235">
    <cfRule type="duplicateValues" dxfId="25" priority="25"/>
    <cfRule type="duplicateValues" dxfId="24" priority="26"/>
  </conditionalFormatting>
  <conditionalFormatting sqref="D249:D254">
    <cfRule type="duplicateValues" dxfId="23" priority="27"/>
    <cfRule type="duplicateValues" dxfId="22" priority="28"/>
  </conditionalFormatting>
  <conditionalFormatting sqref="D259:D262">
    <cfRule type="duplicateValues" dxfId="21" priority="29"/>
    <cfRule type="duplicateValues" dxfId="20" priority="30"/>
  </conditionalFormatting>
  <conditionalFormatting sqref="D265:D279">
    <cfRule type="duplicateValues" dxfId="19" priority="31"/>
    <cfRule type="duplicateValues" dxfId="18" priority="32"/>
  </conditionalFormatting>
  <conditionalFormatting sqref="D249:E262 D227:E235">
    <cfRule type="duplicateValues" dxfId="17" priority="3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U40"/>
  <sheetViews>
    <sheetView zoomScale="80" zoomScaleNormal="80" workbookViewId="0">
      <pane xSplit="2" ySplit="3" topLeftCell="I4" activePane="bottomRight" state="frozen"/>
      <selection pane="topRight" activeCell="E1" sqref="E1"/>
      <selection pane="bottomLeft" activeCell="A4" sqref="A4"/>
      <selection pane="bottomRight" activeCell="U2" sqref="U2:U3"/>
    </sheetView>
  </sheetViews>
  <sheetFormatPr defaultRowHeight="15" x14ac:dyDescent="0.25"/>
  <cols>
    <col min="1" max="1" width="6.42578125" style="3" bestFit="1" customWidth="1"/>
    <col min="2" max="2" width="34.7109375" bestFit="1" customWidth="1"/>
    <col min="3" max="3" width="25.7109375" style="193" bestFit="1" customWidth="1"/>
    <col min="4" max="4" width="18.28515625" bestFit="1" customWidth="1"/>
    <col min="5" max="5" width="13.7109375" bestFit="1" customWidth="1"/>
    <col min="6" max="6" width="13.42578125" customWidth="1"/>
    <col min="7" max="8" width="11.140625" customWidth="1"/>
    <col min="9" max="10" width="13.7109375" bestFit="1" customWidth="1"/>
    <col min="11" max="11" width="7.7109375" bestFit="1" customWidth="1"/>
    <col min="12" max="12" width="11.5703125" customWidth="1"/>
    <col min="13" max="13" width="13.7109375" bestFit="1" customWidth="1"/>
    <col min="14" max="16" width="13.42578125" customWidth="1"/>
    <col min="17" max="18" width="11.5703125" bestFit="1" customWidth="1"/>
    <col min="19" max="19" width="12.85546875" customWidth="1"/>
    <col min="20" max="20" width="11.5703125" bestFit="1" customWidth="1"/>
    <col min="21" max="21" width="13.140625" customWidth="1"/>
    <col min="22" max="22" width="10.140625" bestFit="1" customWidth="1"/>
  </cols>
  <sheetData>
    <row r="1" spans="1:21" x14ac:dyDescent="0.25">
      <c r="L1" s="192"/>
      <c r="T1" s="194" t="s">
        <v>1451</v>
      </c>
      <c r="U1" s="194">
        <f>'Dealer Wise'!Q2</f>
        <v>7</v>
      </c>
    </row>
    <row r="2" spans="1:21" s="5" customFormat="1" x14ac:dyDescent="0.25">
      <c r="A2" s="242" t="s">
        <v>1452</v>
      </c>
      <c r="B2" s="242" t="s">
        <v>186</v>
      </c>
      <c r="C2" s="242" t="s">
        <v>0</v>
      </c>
      <c r="D2" s="242" t="s">
        <v>1</v>
      </c>
      <c r="E2" s="244" t="s">
        <v>1453</v>
      </c>
      <c r="F2" s="245"/>
      <c r="G2" s="245"/>
      <c r="H2" s="246"/>
      <c r="I2" s="247" t="s">
        <v>1454</v>
      </c>
      <c r="J2" s="248"/>
      <c r="K2" s="248"/>
      <c r="L2" s="249"/>
      <c r="M2" s="238" t="s">
        <v>1455</v>
      </c>
      <c r="N2" s="239"/>
      <c r="O2" s="239"/>
      <c r="P2" s="240"/>
      <c r="Q2" s="241" t="s">
        <v>1456</v>
      </c>
      <c r="R2" s="242"/>
      <c r="S2" s="242"/>
      <c r="T2" s="195"/>
      <c r="U2" s="243" t="s">
        <v>1457</v>
      </c>
    </row>
    <row r="3" spans="1:21" s="5" customFormat="1" ht="30.75" customHeight="1" x14ac:dyDescent="0.25">
      <c r="A3" s="242"/>
      <c r="B3" s="242"/>
      <c r="C3" s="242"/>
      <c r="D3" s="242"/>
      <c r="E3" s="196" t="s">
        <v>1458</v>
      </c>
      <c r="F3" s="197" t="s">
        <v>191</v>
      </c>
      <c r="G3" s="197" t="s">
        <v>1459</v>
      </c>
      <c r="H3" s="198" t="s">
        <v>1460</v>
      </c>
      <c r="I3" s="197" t="s">
        <v>1458</v>
      </c>
      <c r="J3" s="197" t="s">
        <v>191</v>
      </c>
      <c r="K3" s="197" t="s">
        <v>1459</v>
      </c>
      <c r="L3" s="198" t="s">
        <v>1460</v>
      </c>
      <c r="M3" s="199" t="s">
        <v>1458</v>
      </c>
      <c r="N3" s="200" t="s">
        <v>191</v>
      </c>
      <c r="O3" s="197" t="s">
        <v>1459</v>
      </c>
      <c r="P3" s="198" t="s">
        <v>1460</v>
      </c>
      <c r="Q3" s="201" t="s">
        <v>1461</v>
      </c>
      <c r="R3" s="201" t="s">
        <v>1462</v>
      </c>
      <c r="S3" s="197" t="s">
        <v>1463</v>
      </c>
      <c r="T3" s="202" t="s">
        <v>1464</v>
      </c>
      <c r="U3" s="243"/>
    </row>
    <row r="4" spans="1:21" x14ac:dyDescent="0.25">
      <c r="A4" s="151">
        <v>1</v>
      </c>
      <c r="B4" s="2" t="s">
        <v>6</v>
      </c>
      <c r="C4" s="2" t="s">
        <v>3</v>
      </c>
      <c r="D4" s="27" t="s">
        <v>5</v>
      </c>
      <c r="E4" s="203">
        <v>3338070.0550000002</v>
      </c>
      <c r="F4" s="203">
        <v>3213172.9224999999</v>
      </c>
      <c r="G4" s="204">
        <f t="shared" ref="G4:G39" si="0">IFERROR(F4/E4,0)</f>
        <v>0.96258402896220818</v>
      </c>
      <c r="H4" s="204">
        <f t="shared" ref="H4:H39" si="1">IF(G4&gt;=89.5%,90%,0%)</f>
        <v>0.9</v>
      </c>
      <c r="I4" s="203">
        <v>3236731.7850000006</v>
      </c>
      <c r="J4" s="203">
        <v>3242235.1903999993</v>
      </c>
      <c r="K4" s="204">
        <f t="shared" ref="K4:K39" si="2">IFERROR(J4/I4,0)</f>
        <v>1.0017002970173503</v>
      </c>
      <c r="L4" s="204">
        <f t="shared" ref="L4:L39" si="3">IF(K4&gt;=89.5%,90%,0%)</f>
        <v>0.9</v>
      </c>
      <c r="M4" s="203">
        <v>3023261.0599999996</v>
      </c>
      <c r="N4" s="203" t="e">
        <f>VLOOKUP(B4,'Dealer Wise'!B4:F7,5,0)</f>
        <v>#N/A</v>
      </c>
      <c r="O4" s="204">
        <f t="shared" ref="O4:O39" si="4">IFERROR(N4/M4,0)</f>
        <v>0</v>
      </c>
      <c r="P4" s="204">
        <f t="shared" ref="P4:P39" si="5">IF(O4&gt;=89.5%,90%,0%)</f>
        <v>0</v>
      </c>
      <c r="Q4" s="203">
        <f t="shared" ref="Q4:R19" si="6">E4+I4+M4</f>
        <v>9598062.9000000004</v>
      </c>
      <c r="R4" s="203" t="e">
        <f t="shared" si="6"/>
        <v>#N/A</v>
      </c>
      <c r="S4" s="53">
        <f t="shared" ref="S4:S39" si="7">IFERROR(R4/Q4,0)</f>
        <v>0</v>
      </c>
      <c r="T4" s="205" t="e">
        <f>Q4-R4</f>
        <v>#N/A</v>
      </c>
      <c r="U4" s="206" t="e">
        <f>T4/U$1</f>
        <v>#N/A</v>
      </c>
    </row>
    <row r="5" spans="1:21" x14ac:dyDescent="0.25">
      <c r="A5" s="151">
        <v>2</v>
      </c>
      <c r="B5" s="27" t="s">
        <v>1261</v>
      </c>
      <c r="C5" s="2" t="s">
        <v>3</v>
      </c>
      <c r="D5" s="27" t="s">
        <v>3</v>
      </c>
      <c r="E5" s="203">
        <v>4577013.0774999997</v>
      </c>
      <c r="F5" s="203">
        <v>4578777.8699999973</v>
      </c>
      <c r="G5" s="204">
        <f t="shared" si="0"/>
        <v>1.0003855773339765</v>
      </c>
      <c r="H5" s="204">
        <f t="shared" si="1"/>
        <v>0.9</v>
      </c>
      <c r="I5" s="203">
        <v>4635251.0525000021</v>
      </c>
      <c r="J5" s="203">
        <v>4638686.181499999</v>
      </c>
      <c r="K5" s="204">
        <f t="shared" si="2"/>
        <v>1.0007410880146705</v>
      </c>
      <c r="L5" s="204">
        <f t="shared" si="3"/>
        <v>0.9</v>
      </c>
      <c r="M5" s="203">
        <v>4000902.1050000004</v>
      </c>
      <c r="N5" s="203" t="e">
        <f>VLOOKUP(B5,'Dealer Wise'!B4:F8,5,0)</f>
        <v>#N/A</v>
      </c>
      <c r="O5" s="204">
        <f t="shared" si="4"/>
        <v>0</v>
      </c>
      <c r="P5" s="204">
        <f t="shared" si="5"/>
        <v>0</v>
      </c>
      <c r="Q5" s="203">
        <f t="shared" si="6"/>
        <v>13213166.235000003</v>
      </c>
      <c r="R5" s="203" t="e">
        <f t="shared" si="6"/>
        <v>#N/A</v>
      </c>
      <c r="S5" s="53">
        <f t="shared" si="7"/>
        <v>0</v>
      </c>
      <c r="T5" s="205" t="e">
        <f t="shared" ref="T5:T39" si="8">Q5-R5</f>
        <v>#N/A</v>
      </c>
      <c r="U5" s="206" t="e">
        <f t="shared" ref="U5:U39" si="9">T5/U$1</f>
        <v>#N/A</v>
      </c>
    </row>
    <row r="6" spans="1:21" x14ac:dyDescent="0.25">
      <c r="A6" s="151">
        <v>3</v>
      </c>
      <c r="B6" s="2" t="s">
        <v>15</v>
      </c>
      <c r="C6" s="2" t="s">
        <v>3</v>
      </c>
      <c r="D6" s="27" t="s">
        <v>5</v>
      </c>
      <c r="E6" s="203">
        <v>6421528.0899999999</v>
      </c>
      <c r="F6" s="203">
        <v>6462270.1550000003</v>
      </c>
      <c r="G6" s="204">
        <f t="shared" si="0"/>
        <v>1.0063446058989365</v>
      </c>
      <c r="H6" s="204">
        <f t="shared" si="1"/>
        <v>0.9</v>
      </c>
      <c r="I6" s="203">
        <v>6329404.4075000025</v>
      </c>
      <c r="J6" s="203">
        <v>5780562.9446000019</v>
      </c>
      <c r="K6" s="204">
        <f t="shared" si="2"/>
        <v>0.91328702867371647</v>
      </c>
      <c r="L6" s="204">
        <f t="shared" si="3"/>
        <v>0.9</v>
      </c>
      <c r="M6" s="203">
        <v>5891624.9950000001</v>
      </c>
      <c r="N6" s="203" t="e">
        <f>VLOOKUP(B6,'Dealer Wise'!B4:F9,5,0)</f>
        <v>#N/A</v>
      </c>
      <c r="O6" s="204">
        <f t="shared" si="4"/>
        <v>0</v>
      </c>
      <c r="P6" s="204">
        <f t="shared" si="5"/>
        <v>0</v>
      </c>
      <c r="Q6" s="203">
        <f t="shared" si="6"/>
        <v>18642557.492500003</v>
      </c>
      <c r="R6" s="203" t="e">
        <f t="shared" si="6"/>
        <v>#N/A</v>
      </c>
      <c r="S6" s="53">
        <f t="shared" si="7"/>
        <v>0</v>
      </c>
      <c r="T6" s="205" t="e">
        <f t="shared" si="8"/>
        <v>#N/A</v>
      </c>
      <c r="U6" s="206" t="e">
        <f t="shared" si="9"/>
        <v>#N/A</v>
      </c>
    </row>
    <row r="7" spans="1:21" x14ac:dyDescent="0.25">
      <c r="A7" s="151">
        <v>4</v>
      </c>
      <c r="B7" s="2" t="s">
        <v>11</v>
      </c>
      <c r="C7" s="2" t="s">
        <v>3</v>
      </c>
      <c r="D7" s="27" t="s">
        <v>8</v>
      </c>
      <c r="E7" s="203">
        <v>7366314.8024999993</v>
      </c>
      <c r="F7" s="203">
        <v>6816153.1074999971</v>
      </c>
      <c r="G7" s="204">
        <f t="shared" si="0"/>
        <v>0.92531384963166563</v>
      </c>
      <c r="H7" s="204">
        <f t="shared" si="1"/>
        <v>0.9</v>
      </c>
      <c r="I7" s="203">
        <v>6994376.7474999977</v>
      </c>
      <c r="J7" s="203">
        <v>6393572.8484999975</v>
      </c>
      <c r="K7" s="204">
        <f t="shared" si="2"/>
        <v>0.91410186773042423</v>
      </c>
      <c r="L7" s="204">
        <f t="shared" si="3"/>
        <v>0.9</v>
      </c>
      <c r="M7" s="203">
        <v>6368898.3274999997</v>
      </c>
      <c r="N7" s="203" t="e">
        <f>VLOOKUP(B7,'Dealer Wise'!B4:F10,5,0)</f>
        <v>#N/A</v>
      </c>
      <c r="O7" s="204">
        <f t="shared" si="4"/>
        <v>0</v>
      </c>
      <c r="P7" s="204">
        <f t="shared" si="5"/>
        <v>0</v>
      </c>
      <c r="Q7" s="203">
        <f t="shared" si="6"/>
        <v>20729589.877499998</v>
      </c>
      <c r="R7" s="203" t="e">
        <f t="shared" si="6"/>
        <v>#N/A</v>
      </c>
      <c r="S7" s="53">
        <f t="shared" si="7"/>
        <v>0</v>
      </c>
      <c r="T7" s="205" t="e">
        <f t="shared" si="8"/>
        <v>#N/A</v>
      </c>
      <c r="U7" s="206" t="e">
        <f t="shared" si="9"/>
        <v>#N/A</v>
      </c>
    </row>
    <row r="8" spans="1:21" x14ac:dyDescent="0.25">
      <c r="A8" s="151">
        <v>5</v>
      </c>
      <c r="B8" s="2" t="s">
        <v>2</v>
      </c>
      <c r="C8" s="2" t="s">
        <v>3</v>
      </c>
      <c r="D8" s="27" t="s">
        <v>13</v>
      </c>
      <c r="E8" s="203">
        <v>10804094.8825</v>
      </c>
      <c r="F8" s="203">
        <v>9850497.7600000035</v>
      </c>
      <c r="G8" s="204">
        <f t="shared" si="0"/>
        <v>0.91173743540103558</v>
      </c>
      <c r="H8" s="204">
        <f t="shared" si="1"/>
        <v>0.9</v>
      </c>
      <c r="I8" s="203">
        <v>10294210.444999998</v>
      </c>
      <c r="J8" s="203">
        <v>10625894.211299999</v>
      </c>
      <c r="K8" s="204">
        <f t="shared" si="2"/>
        <v>1.0322204182702621</v>
      </c>
      <c r="L8" s="204">
        <f t="shared" si="3"/>
        <v>0.9</v>
      </c>
      <c r="M8" s="203">
        <v>9498170.0700000022</v>
      </c>
      <c r="N8" s="203" t="e">
        <f>VLOOKUP(B8,'Dealer Wise'!B4:F11,5,0)</f>
        <v>#N/A</v>
      </c>
      <c r="O8" s="204">
        <f t="shared" si="4"/>
        <v>0</v>
      </c>
      <c r="P8" s="204">
        <f t="shared" si="5"/>
        <v>0</v>
      </c>
      <c r="Q8" s="203">
        <f t="shared" si="6"/>
        <v>30596475.397500001</v>
      </c>
      <c r="R8" s="203" t="e">
        <f t="shared" si="6"/>
        <v>#N/A</v>
      </c>
      <c r="S8" s="53">
        <f t="shared" si="7"/>
        <v>0</v>
      </c>
      <c r="T8" s="205" t="e">
        <f t="shared" si="8"/>
        <v>#N/A</v>
      </c>
      <c r="U8" s="206" t="e">
        <f t="shared" si="9"/>
        <v>#N/A</v>
      </c>
    </row>
    <row r="9" spans="1:21" x14ac:dyDescent="0.25">
      <c r="A9" s="151">
        <v>6</v>
      </c>
      <c r="B9" s="143" t="s">
        <v>1082</v>
      </c>
      <c r="C9" s="2" t="s">
        <v>173</v>
      </c>
      <c r="D9" s="27" t="s">
        <v>21</v>
      </c>
      <c r="E9" s="203">
        <v>3707324.1150000007</v>
      </c>
      <c r="F9" s="203">
        <v>3722374.3249999988</v>
      </c>
      <c r="G9" s="204">
        <f t="shared" si="0"/>
        <v>1.0040595884074728</v>
      </c>
      <c r="H9" s="204">
        <f t="shared" si="1"/>
        <v>0.9</v>
      </c>
      <c r="I9" s="203">
        <v>3143320.1225000005</v>
      </c>
      <c r="J9" s="203">
        <v>3028525.8967999993</v>
      </c>
      <c r="K9" s="204">
        <f t="shared" si="2"/>
        <v>0.96347994438164286</v>
      </c>
      <c r="L9" s="204">
        <f t="shared" si="3"/>
        <v>0.9</v>
      </c>
      <c r="M9" s="203">
        <v>3412055.7274999996</v>
      </c>
      <c r="N9" s="203" t="e">
        <f>VLOOKUP(B9,'Dealer Wise'!B4:F12,5,0)</f>
        <v>#N/A</v>
      </c>
      <c r="O9" s="204">
        <f t="shared" si="4"/>
        <v>0</v>
      </c>
      <c r="P9" s="204">
        <f t="shared" si="5"/>
        <v>0</v>
      </c>
      <c r="Q9" s="203">
        <f t="shared" si="6"/>
        <v>10262699.965</v>
      </c>
      <c r="R9" s="203" t="e">
        <f t="shared" si="6"/>
        <v>#N/A</v>
      </c>
      <c r="S9" s="53">
        <f t="shared" si="7"/>
        <v>0</v>
      </c>
      <c r="T9" s="205" t="e">
        <f t="shared" si="8"/>
        <v>#N/A</v>
      </c>
      <c r="U9" s="206" t="e">
        <f t="shared" si="9"/>
        <v>#N/A</v>
      </c>
    </row>
    <row r="10" spans="1:21" x14ac:dyDescent="0.25">
      <c r="A10" s="151">
        <v>7</v>
      </c>
      <c r="B10" s="2" t="s">
        <v>146</v>
      </c>
      <c r="C10" s="2" t="s">
        <v>173</v>
      </c>
      <c r="D10" s="27" t="s">
        <v>20</v>
      </c>
      <c r="E10" s="203">
        <v>1881376.2275000003</v>
      </c>
      <c r="F10" s="203">
        <v>1993968.3903999997</v>
      </c>
      <c r="G10" s="204">
        <f t="shared" si="0"/>
        <v>1.05984563919446</v>
      </c>
      <c r="H10" s="204">
        <f t="shared" si="1"/>
        <v>0.9</v>
      </c>
      <c r="I10" s="203">
        <v>1948869.9950000001</v>
      </c>
      <c r="J10" s="203">
        <v>2064148.1292999994</v>
      </c>
      <c r="K10" s="204">
        <f t="shared" si="2"/>
        <v>1.0591512695027148</v>
      </c>
      <c r="L10" s="204">
        <f t="shared" si="3"/>
        <v>0.9</v>
      </c>
      <c r="M10" s="203">
        <v>2598958.9850000003</v>
      </c>
      <c r="N10" s="203" t="e">
        <f>VLOOKUP(B10,'Dealer Wise'!B4:F13,5,0)</f>
        <v>#N/A</v>
      </c>
      <c r="O10" s="204">
        <f t="shared" si="4"/>
        <v>0</v>
      </c>
      <c r="P10" s="204">
        <f t="shared" si="5"/>
        <v>0</v>
      </c>
      <c r="Q10" s="203">
        <f t="shared" si="6"/>
        <v>6429205.2075000005</v>
      </c>
      <c r="R10" s="203" t="e">
        <f t="shared" si="6"/>
        <v>#N/A</v>
      </c>
      <c r="S10" s="53">
        <f>IFERROR(R10/#REF!,0)</f>
        <v>0</v>
      </c>
      <c r="T10" s="205" t="e">
        <f t="shared" si="8"/>
        <v>#N/A</v>
      </c>
      <c r="U10" s="206" t="e">
        <f t="shared" si="9"/>
        <v>#N/A</v>
      </c>
    </row>
    <row r="11" spans="1:21" x14ac:dyDescent="0.25">
      <c r="A11" s="151">
        <v>8</v>
      </c>
      <c r="B11" s="2" t="s">
        <v>147</v>
      </c>
      <c r="C11" s="2" t="s">
        <v>173</v>
      </c>
      <c r="D11" s="27" t="s">
        <v>23</v>
      </c>
      <c r="E11" s="203">
        <v>3089526.9924999997</v>
      </c>
      <c r="F11" s="203">
        <v>3366333.4449999998</v>
      </c>
      <c r="G11" s="204">
        <f t="shared" si="0"/>
        <v>1.0895950911488921</v>
      </c>
      <c r="H11" s="204">
        <f t="shared" si="1"/>
        <v>0.9</v>
      </c>
      <c r="I11" s="203">
        <v>3345794.165000001</v>
      </c>
      <c r="J11" s="203">
        <v>3711376.9653000003</v>
      </c>
      <c r="K11" s="204">
        <f t="shared" si="2"/>
        <v>1.1092663751178486</v>
      </c>
      <c r="L11" s="204">
        <f t="shared" si="3"/>
        <v>0.9</v>
      </c>
      <c r="M11" s="203">
        <v>3873083.6450000005</v>
      </c>
      <c r="N11" s="203" t="e">
        <f>VLOOKUP(B11,'Dealer Wise'!B4:F14,5,0)</f>
        <v>#N/A</v>
      </c>
      <c r="O11" s="204">
        <f t="shared" si="4"/>
        <v>0</v>
      </c>
      <c r="P11" s="204">
        <f t="shared" si="5"/>
        <v>0</v>
      </c>
      <c r="Q11" s="203">
        <f t="shared" si="6"/>
        <v>10308404.802500002</v>
      </c>
      <c r="R11" s="203" t="e">
        <f t="shared" si="6"/>
        <v>#N/A</v>
      </c>
      <c r="S11" s="53">
        <f>IFERROR(R11/#REF!,0)</f>
        <v>0</v>
      </c>
      <c r="T11" s="205" t="e">
        <f t="shared" si="8"/>
        <v>#N/A</v>
      </c>
      <c r="U11" s="206" t="e">
        <f t="shared" si="9"/>
        <v>#N/A</v>
      </c>
    </row>
    <row r="12" spans="1:21" x14ac:dyDescent="0.25">
      <c r="A12" s="151">
        <v>9</v>
      </c>
      <c r="B12" s="2" t="s">
        <v>158</v>
      </c>
      <c r="C12" s="2" t="s">
        <v>173</v>
      </c>
      <c r="D12" s="27" t="s">
        <v>23</v>
      </c>
      <c r="E12" s="203">
        <v>20281653.34</v>
      </c>
      <c r="F12" s="203">
        <v>18503864.424999997</v>
      </c>
      <c r="G12" s="204">
        <f t="shared" si="0"/>
        <v>0.9123449708365835</v>
      </c>
      <c r="H12" s="204">
        <f t="shared" si="1"/>
        <v>0.9</v>
      </c>
      <c r="I12" s="203">
        <v>24144680.512500003</v>
      </c>
      <c r="J12" s="203">
        <v>22038853.181100007</v>
      </c>
      <c r="K12" s="204">
        <f t="shared" si="2"/>
        <v>0.91278296971832851</v>
      </c>
      <c r="L12" s="204">
        <f t="shared" si="3"/>
        <v>0.9</v>
      </c>
      <c r="M12" s="203">
        <v>17939462.472499996</v>
      </c>
      <c r="N12" s="203" t="e">
        <f>VLOOKUP(B12,'Dealer Wise'!B4:F15,5,0)</f>
        <v>#N/A</v>
      </c>
      <c r="O12" s="204">
        <f t="shared" si="4"/>
        <v>0</v>
      </c>
      <c r="P12" s="204">
        <f t="shared" si="5"/>
        <v>0</v>
      </c>
      <c r="Q12" s="203">
        <f t="shared" si="6"/>
        <v>62365796.325000003</v>
      </c>
      <c r="R12" s="203" t="e">
        <f t="shared" si="6"/>
        <v>#N/A</v>
      </c>
      <c r="S12" s="53">
        <f t="shared" si="7"/>
        <v>0</v>
      </c>
      <c r="T12" s="205" t="e">
        <f t="shared" si="8"/>
        <v>#N/A</v>
      </c>
      <c r="U12" s="206" t="e">
        <f t="shared" si="9"/>
        <v>#N/A</v>
      </c>
    </row>
    <row r="13" spans="1:21" x14ac:dyDescent="0.25">
      <c r="A13" s="151">
        <v>10</v>
      </c>
      <c r="B13" s="2" t="s">
        <v>38</v>
      </c>
      <c r="C13" s="2" t="s">
        <v>26</v>
      </c>
      <c r="D13" s="27" t="s">
        <v>35</v>
      </c>
      <c r="E13" s="203">
        <v>7185338.4700000007</v>
      </c>
      <c r="F13" s="203">
        <v>6547004.7099999972</v>
      </c>
      <c r="G13" s="204">
        <f t="shared" si="0"/>
        <v>0.91116162966224146</v>
      </c>
      <c r="H13" s="204">
        <f t="shared" si="1"/>
        <v>0.9</v>
      </c>
      <c r="I13" s="203">
        <v>7481370.8074999992</v>
      </c>
      <c r="J13" s="203">
        <v>7534423.5133999987</v>
      </c>
      <c r="K13" s="204">
        <f t="shared" si="2"/>
        <v>1.0070913081659867</v>
      </c>
      <c r="L13" s="204">
        <f t="shared" si="3"/>
        <v>0.9</v>
      </c>
      <c r="M13" s="203">
        <v>7770456.7875000006</v>
      </c>
      <c r="N13" s="203" t="e">
        <f>VLOOKUP(B13,'Dealer Wise'!B4:F16,5,0)</f>
        <v>#N/A</v>
      </c>
      <c r="O13" s="204">
        <f t="shared" si="4"/>
        <v>0</v>
      </c>
      <c r="P13" s="204">
        <f t="shared" si="5"/>
        <v>0</v>
      </c>
      <c r="Q13" s="203">
        <f t="shared" si="6"/>
        <v>22437166.065000001</v>
      </c>
      <c r="R13" s="203" t="e">
        <f t="shared" si="6"/>
        <v>#N/A</v>
      </c>
      <c r="S13" s="53">
        <f t="shared" si="7"/>
        <v>0</v>
      </c>
      <c r="T13" s="205" t="e">
        <f t="shared" si="8"/>
        <v>#N/A</v>
      </c>
      <c r="U13" s="206" t="e">
        <f t="shared" si="9"/>
        <v>#N/A</v>
      </c>
    </row>
    <row r="14" spans="1:21" x14ac:dyDescent="0.25">
      <c r="A14" s="151">
        <v>11</v>
      </c>
      <c r="B14" s="2" t="s">
        <v>29</v>
      </c>
      <c r="C14" s="2" t="s">
        <v>26</v>
      </c>
      <c r="D14" s="27" t="s">
        <v>28</v>
      </c>
      <c r="E14" s="203">
        <v>10073121.042499997</v>
      </c>
      <c r="F14" s="203">
        <v>9192335.3175000027</v>
      </c>
      <c r="G14" s="204">
        <f t="shared" si="0"/>
        <v>0.91256079210367591</v>
      </c>
      <c r="H14" s="204">
        <f t="shared" si="1"/>
        <v>0.9</v>
      </c>
      <c r="I14" s="203">
        <v>8760397.7950000018</v>
      </c>
      <c r="J14" s="203">
        <v>8009422.5267000003</v>
      </c>
      <c r="K14" s="204">
        <f t="shared" si="2"/>
        <v>0.91427612240067213</v>
      </c>
      <c r="L14" s="204">
        <f t="shared" si="3"/>
        <v>0.9</v>
      </c>
      <c r="M14" s="203">
        <v>6918024.4375000019</v>
      </c>
      <c r="N14" s="203" t="e">
        <f>VLOOKUP(B14,'Dealer Wise'!B4:F17,5,0)</f>
        <v>#N/A</v>
      </c>
      <c r="O14" s="204">
        <f t="shared" si="4"/>
        <v>0</v>
      </c>
      <c r="P14" s="204">
        <f t="shared" si="5"/>
        <v>0</v>
      </c>
      <c r="Q14" s="203">
        <f t="shared" si="6"/>
        <v>25751543.274999999</v>
      </c>
      <c r="R14" s="203" t="e">
        <f t="shared" si="6"/>
        <v>#N/A</v>
      </c>
      <c r="S14" s="53">
        <f t="shared" si="7"/>
        <v>0</v>
      </c>
      <c r="T14" s="205" t="e">
        <f t="shared" si="8"/>
        <v>#N/A</v>
      </c>
      <c r="U14" s="206" t="e">
        <f t="shared" si="9"/>
        <v>#N/A</v>
      </c>
    </row>
    <row r="15" spans="1:21" x14ac:dyDescent="0.25">
      <c r="A15" s="151">
        <v>12</v>
      </c>
      <c r="B15" s="2" t="s">
        <v>39</v>
      </c>
      <c r="C15" s="2" t="s">
        <v>26</v>
      </c>
      <c r="D15" s="27" t="s">
        <v>37</v>
      </c>
      <c r="E15" s="203">
        <v>13405785.229999999</v>
      </c>
      <c r="F15" s="203">
        <v>14966565.595000001</v>
      </c>
      <c r="G15" s="204">
        <f t="shared" si="0"/>
        <v>1.1164258816788462</v>
      </c>
      <c r="H15" s="204">
        <f t="shared" si="1"/>
        <v>0.9</v>
      </c>
      <c r="I15" s="203">
        <v>15812445.945000004</v>
      </c>
      <c r="J15" s="203">
        <v>15906881.441000002</v>
      </c>
      <c r="K15" s="204">
        <f t="shared" si="2"/>
        <v>1.0059722256966739</v>
      </c>
      <c r="L15" s="204">
        <f t="shared" si="3"/>
        <v>0.9</v>
      </c>
      <c r="M15" s="203">
        <v>10579332.0275</v>
      </c>
      <c r="N15" s="203" t="e">
        <f>VLOOKUP(B15,'Dealer Wise'!B4:F18,5,0)</f>
        <v>#N/A</v>
      </c>
      <c r="O15" s="204">
        <f t="shared" si="4"/>
        <v>0</v>
      </c>
      <c r="P15" s="204">
        <f t="shared" si="5"/>
        <v>0</v>
      </c>
      <c r="Q15" s="203">
        <f t="shared" si="6"/>
        <v>39797563.202500001</v>
      </c>
      <c r="R15" s="203" t="e">
        <f t="shared" si="6"/>
        <v>#N/A</v>
      </c>
      <c r="S15" s="53">
        <f t="shared" si="7"/>
        <v>0</v>
      </c>
      <c r="T15" s="205" t="e">
        <f t="shared" si="8"/>
        <v>#N/A</v>
      </c>
      <c r="U15" s="206" t="e">
        <f t="shared" si="9"/>
        <v>#N/A</v>
      </c>
    </row>
    <row r="16" spans="1:21" x14ac:dyDescent="0.25">
      <c r="A16" s="151">
        <v>13</v>
      </c>
      <c r="B16" s="2" t="s">
        <v>27</v>
      </c>
      <c r="C16" s="2" t="s">
        <v>26</v>
      </c>
      <c r="D16" s="27" t="s">
        <v>28</v>
      </c>
      <c r="E16" s="203">
        <v>10486762.682499997</v>
      </c>
      <c r="F16" s="203">
        <v>12825093.167499993</v>
      </c>
      <c r="G16" s="204">
        <f t="shared" si="0"/>
        <v>1.2229792506797292</v>
      </c>
      <c r="H16" s="204">
        <f t="shared" si="1"/>
        <v>0.9</v>
      </c>
      <c r="I16" s="203">
        <v>14108586.9575</v>
      </c>
      <c r="J16" s="203">
        <v>12864939.127400002</v>
      </c>
      <c r="K16" s="204">
        <f t="shared" si="2"/>
        <v>0.91185170890279088</v>
      </c>
      <c r="L16" s="204">
        <f t="shared" si="3"/>
        <v>0.9</v>
      </c>
      <c r="M16" s="203">
        <v>10774553.072500002</v>
      </c>
      <c r="N16" s="203" t="e">
        <f>VLOOKUP(B16,'Dealer Wise'!B4:F19,5,0)</f>
        <v>#N/A</v>
      </c>
      <c r="O16" s="204">
        <f t="shared" si="4"/>
        <v>0</v>
      </c>
      <c r="P16" s="204">
        <f t="shared" si="5"/>
        <v>0</v>
      </c>
      <c r="Q16" s="203">
        <f t="shared" si="6"/>
        <v>35369902.712499999</v>
      </c>
      <c r="R16" s="203" t="e">
        <f t="shared" si="6"/>
        <v>#N/A</v>
      </c>
      <c r="S16" s="53">
        <f t="shared" si="7"/>
        <v>0</v>
      </c>
      <c r="T16" s="205" t="e">
        <f t="shared" si="8"/>
        <v>#N/A</v>
      </c>
      <c r="U16" s="206" t="e">
        <f t="shared" si="9"/>
        <v>#N/A</v>
      </c>
    </row>
    <row r="17" spans="1:21" x14ac:dyDescent="0.25">
      <c r="A17" s="151">
        <v>14</v>
      </c>
      <c r="B17" s="2" t="s">
        <v>32</v>
      </c>
      <c r="C17" s="2" t="s">
        <v>26</v>
      </c>
      <c r="D17" s="27" t="s">
        <v>33</v>
      </c>
      <c r="E17" s="203">
        <v>33659505.349999994</v>
      </c>
      <c r="F17" s="203">
        <v>32427461.792499997</v>
      </c>
      <c r="G17" s="204">
        <f t="shared" si="0"/>
        <v>0.96339686086622789</v>
      </c>
      <c r="H17" s="204">
        <f t="shared" si="1"/>
        <v>0.9</v>
      </c>
      <c r="I17" s="203">
        <v>30862717.5625</v>
      </c>
      <c r="J17" s="203">
        <v>30897822.748599999</v>
      </c>
      <c r="K17" s="204">
        <f t="shared" si="2"/>
        <v>1.0011374625720793</v>
      </c>
      <c r="L17" s="204">
        <f t="shared" si="3"/>
        <v>0.9</v>
      </c>
      <c r="M17" s="203">
        <v>26477672.282500003</v>
      </c>
      <c r="N17" s="203" t="e">
        <f>VLOOKUP(B17,'Dealer Wise'!B4:F20,5,0)</f>
        <v>#N/A</v>
      </c>
      <c r="O17" s="204">
        <f t="shared" si="4"/>
        <v>0</v>
      </c>
      <c r="P17" s="204">
        <f t="shared" si="5"/>
        <v>0</v>
      </c>
      <c r="Q17" s="203">
        <f t="shared" si="6"/>
        <v>90999895.194999993</v>
      </c>
      <c r="R17" s="203" t="e">
        <f t="shared" si="6"/>
        <v>#N/A</v>
      </c>
      <c r="S17" s="53">
        <f t="shared" si="7"/>
        <v>0</v>
      </c>
      <c r="T17" s="205" t="e">
        <f t="shared" si="8"/>
        <v>#N/A</v>
      </c>
      <c r="U17" s="206" t="e">
        <f t="shared" si="9"/>
        <v>#N/A</v>
      </c>
    </row>
    <row r="18" spans="1:21" x14ac:dyDescent="0.25">
      <c r="A18" s="151">
        <v>15</v>
      </c>
      <c r="B18" s="2" t="s">
        <v>30</v>
      </c>
      <c r="C18" s="2" t="s">
        <v>26</v>
      </c>
      <c r="D18" s="27" t="s">
        <v>31</v>
      </c>
      <c r="E18" s="203">
        <v>33018451.995000008</v>
      </c>
      <c r="F18" s="203">
        <v>33034751.530000005</v>
      </c>
      <c r="G18" s="204">
        <f t="shared" si="0"/>
        <v>1.0004936492783632</v>
      </c>
      <c r="H18" s="204">
        <f t="shared" si="1"/>
        <v>0.9</v>
      </c>
      <c r="I18" s="203">
        <v>30230334.329999998</v>
      </c>
      <c r="J18" s="203">
        <v>30369504.215200003</v>
      </c>
      <c r="K18" s="204">
        <f t="shared" si="2"/>
        <v>1.0046036502170568</v>
      </c>
      <c r="L18" s="204">
        <f t="shared" si="3"/>
        <v>0.9</v>
      </c>
      <c r="M18" s="203">
        <v>27143359.59</v>
      </c>
      <c r="N18" s="203" t="e">
        <f>VLOOKUP(B18,'Dealer Wise'!B4:F21,5,0)</f>
        <v>#N/A</v>
      </c>
      <c r="O18" s="204">
        <f t="shared" si="4"/>
        <v>0</v>
      </c>
      <c r="P18" s="204">
        <f t="shared" si="5"/>
        <v>0</v>
      </c>
      <c r="Q18" s="203">
        <f t="shared" si="6"/>
        <v>90392145.915000007</v>
      </c>
      <c r="R18" s="203" t="e">
        <f t="shared" si="6"/>
        <v>#N/A</v>
      </c>
      <c r="S18" s="53">
        <f t="shared" si="7"/>
        <v>0</v>
      </c>
      <c r="T18" s="205" t="e">
        <f t="shared" si="8"/>
        <v>#N/A</v>
      </c>
      <c r="U18" s="206" t="e">
        <f t="shared" si="9"/>
        <v>#N/A</v>
      </c>
    </row>
    <row r="19" spans="1:21" x14ac:dyDescent="0.25">
      <c r="A19" s="151">
        <v>16</v>
      </c>
      <c r="B19" s="2" t="s">
        <v>57</v>
      </c>
      <c r="C19" s="2" t="s">
        <v>41</v>
      </c>
      <c r="D19" s="27" t="s">
        <v>44</v>
      </c>
      <c r="E19" s="203">
        <v>6553251.6899999985</v>
      </c>
      <c r="F19" s="203">
        <v>6115113.6349999998</v>
      </c>
      <c r="G19" s="204">
        <f t="shared" si="0"/>
        <v>0.9331418850173907</v>
      </c>
      <c r="H19" s="204">
        <f t="shared" si="1"/>
        <v>0.9</v>
      </c>
      <c r="I19" s="203">
        <v>6549878.8250000011</v>
      </c>
      <c r="J19" s="203">
        <v>5975425.105800001</v>
      </c>
      <c r="K19" s="204">
        <f t="shared" si="2"/>
        <v>0.91229551957398236</v>
      </c>
      <c r="L19" s="204">
        <f t="shared" si="3"/>
        <v>0.9</v>
      </c>
      <c r="M19" s="203">
        <v>5642569.9824999999</v>
      </c>
      <c r="N19" s="203" t="e">
        <f>VLOOKUP(B19,'Dealer Wise'!B4:F22,5,0)</f>
        <v>#N/A</v>
      </c>
      <c r="O19" s="204">
        <f t="shared" si="4"/>
        <v>0</v>
      </c>
      <c r="P19" s="204">
        <f t="shared" si="5"/>
        <v>0</v>
      </c>
      <c r="Q19" s="203">
        <f t="shared" si="6"/>
        <v>18745700.497500002</v>
      </c>
      <c r="R19" s="203" t="e">
        <f t="shared" si="6"/>
        <v>#N/A</v>
      </c>
      <c r="S19" s="53">
        <f t="shared" si="7"/>
        <v>0</v>
      </c>
      <c r="T19" s="205" t="e">
        <f t="shared" si="8"/>
        <v>#N/A</v>
      </c>
      <c r="U19" s="206" t="e">
        <f t="shared" si="9"/>
        <v>#N/A</v>
      </c>
    </row>
    <row r="20" spans="1:21" x14ac:dyDescent="0.25">
      <c r="A20" s="151">
        <v>17</v>
      </c>
      <c r="B20" s="2" t="s">
        <v>52</v>
      </c>
      <c r="C20" s="2" t="s">
        <v>41</v>
      </c>
      <c r="D20" s="27" t="s">
        <v>49</v>
      </c>
      <c r="E20" s="203">
        <v>10183484.067499999</v>
      </c>
      <c r="F20" s="203">
        <v>9801136.4700000025</v>
      </c>
      <c r="G20" s="204">
        <f t="shared" si="0"/>
        <v>0.9624541468356359</v>
      </c>
      <c r="H20" s="204">
        <f t="shared" si="1"/>
        <v>0.9</v>
      </c>
      <c r="I20" s="203">
        <v>10537000.309999997</v>
      </c>
      <c r="J20" s="203">
        <v>10131778.852400003</v>
      </c>
      <c r="K20" s="204">
        <f t="shared" si="2"/>
        <v>0.96154299651909247</v>
      </c>
      <c r="L20" s="204">
        <f t="shared" si="3"/>
        <v>0.9</v>
      </c>
      <c r="M20" s="203">
        <v>9568373.6174999997</v>
      </c>
      <c r="N20" s="203" t="e">
        <f>VLOOKUP(B20,'Dealer Wise'!B4:F23,5,0)</f>
        <v>#N/A</v>
      </c>
      <c r="O20" s="204">
        <f t="shared" si="4"/>
        <v>0</v>
      </c>
      <c r="P20" s="204">
        <f t="shared" si="5"/>
        <v>0</v>
      </c>
      <c r="Q20" s="203">
        <f t="shared" ref="Q20:R35" si="10">E20+I20+M20</f>
        <v>30288857.994999997</v>
      </c>
      <c r="R20" s="203" t="e">
        <f t="shared" si="10"/>
        <v>#N/A</v>
      </c>
      <c r="S20" s="53">
        <f t="shared" si="7"/>
        <v>0</v>
      </c>
      <c r="T20" s="205" t="e">
        <f t="shared" si="8"/>
        <v>#N/A</v>
      </c>
      <c r="U20" s="206" t="e">
        <f t="shared" si="9"/>
        <v>#N/A</v>
      </c>
    </row>
    <row r="21" spans="1:21" x14ac:dyDescent="0.25">
      <c r="A21" s="151">
        <v>18</v>
      </c>
      <c r="B21" s="2" t="s">
        <v>58</v>
      </c>
      <c r="C21" s="2" t="s">
        <v>41</v>
      </c>
      <c r="D21" s="27" t="s">
        <v>56</v>
      </c>
      <c r="E21" s="203">
        <v>11175041.204999998</v>
      </c>
      <c r="F21" s="203">
        <v>10786058.885</v>
      </c>
      <c r="G21" s="204">
        <f t="shared" si="0"/>
        <v>0.96519186704869075</v>
      </c>
      <c r="H21" s="204">
        <f t="shared" si="1"/>
        <v>0.9</v>
      </c>
      <c r="I21" s="203">
        <v>12194882.2325</v>
      </c>
      <c r="J21" s="203">
        <v>12199015.711600002</v>
      </c>
      <c r="K21" s="204">
        <f t="shared" si="2"/>
        <v>1.0003389519489565</v>
      </c>
      <c r="L21" s="204">
        <f t="shared" si="3"/>
        <v>0.9</v>
      </c>
      <c r="M21" s="203">
        <v>10501139.677500002</v>
      </c>
      <c r="N21" s="203" t="e">
        <f>VLOOKUP(B21,'Dealer Wise'!B4:F24,5,0)</f>
        <v>#N/A</v>
      </c>
      <c r="O21" s="204">
        <f t="shared" si="4"/>
        <v>0</v>
      </c>
      <c r="P21" s="204">
        <f t="shared" si="5"/>
        <v>0</v>
      </c>
      <c r="Q21" s="203">
        <f t="shared" si="10"/>
        <v>33871063.115000002</v>
      </c>
      <c r="R21" s="203" t="e">
        <f t="shared" si="10"/>
        <v>#N/A</v>
      </c>
      <c r="S21" s="53">
        <f t="shared" si="7"/>
        <v>0</v>
      </c>
      <c r="T21" s="205" t="e">
        <f t="shared" si="8"/>
        <v>#N/A</v>
      </c>
      <c r="U21" s="206" t="e">
        <f t="shared" si="9"/>
        <v>#N/A</v>
      </c>
    </row>
    <row r="22" spans="1:21" x14ac:dyDescent="0.25">
      <c r="A22" s="151">
        <v>19</v>
      </c>
      <c r="B22" s="2" t="s">
        <v>47</v>
      </c>
      <c r="C22" s="2" t="s">
        <v>41</v>
      </c>
      <c r="D22" s="27" t="s">
        <v>46</v>
      </c>
      <c r="E22" s="203">
        <v>10492041.872500001</v>
      </c>
      <c r="F22" s="203">
        <v>9592935.2449999992</v>
      </c>
      <c r="G22" s="204">
        <f t="shared" si="0"/>
        <v>0.91430584833476591</v>
      </c>
      <c r="H22" s="204">
        <f t="shared" si="1"/>
        <v>0.9</v>
      </c>
      <c r="I22" s="203">
        <v>9797085.9350000005</v>
      </c>
      <c r="J22" s="203">
        <v>10280084.869900003</v>
      </c>
      <c r="K22" s="204">
        <f t="shared" si="2"/>
        <v>1.0493002652119743</v>
      </c>
      <c r="L22" s="204">
        <f t="shared" si="3"/>
        <v>0.9</v>
      </c>
      <c r="M22" s="203">
        <v>8858601.7800000012</v>
      </c>
      <c r="N22" s="203" t="e">
        <f>VLOOKUP(B22,'Dealer Wise'!B4:F25,5,0)</f>
        <v>#N/A</v>
      </c>
      <c r="O22" s="204">
        <f t="shared" si="4"/>
        <v>0</v>
      </c>
      <c r="P22" s="204">
        <f t="shared" si="5"/>
        <v>0</v>
      </c>
      <c r="Q22" s="203">
        <f t="shared" si="10"/>
        <v>29147729.587500002</v>
      </c>
      <c r="R22" s="203" t="e">
        <f t="shared" si="10"/>
        <v>#N/A</v>
      </c>
      <c r="S22" s="53">
        <f t="shared" si="7"/>
        <v>0</v>
      </c>
      <c r="T22" s="205" t="e">
        <f t="shared" si="8"/>
        <v>#N/A</v>
      </c>
      <c r="U22" s="206" t="e">
        <f t="shared" si="9"/>
        <v>#N/A</v>
      </c>
    </row>
    <row r="23" spans="1:21" x14ac:dyDescent="0.25">
      <c r="A23" s="151">
        <v>20</v>
      </c>
      <c r="B23" s="2" t="s">
        <v>55</v>
      </c>
      <c r="C23" s="2" t="s">
        <v>41</v>
      </c>
      <c r="D23" s="27" t="s">
        <v>56</v>
      </c>
      <c r="E23" s="203">
        <v>16023699.904999997</v>
      </c>
      <c r="F23" s="203">
        <v>14654377.68</v>
      </c>
      <c r="G23" s="204">
        <f t="shared" si="0"/>
        <v>0.91454394221569779</v>
      </c>
      <c r="H23" s="204">
        <f t="shared" si="1"/>
        <v>0.9</v>
      </c>
      <c r="I23" s="203">
        <v>15358263.347499998</v>
      </c>
      <c r="J23" s="203">
        <v>16439392.665900003</v>
      </c>
      <c r="K23" s="204">
        <f t="shared" si="2"/>
        <v>1.0703939823102453</v>
      </c>
      <c r="L23" s="204">
        <f t="shared" si="3"/>
        <v>0.9</v>
      </c>
      <c r="M23" s="203">
        <v>13782219.050000001</v>
      </c>
      <c r="N23" s="203" t="e">
        <f>VLOOKUP(B23,'Dealer Wise'!B4:F26,5,0)</f>
        <v>#N/A</v>
      </c>
      <c r="O23" s="204">
        <f t="shared" si="4"/>
        <v>0</v>
      </c>
      <c r="P23" s="204">
        <f t="shared" si="5"/>
        <v>0</v>
      </c>
      <c r="Q23" s="203">
        <f t="shared" si="10"/>
        <v>45164182.302499995</v>
      </c>
      <c r="R23" s="203" t="e">
        <f t="shared" si="10"/>
        <v>#N/A</v>
      </c>
      <c r="S23" s="53">
        <f t="shared" si="7"/>
        <v>0</v>
      </c>
      <c r="T23" s="205" t="e">
        <f t="shared" si="8"/>
        <v>#N/A</v>
      </c>
      <c r="U23" s="206" t="e">
        <f t="shared" si="9"/>
        <v>#N/A</v>
      </c>
    </row>
    <row r="24" spans="1:21" x14ac:dyDescent="0.25">
      <c r="A24" s="151">
        <v>21</v>
      </c>
      <c r="B24" s="2" t="s">
        <v>166</v>
      </c>
      <c r="C24" s="2" t="s">
        <v>172</v>
      </c>
      <c r="D24" s="27" t="s">
        <v>63</v>
      </c>
      <c r="E24" s="203">
        <v>3742389.165</v>
      </c>
      <c r="F24" s="203">
        <v>3754943.3249999983</v>
      </c>
      <c r="G24" s="204">
        <f t="shared" si="0"/>
        <v>1.0033545843167271</v>
      </c>
      <c r="H24" s="204">
        <f t="shared" si="1"/>
        <v>0.9</v>
      </c>
      <c r="I24" s="203">
        <v>4079789.0825</v>
      </c>
      <c r="J24" s="203">
        <v>3749608.1230000001</v>
      </c>
      <c r="K24" s="204">
        <f t="shared" si="2"/>
        <v>0.91906911048017392</v>
      </c>
      <c r="L24" s="204">
        <f t="shared" si="3"/>
        <v>0.9</v>
      </c>
      <c r="M24" s="203">
        <v>3521109.0625</v>
      </c>
      <c r="N24" s="203" t="e">
        <f>VLOOKUP(B24,'Dealer Wise'!B4:F27,5,0)</f>
        <v>#N/A</v>
      </c>
      <c r="O24" s="204">
        <f t="shared" si="4"/>
        <v>0</v>
      </c>
      <c r="P24" s="204">
        <f t="shared" si="5"/>
        <v>0</v>
      </c>
      <c r="Q24" s="203">
        <f t="shared" si="10"/>
        <v>11343287.310000001</v>
      </c>
      <c r="R24" s="203" t="e">
        <f t="shared" si="10"/>
        <v>#N/A</v>
      </c>
      <c r="S24" s="53">
        <f t="shared" si="7"/>
        <v>0</v>
      </c>
      <c r="T24" s="205" t="e">
        <f t="shared" si="8"/>
        <v>#N/A</v>
      </c>
      <c r="U24" s="206" t="e">
        <f t="shared" si="9"/>
        <v>#N/A</v>
      </c>
    </row>
    <row r="25" spans="1:21" x14ac:dyDescent="0.25">
      <c r="A25" s="151">
        <v>22</v>
      </c>
      <c r="B25" s="2" t="s">
        <v>165</v>
      </c>
      <c r="C25" s="2" t="s">
        <v>172</v>
      </c>
      <c r="D25" s="47" t="s">
        <v>178</v>
      </c>
      <c r="E25" s="203">
        <v>17173145.384999998</v>
      </c>
      <c r="F25" s="203">
        <v>16079163.2325</v>
      </c>
      <c r="G25" s="204">
        <f t="shared" si="0"/>
        <v>0.93629692592857539</v>
      </c>
      <c r="H25" s="204">
        <f t="shared" si="1"/>
        <v>0.9</v>
      </c>
      <c r="I25" s="203">
        <v>16561551.200000005</v>
      </c>
      <c r="J25" s="203">
        <v>15089256.791800003</v>
      </c>
      <c r="K25" s="204">
        <f t="shared" si="2"/>
        <v>0.91110166007879745</v>
      </c>
      <c r="L25" s="204">
        <f t="shared" si="3"/>
        <v>0.9</v>
      </c>
      <c r="M25" s="203">
        <v>15861270.697499998</v>
      </c>
      <c r="N25" s="203" t="e">
        <f>VLOOKUP(B25,'Dealer Wise'!B4:F28,5,0)</f>
        <v>#N/A</v>
      </c>
      <c r="O25" s="204">
        <f t="shared" si="4"/>
        <v>0</v>
      </c>
      <c r="P25" s="204">
        <f t="shared" si="5"/>
        <v>0</v>
      </c>
      <c r="Q25" s="203">
        <f t="shared" si="10"/>
        <v>49595967.282499999</v>
      </c>
      <c r="R25" s="203" t="e">
        <f t="shared" si="10"/>
        <v>#N/A</v>
      </c>
      <c r="S25" s="53">
        <f t="shared" si="7"/>
        <v>0</v>
      </c>
      <c r="T25" s="205" t="e">
        <f t="shared" si="8"/>
        <v>#N/A</v>
      </c>
      <c r="U25" s="206" t="e">
        <f t="shared" si="9"/>
        <v>#N/A</v>
      </c>
    </row>
    <row r="26" spans="1:21" x14ac:dyDescent="0.25">
      <c r="A26" s="151">
        <v>23</v>
      </c>
      <c r="B26" s="2" t="s">
        <v>162</v>
      </c>
      <c r="C26" s="2" t="s">
        <v>172</v>
      </c>
      <c r="D26" s="27" t="s">
        <v>62</v>
      </c>
      <c r="E26" s="203">
        <v>16621401.937499998</v>
      </c>
      <c r="F26" s="203">
        <v>15970336.469999997</v>
      </c>
      <c r="G26" s="204">
        <f t="shared" si="0"/>
        <v>0.96082968994142937</v>
      </c>
      <c r="H26" s="204">
        <f t="shared" si="1"/>
        <v>0.9</v>
      </c>
      <c r="I26" s="203">
        <v>16330320.665000001</v>
      </c>
      <c r="J26" s="203">
        <v>16774447.843500003</v>
      </c>
      <c r="K26" s="204">
        <f t="shared" si="2"/>
        <v>1.0271964762732357</v>
      </c>
      <c r="L26" s="204">
        <f t="shared" si="3"/>
        <v>0.9</v>
      </c>
      <c r="M26" s="203">
        <v>14363157.490000004</v>
      </c>
      <c r="N26" s="203" t="e">
        <f>VLOOKUP(B26,'Dealer Wise'!B4:F29,5,0)</f>
        <v>#N/A</v>
      </c>
      <c r="O26" s="204">
        <f t="shared" si="4"/>
        <v>0</v>
      </c>
      <c r="P26" s="204">
        <f t="shared" si="5"/>
        <v>0</v>
      </c>
      <c r="Q26" s="203">
        <f t="shared" si="10"/>
        <v>47314880.092500001</v>
      </c>
      <c r="R26" s="203" t="e">
        <f t="shared" si="10"/>
        <v>#N/A</v>
      </c>
      <c r="S26" s="53">
        <f t="shared" si="7"/>
        <v>0</v>
      </c>
      <c r="T26" s="205" t="e">
        <f t="shared" si="8"/>
        <v>#N/A</v>
      </c>
      <c r="U26" s="206" t="e">
        <f t="shared" si="9"/>
        <v>#N/A</v>
      </c>
    </row>
    <row r="27" spans="1:21" x14ac:dyDescent="0.25">
      <c r="A27" s="151">
        <v>24</v>
      </c>
      <c r="B27" s="2" t="s">
        <v>164</v>
      </c>
      <c r="C27" s="2" t="s">
        <v>172</v>
      </c>
      <c r="D27" s="47" t="s">
        <v>60</v>
      </c>
      <c r="E27" s="203">
        <v>22249986.935000006</v>
      </c>
      <c r="F27" s="203">
        <v>21384042.385000002</v>
      </c>
      <c r="G27" s="204">
        <f t="shared" si="0"/>
        <v>0.96108112096740861</v>
      </c>
      <c r="H27" s="204">
        <f t="shared" si="1"/>
        <v>0.9</v>
      </c>
      <c r="I27" s="203">
        <v>21587702.004999995</v>
      </c>
      <c r="J27" s="203">
        <v>22180353.759</v>
      </c>
      <c r="K27" s="204">
        <f t="shared" si="2"/>
        <v>1.0274532117342892</v>
      </c>
      <c r="L27" s="204">
        <f t="shared" si="3"/>
        <v>0.9</v>
      </c>
      <c r="M27" s="203">
        <v>19753485.32</v>
      </c>
      <c r="N27" s="203" t="e">
        <f>VLOOKUP(B27,'Dealer Wise'!B4:F30,5,0)</f>
        <v>#N/A</v>
      </c>
      <c r="O27" s="204">
        <f t="shared" si="4"/>
        <v>0</v>
      </c>
      <c r="P27" s="204">
        <f t="shared" si="5"/>
        <v>0</v>
      </c>
      <c r="Q27" s="203">
        <f t="shared" si="10"/>
        <v>63591174.259999998</v>
      </c>
      <c r="R27" s="203" t="e">
        <f t="shared" si="10"/>
        <v>#N/A</v>
      </c>
      <c r="S27" s="53">
        <f t="shared" si="7"/>
        <v>0</v>
      </c>
      <c r="T27" s="205" t="e">
        <f t="shared" si="8"/>
        <v>#N/A</v>
      </c>
      <c r="U27" s="206" t="e">
        <f t="shared" si="9"/>
        <v>#N/A</v>
      </c>
    </row>
    <row r="28" spans="1:21" x14ac:dyDescent="0.25">
      <c r="A28" s="151">
        <v>25</v>
      </c>
      <c r="B28" s="2" t="s">
        <v>161</v>
      </c>
      <c r="C28" s="2" t="s">
        <v>172</v>
      </c>
      <c r="D28" s="27" t="s">
        <v>61</v>
      </c>
      <c r="E28" s="203">
        <v>23455823.765000004</v>
      </c>
      <c r="F28" s="203">
        <v>22528984.544999991</v>
      </c>
      <c r="G28" s="204">
        <f t="shared" si="0"/>
        <v>0.96048575273732184</v>
      </c>
      <c r="H28" s="204">
        <f t="shared" si="1"/>
        <v>0.9</v>
      </c>
      <c r="I28" s="203">
        <v>22992604.889999993</v>
      </c>
      <c r="J28" s="203">
        <v>21585942.320299987</v>
      </c>
      <c r="K28" s="204">
        <f t="shared" si="2"/>
        <v>0.93882108719609247</v>
      </c>
      <c r="L28" s="204">
        <f t="shared" si="3"/>
        <v>0.9</v>
      </c>
      <c r="M28" s="203">
        <v>21132659.082499996</v>
      </c>
      <c r="N28" s="203" t="e">
        <f>VLOOKUP(B28,'Dealer Wise'!B4:F31,5,0)</f>
        <v>#N/A</v>
      </c>
      <c r="O28" s="204">
        <f t="shared" si="4"/>
        <v>0</v>
      </c>
      <c r="P28" s="204">
        <f t="shared" si="5"/>
        <v>0</v>
      </c>
      <c r="Q28" s="203">
        <f t="shared" si="10"/>
        <v>67581087.737499997</v>
      </c>
      <c r="R28" s="203" t="e">
        <f t="shared" si="10"/>
        <v>#N/A</v>
      </c>
      <c r="S28" s="53">
        <f t="shared" si="7"/>
        <v>0</v>
      </c>
      <c r="T28" s="205" t="e">
        <f t="shared" si="8"/>
        <v>#N/A</v>
      </c>
      <c r="U28" s="206" t="e">
        <f t="shared" si="9"/>
        <v>#N/A</v>
      </c>
    </row>
    <row r="29" spans="1:21" x14ac:dyDescent="0.25">
      <c r="A29" s="151">
        <v>26</v>
      </c>
      <c r="B29" s="2" t="s">
        <v>73</v>
      </c>
      <c r="C29" s="2" t="s">
        <v>66</v>
      </c>
      <c r="D29" s="27" t="s">
        <v>67</v>
      </c>
      <c r="E29" s="203">
        <v>9926008.3924999982</v>
      </c>
      <c r="F29" s="203">
        <v>9035835.6300000008</v>
      </c>
      <c r="G29" s="204">
        <f t="shared" si="0"/>
        <v>0.91031916080459852</v>
      </c>
      <c r="H29" s="204">
        <f t="shared" si="1"/>
        <v>0.9</v>
      </c>
      <c r="I29" s="203">
        <v>9194375.7974999994</v>
      </c>
      <c r="J29" s="203">
        <v>8377435.1191999987</v>
      </c>
      <c r="K29" s="204">
        <f t="shared" si="2"/>
        <v>0.91114778248218531</v>
      </c>
      <c r="L29" s="204">
        <f t="shared" si="3"/>
        <v>0.9</v>
      </c>
      <c r="M29" s="203">
        <v>7587017.5725000007</v>
      </c>
      <c r="N29" s="203" t="e">
        <f>VLOOKUP(B29,'Dealer Wise'!B4:F32,5,0)</f>
        <v>#N/A</v>
      </c>
      <c r="O29" s="204">
        <f t="shared" si="4"/>
        <v>0</v>
      </c>
      <c r="P29" s="204">
        <f t="shared" si="5"/>
        <v>0</v>
      </c>
      <c r="Q29" s="203">
        <f t="shared" si="10"/>
        <v>26707401.762499999</v>
      </c>
      <c r="R29" s="203" t="e">
        <f t="shared" si="10"/>
        <v>#N/A</v>
      </c>
      <c r="S29" s="53">
        <f t="shared" si="7"/>
        <v>0</v>
      </c>
      <c r="T29" s="205" t="e">
        <f t="shared" si="8"/>
        <v>#N/A</v>
      </c>
      <c r="U29" s="206" t="e">
        <f t="shared" si="9"/>
        <v>#N/A</v>
      </c>
    </row>
    <row r="30" spans="1:21" x14ac:dyDescent="0.25">
      <c r="A30" s="151">
        <v>27</v>
      </c>
      <c r="B30" s="2" t="s">
        <v>85</v>
      </c>
      <c r="C30" s="2" t="s">
        <v>66</v>
      </c>
      <c r="D30" s="27" t="s">
        <v>138</v>
      </c>
      <c r="E30" s="203">
        <v>9048267.5875000004</v>
      </c>
      <c r="F30" s="203">
        <v>9051758.8049999978</v>
      </c>
      <c r="G30" s="204">
        <f t="shared" si="0"/>
        <v>1.0003858437503352</v>
      </c>
      <c r="H30" s="204">
        <f t="shared" si="1"/>
        <v>0.9</v>
      </c>
      <c r="I30" s="203">
        <v>9783725.7550000008</v>
      </c>
      <c r="J30" s="203">
        <v>8981012.6442999989</v>
      </c>
      <c r="K30" s="204">
        <f t="shared" si="2"/>
        <v>0.91795425068105851</v>
      </c>
      <c r="L30" s="204">
        <f t="shared" si="3"/>
        <v>0.9</v>
      </c>
      <c r="M30" s="203">
        <v>7577266.2550000008</v>
      </c>
      <c r="N30" s="203" t="e">
        <f>VLOOKUP(B30,'Dealer Wise'!B4:F33,5,0)</f>
        <v>#N/A</v>
      </c>
      <c r="O30" s="204">
        <f t="shared" si="4"/>
        <v>0</v>
      </c>
      <c r="P30" s="204">
        <f t="shared" si="5"/>
        <v>0</v>
      </c>
      <c r="Q30" s="203">
        <f t="shared" si="10"/>
        <v>26409259.597500004</v>
      </c>
      <c r="R30" s="203" t="e">
        <f t="shared" si="10"/>
        <v>#N/A</v>
      </c>
      <c r="S30" s="53">
        <f t="shared" si="7"/>
        <v>0</v>
      </c>
      <c r="T30" s="205" t="e">
        <f t="shared" si="8"/>
        <v>#N/A</v>
      </c>
      <c r="U30" s="206" t="e">
        <f t="shared" si="9"/>
        <v>#N/A</v>
      </c>
    </row>
    <row r="31" spans="1:21" x14ac:dyDescent="0.25">
      <c r="A31" s="151">
        <v>28</v>
      </c>
      <c r="B31" s="2" t="s">
        <v>84</v>
      </c>
      <c r="C31" s="2" t="s">
        <v>66</v>
      </c>
      <c r="D31" s="27" t="s">
        <v>66</v>
      </c>
      <c r="E31" s="203">
        <v>16371059.105000002</v>
      </c>
      <c r="F31" s="203">
        <v>15718343.757499997</v>
      </c>
      <c r="G31" s="204">
        <f t="shared" si="0"/>
        <v>0.96012992541816333</v>
      </c>
      <c r="H31" s="204">
        <f t="shared" si="1"/>
        <v>0.9</v>
      </c>
      <c r="I31" s="203">
        <v>15727263.234999994</v>
      </c>
      <c r="J31" s="203">
        <v>15743471.726099996</v>
      </c>
      <c r="K31" s="204">
        <f t="shared" si="2"/>
        <v>1.0010305983220229</v>
      </c>
      <c r="L31" s="204">
        <f t="shared" si="3"/>
        <v>0.9</v>
      </c>
      <c r="M31" s="203">
        <v>14439272.365000004</v>
      </c>
      <c r="N31" s="203" t="e">
        <f>VLOOKUP(B31,'Dealer Wise'!B4:F34,5,0)</f>
        <v>#N/A</v>
      </c>
      <c r="O31" s="204">
        <f t="shared" si="4"/>
        <v>0</v>
      </c>
      <c r="P31" s="204">
        <f t="shared" si="5"/>
        <v>0</v>
      </c>
      <c r="Q31" s="203">
        <f t="shared" si="10"/>
        <v>46537594.704999998</v>
      </c>
      <c r="R31" s="203" t="e">
        <f t="shared" si="10"/>
        <v>#N/A</v>
      </c>
      <c r="S31" s="53">
        <f t="shared" si="7"/>
        <v>0</v>
      </c>
      <c r="T31" s="205" t="e">
        <f t="shared" si="8"/>
        <v>#N/A</v>
      </c>
      <c r="U31" s="206" t="e">
        <f t="shared" si="9"/>
        <v>#N/A</v>
      </c>
    </row>
    <row r="32" spans="1:21" x14ac:dyDescent="0.25">
      <c r="A32" s="151">
        <v>29</v>
      </c>
      <c r="B32" s="2" t="s">
        <v>103</v>
      </c>
      <c r="C32" s="2" t="s">
        <v>90</v>
      </c>
      <c r="D32" s="27" t="s">
        <v>102</v>
      </c>
      <c r="E32" s="203">
        <v>8656045.8300000001</v>
      </c>
      <c r="F32" s="203">
        <v>8746397.0347999968</v>
      </c>
      <c r="G32" s="204">
        <f t="shared" si="0"/>
        <v>1.0104379305025002</v>
      </c>
      <c r="H32" s="204">
        <f t="shared" si="1"/>
        <v>0.9</v>
      </c>
      <c r="I32" s="203">
        <v>9343724.0724999979</v>
      </c>
      <c r="J32" s="203">
        <v>9443021.1283</v>
      </c>
      <c r="K32" s="204">
        <f t="shared" si="2"/>
        <v>1.010627139139548</v>
      </c>
      <c r="L32" s="204">
        <f t="shared" si="3"/>
        <v>0.9</v>
      </c>
      <c r="M32" s="203">
        <v>8221000.6400000006</v>
      </c>
      <c r="N32" s="203" t="e">
        <f>VLOOKUP(B32,'Dealer Wise'!B4:F35,5,0)</f>
        <v>#N/A</v>
      </c>
      <c r="O32" s="204">
        <f t="shared" si="4"/>
        <v>0</v>
      </c>
      <c r="P32" s="204">
        <f t="shared" si="5"/>
        <v>0</v>
      </c>
      <c r="Q32" s="203">
        <f t="shared" si="10"/>
        <v>26220770.542499997</v>
      </c>
      <c r="R32" s="203" t="e">
        <f t="shared" si="10"/>
        <v>#N/A</v>
      </c>
      <c r="S32" s="53">
        <f t="shared" si="7"/>
        <v>0</v>
      </c>
      <c r="T32" s="205" t="e">
        <f t="shared" si="8"/>
        <v>#N/A</v>
      </c>
      <c r="U32" s="206" t="e">
        <f t="shared" si="9"/>
        <v>#N/A</v>
      </c>
    </row>
    <row r="33" spans="1:21" x14ac:dyDescent="0.25">
      <c r="A33" s="151">
        <v>30</v>
      </c>
      <c r="B33" s="2" t="s">
        <v>95</v>
      </c>
      <c r="C33" s="2" t="s">
        <v>90</v>
      </c>
      <c r="D33" s="27" t="s">
        <v>96</v>
      </c>
      <c r="E33" s="203">
        <v>9758235.2325000018</v>
      </c>
      <c r="F33" s="203">
        <v>10151380.5725</v>
      </c>
      <c r="G33" s="204">
        <f t="shared" si="0"/>
        <v>1.0402885696678656</v>
      </c>
      <c r="H33" s="204">
        <f t="shared" si="1"/>
        <v>0.9</v>
      </c>
      <c r="I33" s="203">
        <v>9781411.5625000019</v>
      </c>
      <c r="J33" s="203">
        <v>9869984.5230000019</v>
      </c>
      <c r="K33" s="204">
        <f t="shared" si="2"/>
        <v>1.0090552329726694</v>
      </c>
      <c r="L33" s="204">
        <f t="shared" si="3"/>
        <v>0.9</v>
      </c>
      <c r="M33" s="203">
        <v>9167206.1800000016</v>
      </c>
      <c r="N33" s="203">
        <f>VLOOKUP(B33,'Dealer Wise'!B4:F36,5,0)</f>
        <v>3767478.9726999993</v>
      </c>
      <c r="O33" s="204">
        <f t="shared" si="4"/>
        <v>0.41097351785536024</v>
      </c>
      <c r="P33" s="204">
        <f t="shared" si="5"/>
        <v>0</v>
      </c>
      <c r="Q33" s="203">
        <f t="shared" si="10"/>
        <v>28706852.975000001</v>
      </c>
      <c r="R33" s="203">
        <f t="shared" si="10"/>
        <v>23788844.0682</v>
      </c>
      <c r="S33" s="53">
        <f t="shared" si="7"/>
        <v>0.82868171195627194</v>
      </c>
      <c r="T33" s="205">
        <f t="shared" si="8"/>
        <v>4918008.9068000019</v>
      </c>
      <c r="U33" s="206">
        <f t="shared" si="9"/>
        <v>702572.70097142889</v>
      </c>
    </row>
    <row r="34" spans="1:21" x14ac:dyDescent="0.25">
      <c r="A34" s="151">
        <v>31</v>
      </c>
      <c r="B34" s="2" t="s">
        <v>99</v>
      </c>
      <c r="C34" s="2" t="s">
        <v>90</v>
      </c>
      <c r="D34" s="27" t="s">
        <v>90</v>
      </c>
      <c r="E34" s="203">
        <v>8933887.1999999974</v>
      </c>
      <c r="F34" s="203">
        <v>8142734.9900000012</v>
      </c>
      <c r="G34" s="204">
        <f t="shared" si="0"/>
        <v>0.91144367593985331</v>
      </c>
      <c r="H34" s="204">
        <f t="shared" si="1"/>
        <v>0.9</v>
      </c>
      <c r="I34" s="203">
        <v>8805867.0425000023</v>
      </c>
      <c r="J34" s="203">
        <v>8138950.0726999994</v>
      </c>
      <c r="K34" s="204">
        <f t="shared" si="2"/>
        <v>0.92426447428955683</v>
      </c>
      <c r="L34" s="204">
        <f t="shared" si="3"/>
        <v>0.9</v>
      </c>
      <c r="M34" s="203">
        <v>7805866.6224999996</v>
      </c>
      <c r="N34" s="203" t="e">
        <f>VLOOKUP(B34,'Dealer Wise'!B4:F37,5,0)</f>
        <v>#N/A</v>
      </c>
      <c r="O34" s="204">
        <f t="shared" si="4"/>
        <v>0</v>
      </c>
      <c r="P34" s="204">
        <f t="shared" si="5"/>
        <v>0</v>
      </c>
      <c r="Q34" s="203">
        <f t="shared" si="10"/>
        <v>25545620.864999998</v>
      </c>
      <c r="R34" s="203" t="e">
        <f t="shared" si="10"/>
        <v>#N/A</v>
      </c>
      <c r="S34" s="53">
        <f t="shared" si="7"/>
        <v>0</v>
      </c>
      <c r="T34" s="205" t="e">
        <f t="shared" si="8"/>
        <v>#N/A</v>
      </c>
      <c r="U34" s="206" t="e">
        <f t="shared" si="9"/>
        <v>#N/A</v>
      </c>
    </row>
    <row r="35" spans="1:21" x14ac:dyDescent="0.25">
      <c r="A35" s="151">
        <v>32</v>
      </c>
      <c r="B35" s="2" t="s">
        <v>104</v>
      </c>
      <c r="C35" s="2" t="s">
        <v>90</v>
      </c>
      <c r="D35" s="27" t="s">
        <v>105</v>
      </c>
      <c r="E35" s="203">
        <v>16844660.7425</v>
      </c>
      <c r="F35" s="203">
        <v>17032840.217500001</v>
      </c>
      <c r="G35" s="204">
        <f t="shared" si="0"/>
        <v>1.0111714612645901</v>
      </c>
      <c r="H35" s="204">
        <f t="shared" si="1"/>
        <v>0.9</v>
      </c>
      <c r="I35" s="203">
        <v>16492108.797499999</v>
      </c>
      <c r="J35" s="203">
        <v>15405353.014400003</v>
      </c>
      <c r="K35" s="204">
        <f t="shared" si="2"/>
        <v>0.9341044983122635</v>
      </c>
      <c r="L35" s="204">
        <f t="shared" si="3"/>
        <v>0.9</v>
      </c>
      <c r="M35" s="203">
        <v>15280017.939999999</v>
      </c>
      <c r="N35" s="203" t="e">
        <f>VLOOKUP(B35,'Dealer Wise'!B4:F38,5,0)</f>
        <v>#N/A</v>
      </c>
      <c r="O35" s="204">
        <f t="shared" si="4"/>
        <v>0</v>
      </c>
      <c r="P35" s="204">
        <f t="shared" si="5"/>
        <v>0</v>
      </c>
      <c r="Q35" s="203">
        <f t="shared" si="10"/>
        <v>48616787.479999997</v>
      </c>
      <c r="R35" s="203" t="e">
        <f t="shared" si="10"/>
        <v>#N/A</v>
      </c>
      <c r="S35" s="53">
        <f t="shared" si="7"/>
        <v>0</v>
      </c>
      <c r="T35" s="205" t="e">
        <f t="shared" si="8"/>
        <v>#N/A</v>
      </c>
      <c r="U35" s="206" t="e">
        <f t="shared" si="9"/>
        <v>#N/A</v>
      </c>
    </row>
    <row r="36" spans="1:21" x14ac:dyDescent="0.25">
      <c r="A36" s="151">
        <v>33</v>
      </c>
      <c r="B36" s="2" t="s">
        <v>126</v>
      </c>
      <c r="C36" s="2" t="s">
        <v>124</v>
      </c>
      <c r="D36" s="27" t="s">
        <v>131</v>
      </c>
      <c r="E36" s="203">
        <v>4318864.76</v>
      </c>
      <c r="F36" s="203">
        <v>4195627.0025000004</v>
      </c>
      <c r="G36" s="204">
        <f t="shared" si="0"/>
        <v>0.97146524275513568</v>
      </c>
      <c r="H36" s="204">
        <f t="shared" si="1"/>
        <v>0.9</v>
      </c>
      <c r="I36" s="203">
        <v>4295767.5500000017</v>
      </c>
      <c r="J36" s="203">
        <v>3990418.669900001</v>
      </c>
      <c r="K36" s="204">
        <f t="shared" si="2"/>
        <v>0.92891866784086108</v>
      </c>
      <c r="L36" s="204">
        <f t="shared" si="3"/>
        <v>0.9</v>
      </c>
      <c r="M36" s="203">
        <v>4105753.6575000007</v>
      </c>
      <c r="N36" s="203" t="e">
        <f>VLOOKUP(B36,'Dealer Wise'!B4:F39,5,0)</f>
        <v>#N/A</v>
      </c>
      <c r="O36" s="204">
        <f t="shared" si="4"/>
        <v>0</v>
      </c>
      <c r="P36" s="204">
        <f t="shared" si="5"/>
        <v>0</v>
      </c>
      <c r="Q36" s="203">
        <f t="shared" ref="Q36:R39" si="11">E36+I36+M36</f>
        <v>12720385.967500003</v>
      </c>
      <c r="R36" s="203" t="e">
        <f t="shared" si="11"/>
        <v>#N/A</v>
      </c>
      <c r="S36" s="53">
        <f t="shared" si="7"/>
        <v>0</v>
      </c>
      <c r="T36" s="205" t="e">
        <f t="shared" si="8"/>
        <v>#N/A</v>
      </c>
      <c r="U36" s="206" t="e">
        <f t="shared" si="9"/>
        <v>#N/A</v>
      </c>
    </row>
    <row r="37" spans="1:21" x14ac:dyDescent="0.25">
      <c r="A37" s="151">
        <v>34</v>
      </c>
      <c r="B37" s="2" t="s">
        <v>132</v>
      </c>
      <c r="C37" s="2" t="s">
        <v>124</v>
      </c>
      <c r="D37" s="47" t="s">
        <v>133</v>
      </c>
      <c r="E37" s="203">
        <v>9668430.2400000021</v>
      </c>
      <c r="F37" s="203">
        <v>9811400.2450000048</v>
      </c>
      <c r="G37" s="204">
        <f t="shared" si="0"/>
        <v>1.0147873027421257</v>
      </c>
      <c r="H37" s="204">
        <f t="shared" si="1"/>
        <v>0.9</v>
      </c>
      <c r="I37" s="203">
        <v>9560904.1500000022</v>
      </c>
      <c r="J37" s="203">
        <v>9624287.7298999988</v>
      </c>
      <c r="K37" s="204">
        <f t="shared" si="2"/>
        <v>1.0066294545898147</v>
      </c>
      <c r="L37" s="204">
        <f t="shared" si="3"/>
        <v>0.9</v>
      </c>
      <c r="M37" s="203">
        <v>8506310.75</v>
      </c>
      <c r="N37" s="203" t="e">
        <f>VLOOKUP(B37,'Dealer Wise'!B4:F40,5,0)</f>
        <v>#N/A</v>
      </c>
      <c r="O37" s="204">
        <f t="shared" si="4"/>
        <v>0</v>
      </c>
      <c r="P37" s="204">
        <f t="shared" si="5"/>
        <v>0</v>
      </c>
      <c r="Q37" s="203">
        <f t="shared" si="11"/>
        <v>27735645.140000004</v>
      </c>
      <c r="R37" s="203" t="e">
        <f t="shared" si="11"/>
        <v>#N/A</v>
      </c>
      <c r="S37" s="53">
        <f t="shared" si="7"/>
        <v>0</v>
      </c>
      <c r="T37" s="205" t="e">
        <f t="shared" si="8"/>
        <v>#N/A</v>
      </c>
      <c r="U37" s="206" t="e">
        <f t="shared" si="9"/>
        <v>#N/A</v>
      </c>
    </row>
    <row r="38" spans="1:21" x14ac:dyDescent="0.25">
      <c r="A38" s="151">
        <v>35</v>
      </c>
      <c r="B38" s="2" t="s">
        <v>130</v>
      </c>
      <c r="C38" s="2" t="s">
        <v>124</v>
      </c>
      <c r="D38" s="27" t="s">
        <v>131</v>
      </c>
      <c r="E38" s="203">
        <v>7197786.942499999</v>
      </c>
      <c r="F38" s="203">
        <v>6587508.3550000032</v>
      </c>
      <c r="G38" s="204">
        <f t="shared" si="0"/>
        <v>0.91521302417322892</v>
      </c>
      <c r="H38" s="204">
        <f t="shared" si="1"/>
        <v>0.9</v>
      </c>
      <c r="I38" s="203">
        <v>7393230.6025</v>
      </c>
      <c r="J38" s="203">
        <v>7477021.7095999997</v>
      </c>
      <c r="K38" s="204">
        <f t="shared" si="2"/>
        <v>1.0113334902703652</v>
      </c>
      <c r="L38" s="204">
        <f t="shared" si="3"/>
        <v>0.9</v>
      </c>
      <c r="M38" s="203">
        <v>7021768.5025000004</v>
      </c>
      <c r="N38" s="203" t="e">
        <f>VLOOKUP(B38,'Dealer Wise'!B4:F41,5,0)</f>
        <v>#N/A</v>
      </c>
      <c r="O38" s="204">
        <f t="shared" si="4"/>
        <v>0</v>
      </c>
      <c r="P38" s="204">
        <f t="shared" si="5"/>
        <v>0</v>
      </c>
      <c r="Q38" s="203">
        <f t="shared" si="11"/>
        <v>21612786.047499999</v>
      </c>
      <c r="R38" s="203" t="e">
        <f t="shared" si="11"/>
        <v>#N/A</v>
      </c>
      <c r="S38" s="53">
        <f t="shared" si="7"/>
        <v>0</v>
      </c>
      <c r="T38" s="205" t="e">
        <f t="shared" si="8"/>
        <v>#N/A</v>
      </c>
      <c r="U38" s="206" t="e">
        <f t="shared" si="9"/>
        <v>#N/A</v>
      </c>
    </row>
    <row r="39" spans="1:21" x14ac:dyDescent="0.25">
      <c r="A39" s="151">
        <v>36</v>
      </c>
      <c r="B39" s="2" t="s">
        <v>123</v>
      </c>
      <c r="C39" s="2" t="s">
        <v>124</v>
      </c>
      <c r="D39" s="27" t="s">
        <v>125</v>
      </c>
      <c r="E39" s="203">
        <v>7119860.7750000022</v>
      </c>
      <c r="F39" s="203">
        <v>7171684.6224999977</v>
      </c>
      <c r="G39" s="204">
        <f t="shared" si="0"/>
        <v>1.0072787725965042</v>
      </c>
      <c r="H39" s="204">
        <f t="shared" si="1"/>
        <v>0.9</v>
      </c>
      <c r="I39" s="203">
        <v>7112681.1899999985</v>
      </c>
      <c r="J39" s="203">
        <v>7121807.7013999978</v>
      </c>
      <c r="K39" s="204">
        <f t="shared" si="2"/>
        <v>1.0012831323598239</v>
      </c>
      <c r="L39" s="204">
        <f t="shared" si="3"/>
        <v>0.9</v>
      </c>
      <c r="M39" s="203">
        <v>7786808.3900000006</v>
      </c>
      <c r="N39" s="203" t="e">
        <f>VLOOKUP(B39,'Dealer Wise'!B4:F42,5,0)</f>
        <v>#N/A</v>
      </c>
      <c r="O39" s="204">
        <f t="shared" si="4"/>
        <v>0</v>
      </c>
      <c r="P39" s="204">
        <f t="shared" si="5"/>
        <v>0</v>
      </c>
      <c r="Q39" s="203">
        <f t="shared" si="11"/>
        <v>22019350.355</v>
      </c>
      <c r="R39" s="203" t="e">
        <f t="shared" si="11"/>
        <v>#N/A</v>
      </c>
      <c r="S39" s="53">
        <f t="shared" si="7"/>
        <v>0</v>
      </c>
      <c r="T39" s="205" t="e">
        <f t="shared" si="8"/>
        <v>#N/A</v>
      </c>
      <c r="U39" s="206" t="e">
        <f t="shared" si="9"/>
        <v>#N/A</v>
      </c>
    </row>
    <row r="40" spans="1:21" x14ac:dyDescent="0.25">
      <c r="E40" s="25">
        <f>SUM(E4:E39)</f>
        <v>414809239.08749992</v>
      </c>
      <c r="F40" s="25">
        <f>SUM(F4:F39)</f>
        <v>403813227.61769998</v>
      </c>
      <c r="I40" s="25">
        <f>SUM(I4:I39)</f>
        <v>414808630.8775</v>
      </c>
      <c r="J40" s="25">
        <f>SUM(J4:J39)</f>
        <v>405684919.20309997</v>
      </c>
      <c r="M40" s="207">
        <f>SUM(M4:M39)</f>
        <v>366752690.22000003</v>
      </c>
      <c r="N40" s="207" t="e">
        <f>SUM(N4:N39)</f>
        <v>#N/A</v>
      </c>
    </row>
  </sheetData>
  <mergeCells count="9">
    <mergeCell ref="M2:P2"/>
    <mergeCell ref="Q2:S2"/>
    <mergeCell ref="U2:U3"/>
    <mergeCell ref="A2:A3"/>
    <mergeCell ref="B2:B3"/>
    <mergeCell ref="C2:C3"/>
    <mergeCell ref="D2:D3"/>
    <mergeCell ref="E2:H2"/>
    <mergeCell ref="I2:L2"/>
  </mergeCells>
  <conditionalFormatting sqref="P4:P39">
    <cfRule type="expression" dxfId="16" priority="2">
      <formula>$P4&gt;89.5%</formula>
    </cfRule>
  </conditionalFormatting>
  <conditionalFormatting sqref="O4:O39">
    <cfRule type="cellIs" dxfId="15" priority="1" operator="greaterThan">
      <formula>0.895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4" t="s">
        <v>1263</v>
      </c>
      <c r="B1" s="84" t="s">
        <v>0</v>
      </c>
      <c r="C1" s="84" t="s">
        <v>187</v>
      </c>
      <c r="D1" s="84" t="s">
        <v>188</v>
      </c>
    </row>
    <row r="2" spans="1:4" x14ac:dyDescent="0.25">
      <c r="A2" s="85" t="s">
        <v>17</v>
      </c>
      <c r="B2" s="66" t="s">
        <v>3</v>
      </c>
      <c r="C2" s="66" t="s">
        <v>202</v>
      </c>
      <c r="D2" s="85" t="s">
        <v>429</v>
      </c>
    </row>
    <row r="3" spans="1:4" x14ac:dyDescent="0.25">
      <c r="A3" s="85" t="s">
        <v>17</v>
      </c>
      <c r="B3" s="66" t="s">
        <v>3</v>
      </c>
      <c r="C3" s="66" t="s">
        <v>198</v>
      </c>
      <c r="D3" s="85" t="s">
        <v>992</v>
      </c>
    </row>
    <row r="4" spans="1:4" x14ac:dyDescent="0.25">
      <c r="A4" s="85" t="s">
        <v>17</v>
      </c>
      <c r="B4" s="66" t="s">
        <v>3</v>
      </c>
      <c r="C4" s="66" t="s">
        <v>196</v>
      </c>
      <c r="D4" s="85" t="s">
        <v>993</v>
      </c>
    </row>
    <row r="5" spans="1:4" x14ac:dyDescent="0.25">
      <c r="A5" s="85" t="s">
        <v>17</v>
      </c>
      <c r="B5" s="66" t="s">
        <v>3</v>
      </c>
      <c r="C5" s="66" t="s">
        <v>199</v>
      </c>
      <c r="D5" s="85" t="s">
        <v>1120</v>
      </c>
    </row>
    <row r="6" spans="1:4" x14ac:dyDescent="0.25">
      <c r="A6" s="85" t="s">
        <v>17</v>
      </c>
      <c r="B6" s="66" t="s">
        <v>3</v>
      </c>
      <c r="C6" s="66" t="s">
        <v>201</v>
      </c>
      <c r="D6" s="85" t="s">
        <v>1121</v>
      </c>
    </row>
    <row r="7" spans="1:4" x14ac:dyDescent="0.25">
      <c r="A7" s="85" t="s">
        <v>17</v>
      </c>
      <c r="B7" s="66" t="s">
        <v>3</v>
      </c>
      <c r="C7" s="66" t="s">
        <v>197</v>
      </c>
      <c r="D7" s="85" t="s">
        <v>994</v>
      </c>
    </row>
    <row r="8" spans="1:4" x14ac:dyDescent="0.25">
      <c r="A8" s="85" t="s">
        <v>17</v>
      </c>
      <c r="B8" s="66" t="s">
        <v>3</v>
      </c>
      <c r="C8" s="66" t="s">
        <v>200</v>
      </c>
      <c r="D8" s="85" t="s">
        <v>1122</v>
      </c>
    </row>
    <row r="9" spans="1:4" x14ac:dyDescent="0.25">
      <c r="A9" s="85" t="s">
        <v>2</v>
      </c>
      <c r="B9" s="66" t="s">
        <v>3</v>
      </c>
      <c r="C9" s="66" t="s">
        <v>204</v>
      </c>
      <c r="D9" s="85" t="s">
        <v>205</v>
      </c>
    </row>
    <row r="10" spans="1:4" x14ac:dyDescent="0.25">
      <c r="A10" s="85" t="s">
        <v>2</v>
      </c>
      <c r="B10" s="66" t="s">
        <v>3</v>
      </c>
      <c r="C10" s="66" t="s">
        <v>203</v>
      </c>
      <c r="D10" s="85" t="s">
        <v>995</v>
      </c>
    </row>
    <row r="11" spans="1:4" x14ac:dyDescent="0.25">
      <c r="A11" s="85" t="s">
        <v>2</v>
      </c>
      <c r="B11" s="66" t="s">
        <v>3</v>
      </c>
      <c r="C11" s="66" t="s">
        <v>206</v>
      </c>
      <c r="D11" s="85" t="s">
        <v>1128</v>
      </c>
    </row>
    <row r="12" spans="1:4" x14ac:dyDescent="0.25">
      <c r="A12" s="85" t="s">
        <v>2</v>
      </c>
      <c r="B12" s="66" t="s">
        <v>3</v>
      </c>
      <c r="C12" s="66" t="s">
        <v>207</v>
      </c>
      <c r="D12" s="85" t="s">
        <v>1129</v>
      </c>
    </row>
    <row r="13" spans="1:4" x14ac:dyDescent="0.25">
      <c r="A13" s="85" t="s">
        <v>18</v>
      </c>
      <c r="B13" s="66" t="s">
        <v>3</v>
      </c>
      <c r="C13" s="66" t="s">
        <v>208</v>
      </c>
      <c r="D13" s="85" t="s">
        <v>996</v>
      </c>
    </row>
    <row r="14" spans="1:4" x14ac:dyDescent="0.25">
      <c r="A14" s="85" t="s">
        <v>18</v>
      </c>
      <c r="B14" s="66" t="s">
        <v>3</v>
      </c>
      <c r="C14" s="66" t="s">
        <v>209</v>
      </c>
      <c r="D14" s="85" t="s">
        <v>210</v>
      </c>
    </row>
    <row r="15" spans="1:4" x14ac:dyDescent="0.25">
      <c r="A15" s="85" t="s">
        <v>4</v>
      </c>
      <c r="B15" s="66" t="s">
        <v>3</v>
      </c>
      <c r="C15" s="66" t="s">
        <v>212</v>
      </c>
      <c r="D15" s="85" t="s">
        <v>213</v>
      </c>
    </row>
    <row r="16" spans="1:4" x14ac:dyDescent="0.25">
      <c r="A16" s="85" t="s">
        <v>4</v>
      </c>
      <c r="B16" s="66" t="s">
        <v>3</v>
      </c>
      <c r="C16" s="66" t="s">
        <v>218</v>
      </c>
      <c r="D16" s="85" t="s">
        <v>219</v>
      </c>
    </row>
    <row r="17" spans="1:4" x14ac:dyDescent="0.25">
      <c r="A17" s="85" t="s">
        <v>4</v>
      </c>
      <c r="B17" s="66" t="s">
        <v>3</v>
      </c>
      <c r="C17" s="66" t="s">
        <v>216</v>
      </c>
      <c r="D17" s="86" t="s">
        <v>217</v>
      </c>
    </row>
    <row r="18" spans="1:4" x14ac:dyDescent="0.25">
      <c r="A18" s="85" t="s">
        <v>4</v>
      </c>
      <c r="B18" s="66" t="s">
        <v>3</v>
      </c>
      <c r="C18" s="66" t="s">
        <v>214</v>
      </c>
      <c r="D18" s="85" t="s">
        <v>215</v>
      </c>
    </row>
    <row r="19" spans="1:4" x14ac:dyDescent="0.25">
      <c r="A19" s="85" t="s">
        <v>4</v>
      </c>
      <c r="B19" s="66" t="s">
        <v>3</v>
      </c>
      <c r="C19" s="66" t="s">
        <v>211</v>
      </c>
      <c r="D19" s="85" t="s">
        <v>997</v>
      </c>
    </row>
    <row r="20" spans="1:4" x14ac:dyDescent="0.25">
      <c r="A20" s="85" t="s">
        <v>4</v>
      </c>
      <c r="B20" s="66" t="s">
        <v>3</v>
      </c>
      <c r="C20" s="66" t="s">
        <v>220</v>
      </c>
      <c r="D20" s="85" t="s">
        <v>221</v>
      </c>
    </row>
    <row r="21" spans="1:4" x14ac:dyDescent="0.25">
      <c r="A21" s="85" t="s">
        <v>1233</v>
      </c>
      <c r="B21" s="66" t="s">
        <v>3</v>
      </c>
      <c r="C21" s="66" t="s">
        <v>224</v>
      </c>
      <c r="D21" s="85" t="s">
        <v>225</v>
      </c>
    </row>
    <row r="22" spans="1:4" x14ac:dyDescent="0.25">
      <c r="A22" s="85" t="s">
        <v>1233</v>
      </c>
      <c r="B22" s="66" t="s">
        <v>3</v>
      </c>
      <c r="C22" s="66" t="s">
        <v>222</v>
      </c>
      <c r="D22" s="85" t="s">
        <v>223</v>
      </c>
    </row>
    <row r="23" spans="1:4" x14ac:dyDescent="0.25">
      <c r="A23" s="85" t="s">
        <v>1233</v>
      </c>
      <c r="B23" s="66" t="s">
        <v>3</v>
      </c>
      <c r="C23" s="66" t="s">
        <v>226</v>
      </c>
      <c r="D23" s="85" t="s">
        <v>227</v>
      </c>
    </row>
    <row r="24" spans="1:4" x14ac:dyDescent="0.25">
      <c r="A24" s="85" t="s">
        <v>1233</v>
      </c>
      <c r="B24" s="66" t="s">
        <v>3</v>
      </c>
      <c r="C24" s="66" t="s">
        <v>228</v>
      </c>
      <c r="D24" s="85" t="s">
        <v>229</v>
      </c>
    </row>
    <row r="25" spans="1:4" x14ac:dyDescent="0.25">
      <c r="A25" s="85" t="s">
        <v>6</v>
      </c>
      <c r="B25" s="66" t="s">
        <v>3</v>
      </c>
      <c r="C25" s="66" t="s">
        <v>230</v>
      </c>
      <c r="D25" s="85" t="s">
        <v>231</v>
      </c>
    </row>
    <row r="26" spans="1:4" x14ac:dyDescent="0.25">
      <c r="A26" s="85" t="s">
        <v>6</v>
      </c>
      <c r="B26" s="66" t="s">
        <v>3</v>
      </c>
      <c r="C26" s="66" t="s">
        <v>232</v>
      </c>
      <c r="D26" s="85" t="s">
        <v>998</v>
      </c>
    </row>
    <row r="27" spans="1:4" x14ac:dyDescent="0.25">
      <c r="A27" s="85" t="s">
        <v>1261</v>
      </c>
      <c r="B27" s="66" t="s">
        <v>3</v>
      </c>
      <c r="C27" s="62" t="s">
        <v>233</v>
      </c>
      <c r="D27" s="87" t="s">
        <v>999</v>
      </c>
    </row>
    <row r="28" spans="1:4" x14ac:dyDescent="0.25">
      <c r="A28" s="85" t="s">
        <v>1261</v>
      </c>
      <c r="B28" s="66" t="s">
        <v>3</v>
      </c>
      <c r="C28" s="62" t="s">
        <v>234</v>
      </c>
      <c r="D28" s="87" t="s">
        <v>1000</v>
      </c>
    </row>
    <row r="29" spans="1:4" x14ac:dyDescent="0.25">
      <c r="A29" s="85" t="s">
        <v>1261</v>
      </c>
      <c r="B29" s="66" t="s">
        <v>3</v>
      </c>
      <c r="C29" s="62" t="s">
        <v>235</v>
      </c>
      <c r="D29" s="87" t="s">
        <v>1123</v>
      </c>
    </row>
    <row r="30" spans="1:4" x14ac:dyDescent="0.25">
      <c r="A30" s="85" t="s">
        <v>16</v>
      </c>
      <c r="B30" s="66" t="s">
        <v>3</v>
      </c>
      <c r="C30" s="62" t="s">
        <v>240</v>
      </c>
      <c r="D30" s="87" t="s">
        <v>1126</v>
      </c>
    </row>
    <row r="31" spans="1:4" x14ac:dyDescent="0.25">
      <c r="A31" s="85" t="s">
        <v>16</v>
      </c>
      <c r="B31" s="66" t="s">
        <v>3</v>
      </c>
      <c r="C31" s="62" t="s">
        <v>238</v>
      </c>
      <c r="D31" s="87" t="s">
        <v>239</v>
      </c>
    </row>
    <row r="32" spans="1:4" x14ac:dyDescent="0.25">
      <c r="A32" s="85" t="s">
        <v>16</v>
      </c>
      <c r="B32" s="66" t="s">
        <v>3</v>
      </c>
      <c r="C32" s="62" t="s">
        <v>236</v>
      </c>
      <c r="D32" s="87" t="s">
        <v>237</v>
      </c>
    </row>
    <row r="33" spans="1:4" x14ac:dyDescent="0.25">
      <c r="A33" s="85" t="s">
        <v>16</v>
      </c>
      <c r="B33" s="66" t="s">
        <v>3</v>
      </c>
      <c r="C33" s="62" t="s">
        <v>241</v>
      </c>
      <c r="D33" s="88" t="s">
        <v>1264</v>
      </c>
    </row>
    <row r="34" spans="1:4" x14ac:dyDescent="0.25">
      <c r="A34" s="85" t="s">
        <v>7</v>
      </c>
      <c r="B34" s="66" t="s">
        <v>3</v>
      </c>
      <c r="C34" s="62" t="s">
        <v>248</v>
      </c>
      <c r="D34" s="87" t="s">
        <v>249</v>
      </c>
    </row>
    <row r="35" spans="1:4" x14ac:dyDescent="0.25">
      <c r="A35" s="85" t="s">
        <v>7</v>
      </c>
      <c r="B35" s="66" t="s">
        <v>3</v>
      </c>
      <c r="C35" s="62" t="s">
        <v>246</v>
      </c>
      <c r="D35" s="87" t="s">
        <v>247</v>
      </c>
    </row>
    <row r="36" spans="1:4" x14ac:dyDescent="0.25">
      <c r="A36" s="85" t="s">
        <v>7</v>
      </c>
      <c r="B36" s="66" t="s">
        <v>3</v>
      </c>
      <c r="C36" s="62" t="s">
        <v>244</v>
      </c>
      <c r="D36" s="87" t="s">
        <v>245</v>
      </c>
    </row>
    <row r="37" spans="1:4" x14ac:dyDescent="0.25">
      <c r="A37" s="85" t="s">
        <v>7</v>
      </c>
      <c r="B37" s="66" t="s">
        <v>3</v>
      </c>
      <c r="C37" s="62" t="s">
        <v>242</v>
      </c>
      <c r="D37" s="87" t="s">
        <v>243</v>
      </c>
    </row>
    <row r="38" spans="1:4" x14ac:dyDescent="0.25">
      <c r="A38" s="85" t="s">
        <v>9</v>
      </c>
      <c r="B38" s="66" t="s">
        <v>3</v>
      </c>
      <c r="C38" s="66" t="s">
        <v>250</v>
      </c>
      <c r="D38" s="2" t="s">
        <v>1124</v>
      </c>
    </row>
    <row r="39" spans="1:4" x14ac:dyDescent="0.25">
      <c r="A39" s="85" t="s">
        <v>9</v>
      </c>
      <c r="B39" s="66" t="s">
        <v>3</v>
      </c>
      <c r="C39" s="66" t="s">
        <v>251</v>
      </c>
      <c r="D39" s="2" t="s">
        <v>1125</v>
      </c>
    </row>
    <row r="40" spans="1:4" x14ac:dyDescent="0.25">
      <c r="A40" s="85" t="s">
        <v>10</v>
      </c>
      <c r="B40" s="66" t="s">
        <v>3</v>
      </c>
      <c r="C40" s="66" t="s">
        <v>252</v>
      </c>
      <c r="D40" s="2" t="s">
        <v>253</v>
      </c>
    </row>
    <row r="41" spans="1:4" x14ac:dyDescent="0.25">
      <c r="A41" s="85" t="s">
        <v>10</v>
      </c>
      <c r="B41" s="66" t="s">
        <v>3</v>
      </c>
      <c r="C41" s="66" t="s">
        <v>255</v>
      </c>
      <c r="D41" s="2" t="s">
        <v>1127</v>
      </c>
    </row>
    <row r="42" spans="1:4" x14ac:dyDescent="0.25">
      <c r="A42" s="85" t="s">
        <v>10</v>
      </c>
      <c r="B42" s="66" t="s">
        <v>3</v>
      </c>
      <c r="C42" s="66" t="s">
        <v>254</v>
      </c>
      <c r="D42" s="2" t="s">
        <v>1265</v>
      </c>
    </row>
    <row r="43" spans="1:4" x14ac:dyDescent="0.25">
      <c r="A43" s="85" t="s">
        <v>1132</v>
      </c>
      <c r="B43" s="66" t="s">
        <v>3</v>
      </c>
      <c r="C43" s="66" t="s">
        <v>256</v>
      </c>
      <c r="D43" s="2" t="s">
        <v>1133</v>
      </c>
    </row>
    <row r="44" spans="1:4" x14ac:dyDescent="0.25">
      <c r="A44" s="85" t="s">
        <v>1132</v>
      </c>
      <c r="B44" s="66" t="s">
        <v>3</v>
      </c>
      <c r="C44" s="66" t="s">
        <v>257</v>
      </c>
      <c r="D44" s="2" t="s">
        <v>1266</v>
      </c>
    </row>
    <row r="45" spans="1:4" x14ac:dyDescent="0.25">
      <c r="A45" s="85" t="s">
        <v>12</v>
      </c>
      <c r="B45" s="66" t="s">
        <v>3</v>
      </c>
      <c r="C45" s="66" t="s">
        <v>258</v>
      </c>
      <c r="D45" s="85" t="s">
        <v>1001</v>
      </c>
    </row>
    <row r="46" spans="1:4" x14ac:dyDescent="0.25">
      <c r="A46" s="85" t="s">
        <v>12</v>
      </c>
      <c r="B46" s="66" t="s">
        <v>3</v>
      </c>
      <c r="C46" s="66" t="s">
        <v>259</v>
      </c>
      <c r="D46" s="85" t="s">
        <v>1099</v>
      </c>
    </row>
    <row r="47" spans="1:4" x14ac:dyDescent="0.25">
      <c r="A47" s="85" t="s">
        <v>12</v>
      </c>
      <c r="B47" s="66" t="s">
        <v>3</v>
      </c>
      <c r="C47" s="66" t="s">
        <v>260</v>
      </c>
      <c r="D47" s="85" t="s">
        <v>1002</v>
      </c>
    </row>
    <row r="48" spans="1:4" x14ac:dyDescent="0.25">
      <c r="A48" s="85" t="s">
        <v>12</v>
      </c>
      <c r="B48" s="66" t="s">
        <v>3</v>
      </c>
      <c r="C48" s="66" t="s">
        <v>261</v>
      </c>
      <c r="D48" s="85" t="s">
        <v>1003</v>
      </c>
    </row>
    <row r="49" spans="1:4" x14ac:dyDescent="0.25">
      <c r="A49" s="85" t="s">
        <v>12</v>
      </c>
      <c r="B49" s="66" t="s">
        <v>3</v>
      </c>
      <c r="C49" s="66" t="s">
        <v>1130</v>
      </c>
      <c r="D49" s="85" t="s">
        <v>1131</v>
      </c>
    </row>
    <row r="50" spans="1:4" x14ac:dyDescent="0.25">
      <c r="A50" s="85" t="s">
        <v>14</v>
      </c>
      <c r="B50" s="66" t="s">
        <v>3</v>
      </c>
      <c r="C50" s="66" t="s">
        <v>262</v>
      </c>
      <c r="D50" s="85" t="s">
        <v>1100</v>
      </c>
    </row>
    <row r="51" spans="1:4" x14ac:dyDescent="0.25">
      <c r="A51" s="85" t="s">
        <v>14</v>
      </c>
      <c r="B51" s="66" t="s">
        <v>3</v>
      </c>
      <c r="C51" s="66" t="s">
        <v>263</v>
      </c>
      <c r="D51" s="85" t="s">
        <v>1004</v>
      </c>
    </row>
    <row r="52" spans="1:4" x14ac:dyDescent="0.25">
      <c r="A52" s="85" t="s">
        <v>14</v>
      </c>
      <c r="B52" s="66" t="s">
        <v>3</v>
      </c>
      <c r="C52" s="66" t="s">
        <v>265</v>
      </c>
      <c r="D52" s="85" t="s">
        <v>266</v>
      </c>
    </row>
    <row r="53" spans="1:4" x14ac:dyDescent="0.25">
      <c r="A53" s="85" t="s">
        <v>14</v>
      </c>
      <c r="B53" s="66" t="s">
        <v>3</v>
      </c>
      <c r="C53" s="66" t="s">
        <v>264</v>
      </c>
      <c r="D53" s="85" t="s">
        <v>1005</v>
      </c>
    </row>
    <row r="54" spans="1:4" x14ac:dyDescent="0.25">
      <c r="A54" s="89" t="s">
        <v>152</v>
      </c>
      <c r="B54" s="89" t="s">
        <v>173</v>
      </c>
      <c r="C54" s="89" t="s">
        <v>350</v>
      </c>
      <c r="D54" s="89" t="s">
        <v>351</v>
      </c>
    </row>
    <row r="55" spans="1:4" x14ac:dyDescent="0.25">
      <c r="A55" s="90" t="s">
        <v>152</v>
      </c>
      <c r="B55" s="90" t="s">
        <v>173</v>
      </c>
      <c r="C55" s="90" t="s">
        <v>354</v>
      </c>
      <c r="D55" s="90" t="s">
        <v>1163</v>
      </c>
    </row>
    <row r="56" spans="1:4" x14ac:dyDescent="0.25">
      <c r="A56" s="90" t="s">
        <v>152</v>
      </c>
      <c r="B56" s="90" t="s">
        <v>173</v>
      </c>
      <c r="C56" s="90" t="s">
        <v>352</v>
      </c>
      <c r="D56" s="90" t="s">
        <v>353</v>
      </c>
    </row>
    <row r="57" spans="1:4" x14ac:dyDescent="0.25">
      <c r="A57" s="90" t="s">
        <v>153</v>
      </c>
      <c r="B57" s="90" t="s">
        <v>173</v>
      </c>
      <c r="C57" s="90" t="s">
        <v>355</v>
      </c>
      <c r="D57" s="90" t="s">
        <v>356</v>
      </c>
    </row>
    <row r="58" spans="1:4" x14ac:dyDescent="0.25">
      <c r="A58" s="90" t="s">
        <v>153</v>
      </c>
      <c r="B58" s="90" t="s">
        <v>173</v>
      </c>
      <c r="C58" s="90" t="s">
        <v>357</v>
      </c>
      <c r="D58" s="90" t="s">
        <v>358</v>
      </c>
    </row>
    <row r="59" spans="1:4" x14ac:dyDescent="0.25">
      <c r="A59" s="90" t="s">
        <v>153</v>
      </c>
      <c r="B59" s="90" t="s">
        <v>173</v>
      </c>
      <c r="C59" s="90" t="s">
        <v>359</v>
      </c>
      <c r="D59" s="90" t="s">
        <v>360</v>
      </c>
    </row>
    <row r="60" spans="1:4" x14ac:dyDescent="0.25">
      <c r="A60" s="90" t="s">
        <v>154</v>
      </c>
      <c r="B60" s="90" t="s">
        <v>173</v>
      </c>
      <c r="C60" s="90" t="s">
        <v>361</v>
      </c>
      <c r="D60" s="90" t="s">
        <v>1267</v>
      </c>
    </row>
    <row r="61" spans="1:4" x14ac:dyDescent="0.25">
      <c r="A61" s="90" t="s">
        <v>154</v>
      </c>
      <c r="B61" s="90" t="s">
        <v>173</v>
      </c>
      <c r="C61" s="90" t="s">
        <v>363</v>
      </c>
      <c r="D61" s="90" t="s">
        <v>365</v>
      </c>
    </row>
    <row r="62" spans="1:4" x14ac:dyDescent="0.25">
      <c r="A62" s="90" t="s">
        <v>154</v>
      </c>
      <c r="B62" s="90" t="s">
        <v>173</v>
      </c>
      <c r="C62" s="90" t="s">
        <v>364</v>
      </c>
      <c r="D62" s="90" t="s">
        <v>1268</v>
      </c>
    </row>
    <row r="63" spans="1:4" x14ac:dyDescent="0.25">
      <c r="A63" s="90" t="s">
        <v>142</v>
      </c>
      <c r="B63" s="90" t="s">
        <v>173</v>
      </c>
      <c r="C63" s="91" t="s">
        <v>300</v>
      </c>
      <c r="D63" s="92" t="s">
        <v>301</v>
      </c>
    </row>
    <row r="64" spans="1:4" x14ac:dyDescent="0.25">
      <c r="A64" s="90" t="s">
        <v>142</v>
      </c>
      <c r="B64" s="90" t="s">
        <v>173</v>
      </c>
      <c r="C64" s="91" t="s">
        <v>302</v>
      </c>
      <c r="D64" s="92" t="s">
        <v>303</v>
      </c>
    </row>
    <row r="65" spans="1:4" x14ac:dyDescent="0.25">
      <c r="A65" s="90" t="s">
        <v>142</v>
      </c>
      <c r="B65" s="90" t="s">
        <v>173</v>
      </c>
      <c r="C65" s="91" t="s">
        <v>304</v>
      </c>
      <c r="D65" s="92" t="s">
        <v>305</v>
      </c>
    </row>
    <row r="66" spans="1:4" x14ac:dyDescent="0.25">
      <c r="A66" s="90" t="s">
        <v>142</v>
      </c>
      <c r="B66" s="90" t="s">
        <v>173</v>
      </c>
      <c r="C66" s="91" t="s">
        <v>298</v>
      </c>
      <c r="D66" s="92" t="s">
        <v>299</v>
      </c>
    </row>
    <row r="67" spans="1:4" x14ac:dyDescent="0.25">
      <c r="A67" s="90" t="s">
        <v>143</v>
      </c>
      <c r="B67" s="90" t="s">
        <v>173</v>
      </c>
      <c r="C67" s="91" t="s">
        <v>310</v>
      </c>
      <c r="D67" s="92" t="s">
        <v>311</v>
      </c>
    </row>
    <row r="68" spans="1:4" x14ac:dyDescent="0.25">
      <c r="A68" s="90" t="s">
        <v>143</v>
      </c>
      <c r="B68" s="90" t="s">
        <v>173</v>
      </c>
      <c r="C68" s="91" t="s">
        <v>312</v>
      </c>
      <c r="D68" s="92" t="s">
        <v>313</v>
      </c>
    </row>
    <row r="69" spans="1:4" x14ac:dyDescent="0.25">
      <c r="A69" s="90" t="s">
        <v>143</v>
      </c>
      <c r="B69" s="90" t="s">
        <v>173</v>
      </c>
      <c r="C69" s="91" t="s">
        <v>306</v>
      </c>
      <c r="D69" s="92" t="s">
        <v>1006</v>
      </c>
    </row>
    <row r="70" spans="1:4" x14ac:dyDescent="0.25">
      <c r="A70" s="90" t="s">
        <v>143</v>
      </c>
      <c r="B70" s="90" t="s">
        <v>173</v>
      </c>
      <c r="C70" s="91" t="s">
        <v>308</v>
      </c>
      <c r="D70" s="92" t="s">
        <v>309</v>
      </c>
    </row>
    <row r="71" spans="1:4" x14ac:dyDescent="0.25">
      <c r="A71" s="90" t="s">
        <v>143</v>
      </c>
      <c r="B71" s="90" t="s">
        <v>173</v>
      </c>
      <c r="C71" s="91" t="s">
        <v>307</v>
      </c>
      <c r="D71" t="s">
        <v>1164</v>
      </c>
    </row>
    <row r="72" spans="1:4" x14ac:dyDescent="0.25">
      <c r="A72" s="90" t="s">
        <v>155</v>
      </c>
      <c r="B72" s="90" t="s">
        <v>173</v>
      </c>
      <c r="C72" s="91" t="s">
        <v>314</v>
      </c>
      <c r="D72" s="92" t="s">
        <v>315</v>
      </c>
    </row>
    <row r="73" spans="1:4" x14ac:dyDescent="0.25">
      <c r="A73" s="90" t="s">
        <v>155</v>
      </c>
      <c r="B73" s="90" t="s">
        <v>173</v>
      </c>
      <c r="C73" s="91" t="s">
        <v>318</v>
      </c>
      <c r="D73" s="92" t="s">
        <v>319</v>
      </c>
    </row>
    <row r="74" spans="1:4" x14ac:dyDescent="0.25">
      <c r="A74" s="90" t="s">
        <v>155</v>
      </c>
      <c r="B74" s="90" t="s">
        <v>173</v>
      </c>
      <c r="C74" s="91" t="s">
        <v>316</v>
      </c>
      <c r="D74" s="90" t="s">
        <v>317</v>
      </c>
    </row>
    <row r="75" spans="1:4" x14ac:dyDescent="0.25">
      <c r="A75" s="93" t="s">
        <v>156</v>
      </c>
      <c r="B75" s="93" t="s">
        <v>173</v>
      </c>
      <c r="C75" s="93" t="s">
        <v>271</v>
      </c>
      <c r="D75" s="93" t="s">
        <v>272</v>
      </c>
    </row>
    <row r="76" spans="1:4" x14ac:dyDescent="0.25">
      <c r="A76" s="93" t="s">
        <v>156</v>
      </c>
      <c r="B76" s="93" t="s">
        <v>173</v>
      </c>
      <c r="C76" s="93" t="s">
        <v>274</v>
      </c>
      <c r="D76" s="93" t="s">
        <v>275</v>
      </c>
    </row>
    <row r="77" spans="1:4" x14ac:dyDescent="0.25">
      <c r="A77" s="93" t="s">
        <v>156</v>
      </c>
      <c r="B77" s="93" t="s">
        <v>173</v>
      </c>
      <c r="C77" s="93" t="s">
        <v>276</v>
      </c>
      <c r="D77" s="93" t="s">
        <v>1017</v>
      </c>
    </row>
    <row r="78" spans="1:4" x14ac:dyDescent="0.25">
      <c r="A78" s="93" t="s">
        <v>156</v>
      </c>
      <c r="B78" s="93" t="s">
        <v>173</v>
      </c>
      <c r="C78" s="93" t="s">
        <v>273</v>
      </c>
      <c r="D78" s="93" t="s">
        <v>1018</v>
      </c>
    </row>
    <row r="79" spans="1:4" x14ac:dyDescent="0.25">
      <c r="A79" s="93" t="s">
        <v>1234</v>
      </c>
      <c r="B79" s="93" t="s">
        <v>173</v>
      </c>
      <c r="C79" s="94" t="s">
        <v>278</v>
      </c>
      <c r="D79" s="94" t="s">
        <v>1014</v>
      </c>
    </row>
    <row r="80" spans="1:4" x14ac:dyDescent="0.25">
      <c r="A80" s="93" t="s">
        <v>1234</v>
      </c>
      <c r="B80" s="93" t="s">
        <v>173</v>
      </c>
      <c r="C80" s="93" t="s">
        <v>279</v>
      </c>
      <c r="D80" s="93" t="s">
        <v>1015</v>
      </c>
    </row>
    <row r="81" spans="1:4" x14ac:dyDescent="0.25">
      <c r="A81" s="93" t="s">
        <v>1234</v>
      </c>
      <c r="B81" s="93" t="s">
        <v>173</v>
      </c>
      <c r="C81" s="93" t="s">
        <v>277</v>
      </c>
      <c r="D81" s="93" t="s">
        <v>1016</v>
      </c>
    </row>
    <row r="82" spans="1:4" x14ac:dyDescent="0.25">
      <c r="A82" s="93" t="s">
        <v>158</v>
      </c>
      <c r="B82" s="2" t="s">
        <v>173</v>
      </c>
      <c r="C82" s="95" t="s">
        <v>288</v>
      </c>
      <c r="D82" s="95" t="s">
        <v>1165</v>
      </c>
    </row>
    <row r="83" spans="1:4" x14ac:dyDescent="0.25">
      <c r="A83" s="93" t="s">
        <v>158</v>
      </c>
      <c r="B83" s="2" t="s">
        <v>173</v>
      </c>
      <c r="C83" s="95" t="s">
        <v>289</v>
      </c>
      <c r="D83" s="95" t="s">
        <v>290</v>
      </c>
    </row>
    <row r="84" spans="1:4" x14ac:dyDescent="0.25">
      <c r="A84" s="93" t="s">
        <v>158</v>
      </c>
      <c r="B84" s="2" t="s">
        <v>173</v>
      </c>
      <c r="C84" s="95" t="s">
        <v>291</v>
      </c>
      <c r="D84" s="95" t="s">
        <v>292</v>
      </c>
    </row>
    <row r="85" spans="1:4" x14ac:dyDescent="0.25">
      <c r="A85" s="93" t="s">
        <v>157</v>
      </c>
      <c r="B85" s="2" t="s">
        <v>173</v>
      </c>
      <c r="C85" s="95" t="s">
        <v>295</v>
      </c>
      <c r="D85" s="95" t="s">
        <v>1166</v>
      </c>
    </row>
    <row r="86" spans="1:4" x14ac:dyDescent="0.25">
      <c r="A86" s="93" t="s">
        <v>157</v>
      </c>
      <c r="B86" s="2" t="s">
        <v>173</v>
      </c>
      <c r="C86" s="95" t="s">
        <v>293</v>
      </c>
      <c r="D86" s="95" t="s">
        <v>294</v>
      </c>
    </row>
    <row r="87" spans="1:4" x14ac:dyDescent="0.25">
      <c r="A87" s="93" t="s">
        <v>157</v>
      </c>
      <c r="B87" s="2" t="s">
        <v>173</v>
      </c>
      <c r="C87" s="95" t="s">
        <v>296</v>
      </c>
      <c r="D87" s="95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6" t="s">
        <v>159</v>
      </c>
      <c r="B96" s="95" t="s">
        <v>173</v>
      </c>
      <c r="C96" s="91" t="s">
        <v>286</v>
      </c>
      <c r="D96" s="91" t="s">
        <v>287</v>
      </c>
    </row>
    <row r="97" spans="1:4" x14ac:dyDescent="0.25">
      <c r="A97" s="96" t="s">
        <v>159</v>
      </c>
      <c r="B97" s="95" t="s">
        <v>173</v>
      </c>
      <c r="C97" s="91" t="s">
        <v>284</v>
      </c>
      <c r="D97" s="91" t="s">
        <v>285</v>
      </c>
    </row>
    <row r="98" spans="1:4" x14ac:dyDescent="0.25">
      <c r="A98" s="96" t="s">
        <v>159</v>
      </c>
      <c r="B98" s="95" t="s">
        <v>173</v>
      </c>
      <c r="C98" s="91" t="s">
        <v>282</v>
      </c>
      <c r="D98" s="91" t="s">
        <v>283</v>
      </c>
    </row>
    <row r="99" spans="1:4" x14ac:dyDescent="0.25">
      <c r="A99" s="96" t="s">
        <v>159</v>
      </c>
      <c r="B99" s="95" t="s">
        <v>173</v>
      </c>
      <c r="C99" s="97" t="s">
        <v>1008</v>
      </c>
      <c r="D99" s="97" t="s">
        <v>1009</v>
      </c>
    </row>
    <row r="100" spans="1:4" x14ac:dyDescent="0.25">
      <c r="A100" s="96" t="s">
        <v>159</v>
      </c>
      <c r="B100" s="95" t="s">
        <v>173</v>
      </c>
      <c r="C100" s="97" t="s">
        <v>281</v>
      </c>
      <c r="D100" s="97" t="s">
        <v>1134</v>
      </c>
    </row>
    <row r="101" spans="1:4" x14ac:dyDescent="0.25">
      <c r="A101" s="96" t="s">
        <v>159</v>
      </c>
      <c r="B101" s="95" t="s">
        <v>173</v>
      </c>
      <c r="C101" s="97" t="s">
        <v>280</v>
      </c>
      <c r="D101" s="97" t="s">
        <v>1135</v>
      </c>
    </row>
    <row r="102" spans="1:4" x14ac:dyDescent="0.25">
      <c r="A102" s="98" t="s">
        <v>145</v>
      </c>
      <c r="B102" s="95" t="s">
        <v>173</v>
      </c>
      <c r="C102" s="98" t="s">
        <v>323</v>
      </c>
      <c r="D102" s="98" t="s">
        <v>324</v>
      </c>
    </row>
    <row r="103" spans="1:4" x14ac:dyDescent="0.25">
      <c r="A103" s="98" t="s">
        <v>145</v>
      </c>
      <c r="B103" s="95" t="s">
        <v>173</v>
      </c>
      <c r="C103" s="98" t="s">
        <v>329</v>
      </c>
      <c r="D103" s="98" t="s">
        <v>330</v>
      </c>
    </row>
    <row r="104" spans="1:4" x14ac:dyDescent="0.25">
      <c r="A104" s="98" t="s">
        <v>145</v>
      </c>
      <c r="B104" s="95" t="s">
        <v>173</v>
      </c>
      <c r="C104" s="98" t="s">
        <v>333</v>
      </c>
      <c r="D104" s="98" t="s">
        <v>1167</v>
      </c>
    </row>
    <row r="105" spans="1:4" x14ac:dyDescent="0.25">
      <c r="A105" s="98" t="s">
        <v>145</v>
      </c>
      <c r="B105" s="95" t="s">
        <v>173</v>
      </c>
      <c r="C105" s="98" t="s">
        <v>331</v>
      </c>
      <c r="D105" s="98" t="s">
        <v>332</v>
      </c>
    </row>
    <row r="106" spans="1:4" x14ac:dyDescent="0.25">
      <c r="A106" s="98" t="s">
        <v>145</v>
      </c>
      <c r="B106" s="95" t="s">
        <v>173</v>
      </c>
      <c r="C106" s="98" t="s">
        <v>325</v>
      </c>
      <c r="D106" s="98" t="s">
        <v>326</v>
      </c>
    </row>
    <row r="107" spans="1:4" x14ac:dyDescent="0.25">
      <c r="A107" s="98" t="s">
        <v>145</v>
      </c>
      <c r="B107" s="95" t="s">
        <v>173</v>
      </c>
      <c r="C107" s="98" t="s">
        <v>327</v>
      </c>
      <c r="D107" s="98" t="s">
        <v>328</v>
      </c>
    </row>
    <row r="108" spans="1:4" x14ac:dyDescent="0.25">
      <c r="A108" s="98" t="s">
        <v>144</v>
      </c>
      <c r="B108" s="95" t="s">
        <v>173</v>
      </c>
      <c r="C108" s="98" t="s">
        <v>321</v>
      </c>
      <c r="D108" s="98" t="s">
        <v>322</v>
      </c>
    </row>
    <row r="109" spans="1:4" x14ac:dyDescent="0.25">
      <c r="A109" s="98" t="s">
        <v>144</v>
      </c>
      <c r="B109" s="95" t="s">
        <v>173</v>
      </c>
      <c r="C109" s="98" t="s">
        <v>320</v>
      </c>
      <c r="D109" s="98" t="s">
        <v>1007</v>
      </c>
    </row>
    <row r="110" spans="1:4" x14ac:dyDescent="0.25">
      <c r="A110" s="93" t="s">
        <v>149</v>
      </c>
      <c r="B110" s="2" t="s">
        <v>173</v>
      </c>
      <c r="C110" s="93" t="s">
        <v>1079</v>
      </c>
      <c r="D110" s="93" t="s">
        <v>349</v>
      </c>
    </row>
    <row r="111" spans="1:4" x14ac:dyDescent="0.25">
      <c r="A111" s="93" t="s">
        <v>149</v>
      </c>
      <c r="B111" s="2" t="s">
        <v>173</v>
      </c>
      <c r="C111" s="93" t="s">
        <v>1080</v>
      </c>
      <c r="D111" s="93" t="s">
        <v>1022</v>
      </c>
    </row>
    <row r="112" spans="1:4" x14ac:dyDescent="0.25">
      <c r="A112" s="93" t="s">
        <v>1082</v>
      </c>
      <c r="B112" s="2" t="s">
        <v>173</v>
      </c>
      <c r="C112" s="98" t="s">
        <v>1269</v>
      </c>
      <c r="D112" s="97" t="s">
        <v>1270</v>
      </c>
    </row>
    <row r="113" spans="1:4" x14ac:dyDescent="0.25">
      <c r="A113" s="93" t="s">
        <v>1082</v>
      </c>
      <c r="B113" s="2" t="s">
        <v>173</v>
      </c>
      <c r="C113" s="98" t="s">
        <v>1271</v>
      </c>
      <c r="D113" s="97" t="s">
        <v>1272</v>
      </c>
    </row>
    <row r="114" spans="1:4" x14ac:dyDescent="0.25">
      <c r="A114" s="99" t="s">
        <v>150</v>
      </c>
      <c r="B114" s="27" t="s">
        <v>173</v>
      </c>
      <c r="C114" s="100" t="s">
        <v>1273</v>
      </c>
      <c r="D114" s="101" t="s">
        <v>1274</v>
      </c>
    </row>
    <row r="115" spans="1:4" x14ac:dyDescent="0.25">
      <c r="A115" s="99" t="s">
        <v>150</v>
      </c>
      <c r="B115" s="27" t="s">
        <v>173</v>
      </c>
      <c r="C115" s="100" t="s">
        <v>1275</v>
      </c>
      <c r="D115" s="101" t="s">
        <v>1168</v>
      </c>
    </row>
    <row r="116" spans="1:4" x14ac:dyDescent="0.25">
      <c r="A116" s="99" t="s">
        <v>150</v>
      </c>
      <c r="B116" s="27" t="s">
        <v>173</v>
      </c>
      <c r="C116" s="100" t="s">
        <v>1276</v>
      </c>
      <c r="D116" s="100" t="s">
        <v>1021</v>
      </c>
    </row>
    <row r="117" spans="1:4" x14ac:dyDescent="0.25">
      <c r="A117" s="93" t="s">
        <v>151</v>
      </c>
      <c r="B117" s="2" t="s">
        <v>173</v>
      </c>
      <c r="C117" s="102" t="s">
        <v>1277</v>
      </c>
      <c r="D117" s="103" t="s">
        <v>1023</v>
      </c>
    </row>
    <row r="118" spans="1:4" x14ac:dyDescent="0.25">
      <c r="A118" s="93" t="s">
        <v>151</v>
      </c>
      <c r="B118" s="2" t="s">
        <v>173</v>
      </c>
      <c r="C118" s="102" t="s">
        <v>1278</v>
      </c>
      <c r="D118" s="102" t="s">
        <v>1024</v>
      </c>
    </row>
    <row r="119" spans="1:4" x14ac:dyDescent="0.25">
      <c r="A119" s="93" t="s">
        <v>151</v>
      </c>
      <c r="B119" s="2" t="s">
        <v>173</v>
      </c>
      <c r="C119" s="102" t="s">
        <v>1279</v>
      </c>
      <c r="D119" s="102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4" t="s">
        <v>1236</v>
      </c>
      <c r="B171" s="104" t="s">
        <v>41</v>
      </c>
      <c r="C171" s="104" t="s">
        <v>516</v>
      </c>
      <c r="D171" s="104" t="s">
        <v>517</v>
      </c>
    </row>
    <row r="172" spans="1:4" x14ac:dyDescent="0.25">
      <c r="A172" s="104" t="s">
        <v>1236</v>
      </c>
      <c r="B172" s="104" t="s">
        <v>41</v>
      </c>
      <c r="C172" s="104" t="s">
        <v>515</v>
      </c>
      <c r="D172" s="104" t="s">
        <v>1039</v>
      </c>
    </row>
    <row r="173" spans="1:4" x14ac:dyDescent="0.25">
      <c r="A173" s="104" t="s">
        <v>1236</v>
      </c>
      <c r="B173" s="104" t="s">
        <v>41</v>
      </c>
      <c r="C173" s="104" t="s">
        <v>512</v>
      </c>
      <c r="D173" s="104" t="s">
        <v>358</v>
      </c>
    </row>
    <row r="174" spans="1:4" x14ac:dyDescent="0.25">
      <c r="A174" s="104" t="s">
        <v>1236</v>
      </c>
      <c r="B174" s="104" t="s">
        <v>41</v>
      </c>
      <c r="C174" s="104" t="s">
        <v>514</v>
      </c>
      <c r="D174" s="104" t="s">
        <v>348</v>
      </c>
    </row>
    <row r="175" spans="1:4" x14ac:dyDescent="0.25">
      <c r="A175" s="104" t="s">
        <v>1236</v>
      </c>
      <c r="B175" s="104" t="s">
        <v>41</v>
      </c>
      <c r="C175" s="104" t="s">
        <v>518</v>
      </c>
      <c r="D175" s="104" t="s">
        <v>1040</v>
      </c>
    </row>
    <row r="176" spans="1:4" x14ac:dyDescent="0.25">
      <c r="A176" s="104" t="s">
        <v>55</v>
      </c>
      <c r="B176" s="104" t="s">
        <v>41</v>
      </c>
      <c r="C176" s="104" t="s">
        <v>502</v>
      </c>
      <c r="D176" s="104" t="s">
        <v>503</v>
      </c>
    </row>
    <row r="177" spans="1:4" x14ac:dyDescent="0.25">
      <c r="A177" s="104" t="s">
        <v>55</v>
      </c>
      <c r="B177" s="104" t="s">
        <v>41</v>
      </c>
      <c r="C177" s="104" t="s">
        <v>504</v>
      </c>
      <c r="D177" s="104" t="s">
        <v>505</v>
      </c>
    </row>
    <row r="178" spans="1:4" x14ac:dyDescent="0.25">
      <c r="A178" s="104" t="s">
        <v>55</v>
      </c>
      <c r="B178" s="104" t="s">
        <v>41</v>
      </c>
      <c r="C178" s="104" t="s">
        <v>498</v>
      </c>
      <c r="D178" s="104" t="s">
        <v>499</v>
      </c>
    </row>
    <row r="179" spans="1:4" x14ac:dyDescent="0.25">
      <c r="A179" s="104" t="s">
        <v>55</v>
      </c>
      <c r="B179" s="104" t="s">
        <v>41</v>
      </c>
      <c r="C179" s="104" t="s">
        <v>500</v>
      </c>
      <c r="D179" s="104" t="s">
        <v>501</v>
      </c>
    </row>
    <row r="180" spans="1:4" x14ac:dyDescent="0.25">
      <c r="A180" s="104" t="s">
        <v>55</v>
      </c>
      <c r="B180" s="104" t="s">
        <v>41</v>
      </c>
      <c r="C180" s="104" t="s">
        <v>508</v>
      </c>
      <c r="D180" s="104" t="s">
        <v>509</v>
      </c>
    </row>
    <row r="181" spans="1:4" x14ac:dyDescent="0.25">
      <c r="A181" s="104" t="s">
        <v>55</v>
      </c>
      <c r="B181" s="104" t="s">
        <v>41</v>
      </c>
      <c r="C181" s="104" t="s">
        <v>506</v>
      </c>
      <c r="D181" s="104" t="s">
        <v>507</v>
      </c>
    </row>
    <row r="182" spans="1:4" x14ac:dyDescent="0.25">
      <c r="A182" s="104" t="s">
        <v>59</v>
      </c>
      <c r="B182" s="104" t="s">
        <v>41</v>
      </c>
      <c r="C182" s="104" t="s">
        <v>443</v>
      </c>
      <c r="D182" s="104" t="s">
        <v>1141</v>
      </c>
    </row>
    <row r="183" spans="1:4" x14ac:dyDescent="0.25">
      <c r="A183" s="104" t="s">
        <v>59</v>
      </c>
      <c r="B183" s="104" t="s">
        <v>41</v>
      </c>
      <c r="C183" s="104" t="s">
        <v>446</v>
      </c>
      <c r="D183" s="104" t="s">
        <v>1142</v>
      </c>
    </row>
    <row r="184" spans="1:4" x14ac:dyDescent="0.25">
      <c r="A184" s="104" t="s">
        <v>59</v>
      </c>
      <c r="B184" s="104" t="s">
        <v>41</v>
      </c>
      <c r="C184" s="104" t="s">
        <v>445</v>
      </c>
      <c r="D184" s="104" t="s">
        <v>1143</v>
      </c>
    </row>
    <row r="185" spans="1:4" x14ac:dyDescent="0.25">
      <c r="A185" s="104" t="s">
        <v>59</v>
      </c>
      <c r="B185" s="104" t="s">
        <v>41</v>
      </c>
      <c r="C185" s="104" t="s">
        <v>444</v>
      </c>
      <c r="D185" s="104" t="s">
        <v>1144</v>
      </c>
    </row>
    <row r="186" spans="1:4" x14ac:dyDescent="0.25">
      <c r="A186" s="104" t="s">
        <v>40</v>
      </c>
      <c r="B186" s="104" t="s">
        <v>41</v>
      </c>
      <c r="C186" s="104" t="s">
        <v>451</v>
      </c>
      <c r="D186" s="104" t="s">
        <v>1145</v>
      </c>
    </row>
    <row r="187" spans="1:4" x14ac:dyDescent="0.25">
      <c r="A187" s="104" t="s">
        <v>40</v>
      </c>
      <c r="B187" s="104" t="s">
        <v>41</v>
      </c>
      <c r="C187" s="104" t="s">
        <v>455</v>
      </c>
      <c r="D187" s="104" t="s">
        <v>1029</v>
      </c>
    </row>
    <row r="188" spans="1:4" x14ac:dyDescent="0.25">
      <c r="A188" s="104" t="s">
        <v>40</v>
      </c>
      <c r="B188" s="104" t="s">
        <v>41</v>
      </c>
      <c r="C188" s="104" t="s">
        <v>452</v>
      </c>
      <c r="D188" s="104" t="s">
        <v>453</v>
      </c>
    </row>
    <row r="189" spans="1:4" x14ac:dyDescent="0.25">
      <c r="A189" s="104" t="s">
        <v>40</v>
      </c>
      <c r="B189" s="104" t="s">
        <v>41</v>
      </c>
      <c r="C189" s="104" t="s">
        <v>454</v>
      </c>
      <c r="D189" s="104" t="s">
        <v>1030</v>
      </c>
    </row>
    <row r="190" spans="1:4" x14ac:dyDescent="0.25">
      <c r="A190" s="104" t="s">
        <v>40</v>
      </c>
      <c r="B190" s="104" t="s">
        <v>41</v>
      </c>
      <c r="C190" s="104" t="s">
        <v>449</v>
      </c>
      <c r="D190" s="104" t="s">
        <v>1031</v>
      </c>
    </row>
    <row r="191" spans="1:4" x14ac:dyDescent="0.25">
      <c r="A191" s="104" t="s">
        <v>40</v>
      </c>
      <c r="B191" s="104" t="s">
        <v>41</v>
      </c>
      <c r="C191" s="104" t="s">
        <v>450</v>
      </c>
      <c r="D191" s="104" t="s">
        <v>1146</v>
      </c>
    </row>
    <row r="192" spans="1:4" x14ac:dyDescent="0.25">
      <c r="A192" s="104" t="s">
        <v>40</v>
      </c>
      <c r="B192" s="104" t="s">
        <v>41</v>
      </c>
      <c r="C192" s="104" t="s">
        <v>447</v>
      </c>
      <c r="D192" s="104" t="s">
        <v>448</v>
      </c>
    </row>
    <row r="193" spans="1:4" x14ac:dyDescent="0.25">
      <c r="A193" s="104" t="s">
        <v>43</v>
      </c>
      <c r="B193" s="104" t="s">
        <v>41</v>
      </c>
      <c r="C193" s="104" t="s">
        <v>460</v>
      </c>
      <c r="D193" s="104" t="s">
        <v>1105</v>
      </c>
    </row>
    <row r="194" spans="1:4" x14ac:dyDescent="0.25">
      <c r="A194" s="104" t="s">
        <v>43</v>
      </c>
      <c r="B194" s="104" t="s">
        <v>41</v>
      </c>
      <c r="C194" s="104" t="s">
        <v>456</v>
      </c>
      <c r="D194" s="104" t="s">
        <v>457</v>
      </c>
    </row>
    <row r="195" spans="1:4" x14ac:dyDescent="0.25">
      <c r="A195" s="104" t="s">
        <v>43</v>
      </c>
      <c r="B195" s="104" t="s">
        <v>41</v>
      </c>
      <c r="C195" s="104" t="s">
        <v>458</v>
      </c>
      <c r="D195" s="104" t="s">
        <v>459</v>
      </c>
    </row>
    <row r="196" spans="1:4" x14ac:dyDescent="0.25">
      <c r="A196" s="104" t="s">
        <v>57</v>
      </c>
      <c r="B196" s="104" t="s">
        <v>41</v>
      </c>
      <c r="C196" s="104" t="s">
        <v>511</v>
      </c>
      <c r="D196" s="104" t="s">
        <v>1285</v>
      </c>
    </row>
    <row r="197" spans="1:4" x14ac:dyDescent="0.25">
      <c r="A197" s="104" t="s">
        <v>57</v>
      </c>
      <c r="B197" s="104" t="s">
        <v>41</v>
      </c>
      <c r="C197" s="104" t="s">
        <v>510</v>
      </c>
      <c r="D197" s="104" t="s">
        <v>1041</v>
      </c>
    </row>
    <row r="198" spans="1:4" x14ac:dyDescent="0.25">
      <c r="A198" s="104" t="s">
        <v>53</v>
      </c>
      <c r="B198" s="104" t="s">
        <v>41</v>
      </c>
      <c r="C198" s="104" t="s">
        <v>492</v>
      </c>
      <c r="D198" s="104" t="s">
        <v>493</v>
      </c>
    </row>
    <row r="199" spans="1:4" x14ac:dyDescent="0.25">
      <c r="A199" s="104" t="s">
        <v>53</v>
      </c>
      <c r="B199" s="104" t="s">
        <v>41</v>
      </c>
      <c r="C199" s="104" t="s">
        <v>491</v>
      </c>
      <c r="D199" s="104" t="s">
        <v>1034</v>
      </c>
    </row>
    <row r="200" spans="1:4" x14ac:dyDescent="0.25">
      <c r="A200" s="104" t="s">
        <v>53</v>
      </c>
      <c r="B200" s="104" t="s">
        <v>41</v>
      </c>
      <c r="C200" s="104" t="s">
        <v>489</v>
      </c>
      <c r="D200" s="104" t="s">
        <v>1035</v>
      </c>
    </row>
    <row r="201" spans="1:4" x14ac:dyDescent="0.25">
      <c r="A201" s="104" t="s">
        <v>53</v>
      </c>
      <c r="B201" s="104" t="s">
        <v>41</v>
      </c>
      <c r="C201" s="104" t="s">
        <v>490</v>
      </c>
      <c r="D201" s="104" t="s">
        <v>1036</v>
      </c>
    </row>
    <row r="202" spans="1:4" x14ac:dyDescent="0.25">
      <c r="A202" s="104" t="s">
        <v>179</v>
      </c>
      <c r="B202" s="104" t="s">
        <v>41</v>
      </c>
      <c r="C202" s="104" t="s">
        <v>495</v>
      </c>
      <c r="D202" s="104" t="s">
        <v>1037</v>
      </c>
    </row>
    <row r="203" spans="1:4" x14ac:dyDescent="0.25">
      <c r="A203" s="104" t="s">
        <v>179</v>
      </c>
      <c r="B203" s="104" t="s">
        <v>41</v>
      </c>
      <c r="C203" s="104" t="s">
        <v>494</v>
      </c>
      <c r="D203" s="104" t="s">
        <v>1239</v>
      </c>
    </row>
    <row r="204" spans="1:4" x14ac:dyDescent="0.25">
      <c r="A204" s="104" t="s">
        <v>179</v>
      </c>
      <c r="B204" s="104" t="s">
        <v>41</v>
      </c>
      <c r="C204" s="104" t="s">
        <v>496</v>
      </c>
      <c r="D204" s="104" t="s">
        <v>1038</v>
      </c>
    </row>
    <row r="205" spans="1:4" x14ac:dyDescent="0.25">
      <c r="A205" s="104" t="s">
        <v>179</v>
      </c>
      <c r="B205" s="104" t="s">
        <v>41</v>
      </c>
      <c r="C205" s="104" t="s">
        <v>497</v>
      </c>
      <c r="D205" s="104" t="s">
        <v>1091</v>
      </c>
    </row>
    <row r="206" spans="1:4" x14ac:dyDescent="0.25">
      <c r="A206" s="104" t="s">
        <v>50</v>
      </c>
      <c r="B206" s="104" t="s">
        <v>41</v>
      </c>
      <c r="C206" s="104" t="s">
        <v>475</v>
      </c>
      <c r="D206" s="104" t="s">
        <v>1170</v>
      </c>
    </row>
    <row r="207" spans="1:4" x14ac:dyDescent="0.25">
      <c r="A207" s="104" t="s">
        <v>50</v>
      </c>
      <c r="B207" s="104" t="s">
        <v>41</v>
      </c>
      <c r="C207" s="104" t="s">
        <v>477</v>
      </c>
      <c r="D207" s="104" t="s">
        <v>1169</v>
      </c>
    </row>
    <row r="208" spans="1:4" x14ac:dyDescent="0.25">
      <c r="A208" s="104" t="s">
        <v>50</v>
      </c>
      <c r="B208" s="104" t="s">
        <v>41</v>
      </c>
      <c r="C208" s="104" t="s">
        <v>474</v>
      </c>
      <c r="D208" s="104" t="s">
        <v>478</v>
      </c>
    </row>
    <row r="209" spans="1:4" x14ac:dyDescent="0.25">
      <c r="A209" s="104" t="s">
        <v>50</v>
      </c>
      <c r="B209" s="104" t="s">
        <v>41</v>
      </c>
      <c r="C209" s="104" t="s">
        <v>1201</v>
      </c>
      <c r="D209" s="104" t="s">
        <v>476</v>
      </c>
    </row>
    <row r="210" spans="1:4" x14ac:dyDescent="0.25">
      <c r="A210" s="104" t="s">
        <v>50</v>
      </c>
      <c r="B210" s="104" t="s">
        <v>41</v>
      </c>
      <c r="C210" s="104" t="s">
        <v>1202</v>
      </c>
      <c r="D210" s="104" t="s">
        <v>1286</v>
      </c>
    </row>
    <row r="211" spans="1:4" x14ac:dyDescent="0.25">
      <c r="A211" s="104" t="s">
        <v>45</v>
      </c>
      <c r="B211" s="104" t="s">
        <v>41</v>
      </c>
      <c r="C211" s="104" t="s">
        <v>464</v>
      </c>
      <c r="D211" s="104" t="s">
        <v>465</v>
      </c>
    </row>
    <row r="212" spans="1:4" x14ac:dyDescent="0.25">
      <c r="A212" s="104" t="s">
        <v>45</v>
      </c>
      <c r="B212" s="104" t="s">
        <v>41</v>
      </c>
      <c r="C212" s="104" t="s">
        <v>463</v>
      </c>
      <c r="D212" s="104" t="s">
        <v>1237</v>
      </c>
    </row>
    <row r="213" spans="1:4" x14ac:dyDescent="0.25">
      <c r="A213" s="104" t="s">
        <v>45</v>
      </c>
      <c r="B213" s="104" t="s">
        <v>41</v>
      </c>
      <c r="C213" s="104" t="s">
        <v>461</v>
      </c>
      <c r="D213" s="104" t="s">
        <v>462</v>
      </c>
    </row>
    <row r="214" spans="1:4" x14ac:dyDescent="0.25">
      <c r="A214" s="104" t="s">
        <v>1238</v>
      </c>
      <c r="B214" s="104" t="s">
        <v>41</v>
      </c>
      <c r="C214" s="104" t="s">
        <v>470</v>
      </c>
      <c r="D214" s="104" t="s">
        <v>471</v>
      </c>
    </row>
    <row r="215" spans="1:4" x14ac:dyDescent="0.25">
      <c r="A215" s="104" t="s">
        <v>1238</v>
      </c>
      <c r="B215" s="104" t="s">
        <v>41</v>
      </c>
      <c r="C215" s="104" t="s">
        <v>466</v>
      </c>
      <c r="D215" s="104" t="s">
        <v>1032</v>
      </c>
    </row>
    <row r="216" spans="1:4" x14ac:dyDescent="0.25">
      <c r="A216" s="104" t="s">
        <v>1238</v>
      </c>
      <c r="B216" s="104" t="s">
        <v>41</v>
      </c>
      <c r="C216" s="104" t="s">
        <v>469</v>
      </c>
      <c r="D216" s="104" t="s">
        <v>1033</v>
      </c>
    </row>
    <row r="217" spans="1:4" x14ac:dyDescent="0.25">
      <c r="A217" s="104" t="s">
        <v>1238</v>
      </c>
      <c r="B217" s="104" t="s">
        <v>41</v>
      </c>
      <c r="C217" s="104" t="s">
        <v>467</v>
      </c>
      <c r="D217" s="104" t="s">
        <v>468</v>
      </c>
    </row>
    <row r="218" spans="1:4" x14ac:dyDescent="0.25">
      <c r="A218" s="104" t="s">
        <v>1238</v>
      </c>
      <c r="B218" s="104" t="s">
        <v>41</v>
      </c>
      <c r="C218" s="104" t="s">
        <v>472</v>
      </c>
      <c r="D218" s="104" t="s">
        <v>473</v>
      </c>
    </row>
    <row r="219" spans="1:4" x14ac:dyDescent="0.25">
      <c r="A219" s="104" t="s">
        <v>48</v>
      </c>
      <c r="B219" s="104" t="s">
        <v>41</v>
      </c>
      <c r="C219" s="104" t="s">
        <v>479</v>
      </c>
      <c r="D219" s="104" t="s">
        <v>480</v>
      </c>
    </row>
    <row r="220" spans="1:4" x14ac:dyDescent="0.25">
      <c r="A220" s="104" t="s">
        <v>48</v>
      </c>
      <c r="B220" s="104" t="s">
        <v>41</v>
      </c>
      <c r="C220" s="104" t="s">
        <v>481</v>
      </c>
      <c r="D220" s="104" t="s">
        <v>796</v>
      </c>
    </row>
    <row r="221" spans="1:4" x14ac:dyDescent="0.25">
      <c r="A221" s="104" t="s">
        <v>52</v>
      </c>
      <c r="B221" s="104" t="s">
        <v>41</v>
      </c>
      <c r="C221" s="104" t="s">
        <v>485</v>
      </c>
      <c r="D221" s="104" t="s">
        <v>358</v>
      </c>
    </row>
    <row r="222" spans="1:4" x14ac:dyDescent="0.25">
      <c r="A222" s="104" t="s">
        <v>52</v>
      </c>
      <c r="B222" s="104" t="s">
        <v>41</v>
      </c>
      <c r="C222" s="104" t="s">
        <v>483</v>
      </c>
      <c r="D222" s="104" t="s">
        <v>484</v>
      </c>
    </row>
    <row r="223" spans="1:4" x14ac:dyDescent="0.25">
      <c r="A223" s="104" t="s">
        <v>52</v>
      </c>
      <c r="B223" s="104" t="s">
        <v>41</v>
      </c>
      <c r="C223" s="104" t="s">
        <v>486</v>
      </c>
      <c r="D223" s="104" t="s">
        <v>1042</v>
      </c>
    </row>
    <row r="224" spans="1:4" x14ac:dyDescent="0.25">
      <c r="A224" s="104" t="s">
        <v>52</v>
      </c>
      <c r="B224" s="104" t="s">
        <v>41</v>
      </c>
      <c r="C224" s="104" t="s">
        <v>487</v>
      </c>
      <c r="D224" s="104" t="s">
        <v>488</v>
      </c>
    </row>
    <row r="225" spans="1:4" x14ac:dyDescent="0.25">
      <c r="A225" s="104" t="s">
        <v>52</v>
      </c>
      <c r="B225" s="104" t="s">
        <v>41</v>
      </c>
      <c r="C225" s="104" t="s">
        <v>482</v>
      </c>
      <c r="D225" s="104" t="s">
        <v>1043</v>
      </c>
    </row>
    <row r="226" spans="1:4" x14ac:dyDescent="0.25">
      <c r="A226" s="62" t="s">
        <v>1044</v>
      </c>
      <c r="B226" s="62" t="s">
        <v>172</v>
      </c>
      <c r="C226" s="62" t="s">
        <v>572</v>
      </c>
      <c r="D226" s="105" t="s">
        <v>1241</v>
      </c>
    </row>
    <row r="227" spans="1:4" x14ac:dyDescent="0.25">
      <c r="A227" s="62" t="s">
        <v>1044</v>
      </c>
      <c r="B227" s="62" t="s">
        <v>172</v>
      </c>
      <c r="C227" s="62" t="s">
        <v>571</v>
      </c>
      <c r="D227" s="106" t="s">
        <v>1045</v>
      </c>
    </row>
    <row r="228" spans="1:4" x14ac:dyDescent="0.25">
      <c r="A228" s="62" t="s">
        <v>1044</v>
      </c>
      <c r="B228" s="62" t="s">
        <v>172</v>
      </c>
      <c r="C228" s="62" t="s">
        <v>579</v>
      </c>
      <c r="D228" s="106" t="s">
        <v>1091</v>
      </c>
    </row>
    <row r="229" spans="1:4" x14ac:dyDescent="0.25">
      <c r="A229" s="62" t="s">
        <v>1044</v>
      </c>
      <c r="B229" s="62" t="s">
        <v>172</v>
      </c>
      <c r="C229" s="62" t="s">
        <v>580</v>
      </c>
      <c r="D229" s="106" t="s">
        <v>1150</v>
      </c>
    </row>
    <row r="230" spans="1:4" x14ac:dyDescent="0.25">
      <c r="A230" s="62" t="s">
        <v>1044</v>
      </c>
      <c r="B230" s="62" t="s">
        <v>172</v>
      </c>
      <c r="C230" s="62" t="s">
        <v>575</v>
      </c>
      <c r="D230" s="106" t="s">
        <v>576</v>
      </c>
    </row>
    <row r="231" spans="1:4" x14ac:dyDescent="0.25">
      <c r="A231" s="62" t="s">
        <v>1044</v>
      </c>
      <c r="B231" s="62" t="s">
        <v>172</v>
      </c>
      <c r="C231" s="62" t="s">
        <v>581</v>
      </c>
      <c r="D231" s="106" t="s">
        <v>1151</v>
      </c>
    </row>
    <row r="232" spans="1:4" x14ac:dyDescent="0.25">
      <c r="A232" s="62" t="s">
        <v>1044</v>
      </c>
      <c r="B232" s="62" t="s">
        <v>172</v>
      </c>
      <c r="C232" s="62" t="s">
        <v>577</v>
      </c>
      <c r="D232" s="106" t="s">
        <v>578</v>
      </c>
    </row>
    <row r="233" spans="1:4" x14ac:dyDescent="0.25">
      <c r="A233" s="62" t="s">
        <v>1044</v>
      </c>
      <c r="B233" s="62" t="s">
        <v>172</v>
      </c>
      <c r="C233" s="62" t="s">
        <v>573</v>
      </c>
      <c r="D233" s="106" t="s">
        <v>574</v>
      </c>
    </row>
    <row r="234" spans="1:4" x14ac:dyDescent="0.25">
      <c r="A234" s="62" t="s">
        <v>169</v>
      </c>
      <c r="B234" s="62" t="s">
        <v>172</v>
      </c>
      <c r="C234" s="62" t="s">
        <v>593</v>
      </c>
      <c r="D234" s="106" t="s">
        <v>594</v>
      </c>
    </row>
    <row r="235" spans="1:4" x14ac:dyDescent="0.25">
      <c r="A235" s="62" t="s">
        <v>169</v>
      </c>
      <c r="B235" s="62" t="s">
        <v>172</v>
      </c>
      <c r="C235" s="62" t="s">
        <v>597</v>
      </c>
      <c r="D235" s="106" t="s">
        <v>1204</v>
      </c>
    </row>
    <row r="236" spans="1:4" x14ac:dyDescent="0.25">
      <c r="A236" s="62" t="s">
        <v>169</v>
      </c>
      <c r="B236" s="62" t="s">
        <v>172</v>
      </c>
      <c r="C236" s="62" t="s">
        <v>591</v>
      </c>
      <c r="D236" s="106" t="s">
        <v>592</v>
      </c>
    </row>
    <row r="237" spans="1:4" x14ac:dyDescent="0.25">
      <c r="A237" s="62" t="s">
        <v>169</v>
      </c>
      <c r="B237" s="62" t="s">
        <v>172</v>
      </c>
      <c r="C237" s="62" t="s">
        <v>595</v>
      </c>
      <c r="D237" s="106" t="s">
        <v>596</v>
      </c>
    </row>
    <row r="238" spans="1:4" x14ac:dyDescent="0.25">
      <c r="A238" s="62" t="s">
        <v>169</v>
      </c>
      <c r="B238" s="62" t="s">
        <v>172</v>
      </c>
      <c r="C238" s="62" t="s">
        <v>590</v>
      </c>
      <c r="D238" s="106" t="s">
        <v>373</v>
      </c>
    </row>
    <row r="239" spans="1:4" x14ac:dyDescent="0.25">
      <c r="A239" s="62" t="s">
        <v>170</v>
      </c>
      <c r="B239" s="62" t="s">
        <v>172</v>
      </c>
      <c r="C239" s="62" t="s">
        <v>604</v>
      </c>
      <c r="D239" s="106" t="s">
        <v>605</v>
      </c>
    </row>
    <row r="240" spans="1:4" x14ac:dyDescent="0.25">
      <c r="A240" s="62" t="s">
        <v>170</v>
      </c>
      <c r="B240" s="62" t="s">
        <v>172</v>
      </c>
      <c r="C240" s="62" t="s">
        <v>602</v>
      </c>
      <c r="D240" s="106" t="s">
        <v>603</v>
      </c>
    </row>
    <row r="241" spans="1:4" x14ac:dyDescent="0.25">
      <c r="A241" s="62" t="s">
        <v>170</v>
      </c>
      <c r="B241" s="62" t="s">
        <v>172</v>
      </c>
      <c r="C241" s="62" t="s">
        <v>600</v>
      </c>
      <c r="D241" s="106" t="s">
        <v>601</v>
      </c>
    </row>
    <row r="242" spans="1:4" x14ac:dyDescent="0.25">
      <c r="A242" s="62" t="s">
        <v>170</v>
      </c>
      <c r="B242" s="62" t="s">
        <v>172</v>
      </c>
      <c r="C242" s="62" t="s">
        <v>606</v>
      </c>
      <c r="D242" s="106" t="s">
        <v>607</v>
      </c>
    </row>
    <row r="243" spans="1:4" x14ac:dyDescent="0.25">
      <c r="A243" s="62" t="s">
        <v>170</v>
      </c>
      <c r="B243" s="62" t="s">
        <v>172</v>
      </c>
      <c r="C243" s="62" t="s">
        <v>608</v>
      </c>
      <c r="D243" s="106" t="s">
        <v>1205</v>
      </c>
    </row>
    <row r="244" spans="1:4" x14ac:dyDescent="0.25">
      <c r="A244" s="62" t="s">
        <v>170</v>
      </c>
      <c r="B244" s="62" t="s">
        <v>172</v>
      </c>
      <c r="C244" s="62" t="s">
        <v>598</v>
      </c>
      <c r="D244" s="106" t="s">
        <v>599</v>
      </c>
    </row>
    <row r="245" spans="1:4" x14ac:dyDescent="0.25">
      <c r="A245" s="108" t="s">
        <v>166</v>
      </c>
      <c r="B245" s="108" t="s">
        <v>172</v>
      </c>
      <c r="C245" s="108" t="s">
        <v>519</v>
      </c>
      <c r="D245" s="109" t="s">
        <v>520</v>
      </c>
    </row>
    <row r="246" spans="1:4" x14ac:dyDescent="0.25">
      <c r="A246" s="108" t="s">
        <v>166</v>
      </c>
      <c r="B246" s="108" t="s">
        <v>172</v>
      </c>
      <c r="C246" s="108" t="s">
        <v>522</v>
      </c>
      <c r="D246" s="109" t="s">
        <v>523</v>
      </c>
    </row>
    <row r="247" spans="1:4" x14ac:dyDescent="0.25">
      <c r="A247" s="108" t="s">
        <v>166</v>
      </c>
      <c r="B247" s="108" t="s">
        <v>172</v>
      </c>
      <c r="C247" s="108" t="s">
        <v>521</v>
      </c>
      <c r="D247" s="109" t="s">
        <v>1242</v>
      </c>
    </row>
    <row r="248" spans="1:4" x14ac:dyDescent="0.25">
      <c r="A248" s="108" t="s">
        <v>168</v>
      </c>
      <c r="B248" s="108" t="s">
        <v>172</v>
      </c>
      <c r="C248" s="108" t="s">
        <v>525</v>
      </c>
      <c r="D248" s="109" t="s">
        <v>526</v>
      </c>
    </row>
    <row r="249" spans="1:4" x14ac:dyDescent="0.25">
      <c r="A249" s="107" t="s">
        <v>168</v>
      </c>
      <c r="B249" s="108" t="s">
        <v>172</v>
      </c>
      <c r="C249" s="108" t="s">
        <v>528</v>
      </c>
      <c r="D249" s="109" t="s">
        <v>529</v>
      </c>
    </row>
    <row r="250" spans="1:4" x14ac:dyDescent="0.25">
      <c r="A250" s="107" t="s">
        <v>168</v>
      </c>
      <c r="B250" s="108" t="s">
        <v>172</v>
      </c>
      <c r="C250" s="108" t="s">
        <v>530</v>
      </c>
      <c r="D250" s="109" t="s">
        <v>468</v>
      </c>
    </row>
    <row r="251" spans="1:4" x14ac:dyDescent="0.25">
      <c r="A251" s="107" t="s">
        <v>168</v>
      </c>
      <c r="B251" s="108" t="s">
        <v>172</v>
      </c>
      <c r="C251" s="108" t="s">
        <v>527</v>
      </c>
      <c r="D251" s="109" t="s">
        <v>1148</v>
      </c>
    </row>
    <row r="252" spans="1:4" x14ac:dyDescent="0.25">
      <c r="A252" s="107" t="s">
        <v>168</v>
      </c>
      <c r="B252" s="108" t="s">
        <v>172</v>
      </c>
      <c r="C252" s="108" t="s">
        <v>524</v>
      </c>
      <c r="D252" s="109" t="s">
        <v>1149</v>
      </c>
    </row>
    <row r="253" spans="1:4" x14ac:dyDescent="0.25">
      <c r="A253" s="130" t="s">
        <v>167</v>
      </c>
      <c r="B253" s="62" t="s">
        <v>172</v>
      </c>
      <c r="C253" s="10" t="s">
        <v>586</v>
      </c>
      <c r="D253" s="61" t="s">
        <v>587</v>
      </c>
    </row>
    <row r="254" spans="1:4" x14ac:dyDescent="0.25">
      <c r="A254" s="130" t="s">
        <v>167</v>
      </c>
      <c r="B254" s="62" t="s">
        <v>172</v>
      </c>
      <c r="C254" s="10" t="s">
        <v>588</v>
      </c>
      <c r="D254" s="61" t="s">
        <v>589</v>
      </c>
    </row>
    <row r="255" spans="1:4" x14ac:dyDescent="0.25">
      <c r="A255" s="130" t="s">
        <v>167</v>
      </c>
      <c r="B255" s="62" t="s">
        <v>172</v>
      </c>
      <c r="C255" s="10" t="s">
        <v>583</v>
      </c>
      <c r="D255" s="61" t="s">
        <v>584</v>
      </c>
    </row>
    <row r="256" spans="1:4" x14ac:dyDescent="0.25">
      <c r="A256" s="130" t="s">
        <v>167</v>
      </c>
      <c r="B256" s="10" t="s">
        <v>172</v>
      </c>
      <c r="C256" s="10" t="s">
        <v>582</v>
      </c>
      <c r="D256" s="61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1" t="s">
        <v>1173</v>
      </c>
    </row>
    <row r="258" spans="1:4" x14ac:dyDescent="0.25">
      <c r="A258" s="108" t="s">
        <v>165</v>
      </c>
      <c r="B258" s="108" t="s">
        <v>172</v>
      </c>
      <c r="C258" s="108" t="s">
        <v>613</v>
      </c>
      <c r="D258" s="109" t="s">
        <v>614</v>
      </c>
    </row>
    <row r="259" spans="1:4" x14ac:dyDescent="0.25">
      <c r="A259" s="108" t="s">
        <v>165</v>
      </c>
      <c r="B259" s="108" t="s">
        <v>172</v>
      </c>
      <c r="C259" s="108" t="s">
        <v>617</v>
      </c>
      <c r="D259" s="109" t="s">
        <v>618</v>
      </c>
    </row>
    <row r="260" spans="1:4" x14ac:dyDescent="0.25">
      <c r="A260" s="108" t="s">
        <v>165</v>
      </c>
      <c r="B260" s="108" t="s">
        <v>172</v>
      </c>
      <c r="C260" s="108" t="s">
        <v>615</v>
      </c>
      <c r="D260" s="109" t="s">
        <v>616</v>
      </c>
    </row>
    <row r="261" spans="1:4" x14ac:dyDescent="0.25">
      <c r="A261" s="108" t="s">
        <v>165</v>
      </c>
      <c r="B261" s="108" t="s">
        <v>172</v>
      </c>
      <c r="C261" s="108" t="s">
        <v>611</v>
      </c>
      <c r="D261" s="109" t="s">
        <v>612</v>
      </c>
    </row>
    <row r="262" spans="1:4" x14ac:dyDescent="0.25">
      <c r="A262" s="108" t="s">
        <v>165</v>
      </c>
      <c r="B262" s="108" t="s">
        <v>172</v>
      </c>
      <c r="C262" s="108" t="s">
        <v>609</v>
      </c>
      <c r="D262" s="109" t="s">
        <v>1046</v>
      </c>
    </row>
    <row r="263" spans="1:4" x14ac:dyDescent="0.25">
      <c r="A263" s="108" t="s">
        <v>165</v>
      </c>
      <c r="B263" s="108" t="s">
        <v>172</v>
      </c>
      <c r="C263" s="108" t="s">
        <v>1047</v>
      </c>
      <c r="D263" s="109" t="s">
        <v>1152</v>
      </c>
    </row>
    <row r="264" spans="1:4" x14ac:dyDescent="0.25">
      <c r="A264" s="108" t="s">
        <v>165</v>
      </c>
      <c r="B264" s="108" t="s">
        <v>172</v>
      </c>
      <c r="C264" s="108" t="s">
        <v>610</v>
      </c>
      <c r="D264" s="109" t="s">
        <v>1243</v>
      </c>
    </row>
    <row r="265" spans="1:4" x14ac:dyDescent="0.25">
      <c r="A265" s="108" t="s">
        <v>165</v>
      </c>
      <c r="B265" s="108" t="s">
        <v>172</v>
      </c>
      <c r="C265" s="108" t="s">
        <v>619</v>
      </c>
      <c r="D265" s="109" t="s">
        <v>1106</v>
      </c>
    </row>
    <row r="266" spans="1:4" x14ac:dyDescent="0.25">
      <c r="A266" s="62" t="s">
        <v>1240</v>
      </c>
      <c r="B266" s="62" t="s">
        <v>172</v>
      </c>
      <c r="C266" s="62" t="s">
        <v>565</v>
      </c>
      <c r="D266" s="106" t="s">
        <v>566</v>
      </c>
    </row>
    <row r="267" spans="1:4" x14ac:dyDescent="0.25">
      <c r="A267" s="62" t="s">
        <v>1240</v>
      </c>
      <c r="B267" s="62" t="s">
        <v>172</v>
      </c>
      <c r="C267" s="62" t="s">
        <v>569</v>
      </c>
      <c r="D267" s="106" t="s">
        <v>570</v>
      </c>
    </row>
    <row r="268" spans="1:4" x14ac:dyDescent="0.25">
      <c r="A268" s="62" t="s">
        <v>1240</v>
      </c>
      <c r="B268" s="62" t="s">
        <v>172</v>
      </c>
      <c r="C268" s="62" t="s">
        <v>567</v>
      </c>
      <c r="D268" s="106" t="s">
        <v>568</v>
      </c>
    </row>
    <row r="269" spans="1:4" x14ac:dyDescent="0.25">
      <c r="A269" s="62" t="s">
        <v>1240</v>
      </c>
      <c r="B269" s="62" t="s">
        <v>172</v>
      </c>
      <c r="C269" s="62" t="s">
        <v>563</v>
      </c>
      <c r="D269" s="106" t="s">
        <v>564</v>
      </c>
    </row>
    <row r="270" spans="1:4" x14ac:dyDescent="0.25">
      <c r="A270" s="62" t="s">
        <v>162</v>
      </c>
      <c r="B270" s="62" t="s">
        <v>172</v>
      </c>
      <c r="C270" s="62" t="s">
        <v>555</v>
      </c>
      <c r="D270" s="106" t="s">
        <v>556</v>
      </c>
    </row>
    <row r="271" spans="1:4" x14ac:dyDescent="0.25">
      <c r="A271" s="62" t="s">
        <v>162</v>
      </c>
      <c r="B271" s="62" t="s">
        <v>172</v>
      </c>
      <c r="C271" s="62" t="s">
        <v>553</v>
      </c>
      <c r="D271" s="106" t="s">
        <v>554</v>
      </c>
    </row>
    <row r="272" spans="1:4" x14ac:dyDescent="0.25">
      <c r="A272" s="62" t="s">
        <v>162</v>
      </c>
      <c r="B272" s="62" t="s">
        <v>172</v>
      </c>
      <c r="C272" s="62" t="s">
        <v>551</v>
      </c>
      <c r="D272" s="106" t="s">
        <v>552</v>
      </c>
    </row>
    <row r="273" spans="1:4" x14ac:dyDescent="0.25">
      <c r="A273" s="62" t="s">
        <v>162</v>
      </c>
      <c r="B273" s="62" t="s">
        <v>172</v>
      </c>
      <c r="C273" s="62" t="s">
        <v>561</v>
      </c>
      <c r="D273" s="106" t="s">
        <v>562</v>
      </c>
    </row>
    <row r="274" spans="1:4" x14ac:dyDescent="0.25">
      <c r="A274" s="62" t="s">
        <v>162</v>
      </c>
      <c r="B274" s="62" t="s">
        <v>172</v>
      </c>
      <c r="C274" s="62" t="s">
        <v>557</v>
      </c>
      <c r="D274" s="106" t="s">
        <v>558</v>
      </c>
    </row>
    <row r="275" spans="1:4" x14ac:dyDescent="0.25">
      <c r="A275" s="62" t="s">
        <v>162</v>
      </c>
      <c r="B275" s="62" t="s">
        <v>172</v>
      </c>
      <c r="C275" s="62" t="s">
        <v>559</v>
      </c>
      <c r="D275" s="106" t="s">
        <v>560</v>
      </c>
    </row>
    <row r="276" spans="1:4" x14ac:dyDescent="0.25">
      <c r="A276" s="62" t="s">
        <v>160</v>
      </c>
      <c r="B276" s="62" t="s">
        <v>172</v>
      </c>
      <c r="C276" s="62" t="s">
        <v>532</v>
      </c>
      <c r="D276" s="106" t="s">
        <v>533</v>
      </c>
    </row>
    <row r="277" spans="1:4" x14ac:dyDescent="0.25">
      <c r="A277" s="62" t="s">
        <v>160</v>
      </c>
      <c r="B277" s="62" t="s">
        <v>172</v>
      </c>
      <c r="C277" s="62" t="s">
        <v>531</v>
      </c>
      <c r="D277" s="106" t="s">
        <v>1037</v>
      </c>
    </row>
    <row r="278" spans="1:4" x14ac:dyDescent="0.25">
      <c r="A278" s="62" t="s">
        <v>161</v>
      </c>
      <c r="B278" s="62" t="s">
        <v>172</v>
      </c>
      <c r="C278" s="62" t="s">
        <v>542</v>
      </c>
      <c r="D278" s="106" t="s">
        <v>543</v>
      </c>
    </row>
    <row r="279" spans="1:4" x14ac:dyDescent="0.25">
      <c r="A279" s="62" t="s">
        <v>161</v>
      </c>
      <c r="B279" s="62" t="s">
        <v>172</v>
      </c>
      <c r="C279" s="62" t="s">
        <v>548</v>
      </c>
      <c r="D279" s="106" t="s">
        <v>1147</v>
      </c>
    </row>
    <row r="280" spans="1:4" x14ac:dyDescent="0.25">
      <c r="A280" s="62" t="s">
        <v>161</v>
      </c>
      <c r="B280" s="62" t="s">
        <v>172</v>
      </c>
      <c r="C280" s="62" t="s">
        <v>549</v>
      </c>
      <c r="D280" s="106" t="s">
        <v>550</v>
      </c>
    </row>
    <row r="281" spans="1:4" x14ac:dyDescent="0.25">
      <c r="A281" s="62" t="s">
        <v>161</v>
      </c>
      <c r="B281" s="62" t="s">
        <v>172</v>
      </c>
      <c r="C281" s="62" t="s">
        <v>540</v>
      </c>
      <c r="D281" s="106" t="s">
        <v>541</v>
      </c>
    </row>
    <row r="282" spans="1:4" x14ac:dyDescent="0.25">
      <c r="A282" s="62" t="s">
        <v>161</v>
      </c>
      <c r="B282" s="62" t="s">
        <v>172</v>
      </c>
      <c r="C282" s="62" t="s">
        <v>536</v>
      </c>
      <c r="D282" s="106" t="s">
        <v>537</v>
      </c>
    </row>
    <row r="283" spans="1:4" x14ac:dyDescent="0.25">
      <c r="A283" s="62" t="s">
        <v>161</v>
      </c>
      <c r="B283" s="62" t="s">
        <v>172</v>
      </c>
      <c r="C283" s="62" t="s">
        <v>546</v>
      </c>
      <c r="D283" s="106" t="s">
        <v>547</v>
      </c>
    </row>
    <row r="284" spans="1:4" x14ac:dyDescent="0.25">
      <c r="A284" s="62" t="s">
        <v>161</v>
      </c>
      <c r="B284" s="62" t="s">
        <v>172</v>
      </c>
      <c r="C284" s="62" t="s">
        <v>534</v>
      </c>
      <c r="D284" s="106" t="s">
        <v>535</v>
      </c>
    </row>
    <row r="285" spans="1:4" x14ac:dyDescent="0.25">
      <c r="A285" s="62" t="s">
        <v>161</v>
      </c>
      <c r="B285" s="62" t="s">
        <v>172</v>
      </c>
      <c r="C285" s="62" t="s">
        <v>544</v>
      </c>
      <c r="D285" s="106" t="s">
        <v>1287</v>
      </c>
    </row>
    <row r="286" spans="1:4" x14ac:dyDescent="0.25">
      <c r="A286" s="62" t="s">
        <v>161</v>
      </c>
      <c r="B286" s="62" t="s">
        <v>172</v>
      </c>
      <c r="C286" s="62" t="s">
        <v>545</v>
      </c>
      <c r="D286" s="106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10" t="s">
        <v>539</v>
      </c>
    </row>
    <row r="288" spans="1:4" x14ac:dyDescent="0.25">
      <c r="A288" s="68" t="s">
        <v>633</v>
      </c>
      <c r="B288" s="68" t="s">
        <v>66</v>
      </c>
      <c r="C288" s="67" t="s">
        <v>635</v>
      </c>
      <c r="D288" s="67" t="s">
        <v>636</v>
      </c>
    </row>
    <row r="289" spans="1:4" x14ac:dyDescent="0.25">
      <c r="A289" s="68" t="s">
        <v>633</v>
      </c>
      <c r="B289" s="68" t="s">
        <v>66</v>
      </c>
      <c r="C289" s="67" t="s">
        <v>634</v>
      </c>
      <c r="D289" s="67" t="s">
        <v>1288</v>
      </c>
    </row>
    <row r="290" spans="1:4" x14ac:dyDescent="0.25">
      <c r="A290" s="67" t="s">
        <v>72</v>
      </c>
      <c r="B290" s="69" t="s">
        <v>66</v>
      </c>
      <c r="C290" s="69" t="s">
        <v>654</v>
      </c>
      <c r="D290" s="69" t="s">
        <v>1289</v>
      </c>
    </row>
    <row r="291" spans="1:4" ht="15.75" x14ac:dyDescent="0.25">
      <c r="A291" s="67" t="s">
        <v>72</v>
      </c>
      <c r="B291" s="69" t="s">
        <v>66</v>
      </c>
      <c r="C291" s="70" t="s">
        <v>651</v>
      </c>
      <c r="D291" s="71" t="s">
        <v>652</v>
      </c>
    </row>
    <row r="292" spans="1:4" x14ac:dyDescent="0.25">
      <c r="A292" s="67" t="s">
        <v>72</v>
      </c>
      <c r="B292" s="69" t="s">
        <v>66</v>
      </c>
      <c r="C292" s="69" t="s">
        <v>641</v>
      </c>
      <c r="D292" s="65" t="s">
        <v>1174</v>
      </c>
    </row>
    <row r="293" spans="1:4" x14ac:dyDescent="0.25">
      <c r="A293" s="67" t="s">
        <v>72</v>
      </c>
      <c r="B293" s="69" t="s">
        <v>66</v>
      </c>
      <c r="C293" s="69" t="s">
        <v>658</v>
      </c>
      <c r="D293" s="69" t="s">
        <v>659</v>
      </c>
    </row>
    <row r="294" spans="1:4" x14ac:dyDescent="0.25">
      <c r="A294" s="67" t="s">
        <v>72</v>
      </c>
      <c r="B294" s="69" t="s">
        <v>66</v>
      </c>
      <c r="C294" s="69" t="s">
        <v>648</v>
      </c>
      <c r="D294" s="69" t="s">
        <v>649</v>
      </c>
    </row>
    <row r="295" spans="1:4" x14ac:dyDescent="0.25">
      <c r="A295" s="67" t="s">
        <v>72</v>
      </c>
      <c r="B295" s="69" t="s">
        <v>66</v>
      </c>
      <c r="C295" s="69" t="s">
        <v>656</v>
      </c>
      <c r="D295" s="69" t="s">
        <v>657</v>
      </c>
    </row>
    <row r="296" spans="1:4" x14ac:dyDescent="0.25">
      <c r="A296" s="67" t="s">
        <v>72</v>
      </c>
      <c r="B296" s="69" t="s">
        <v>66</v>
      </c>
      <c r="C296" s="69" t="s">
        <v>639</v>
      </c>
      <c r="D296" s="69" t="s">
        <v>640</v>
      </c>
    </row>
    <row r="297" spans="1:4" x14ac:dyDescent="0.25">
      <c r="A297" s="67" t="s">
        <v>72</v>
      </c>
      <c r="B297" s="69" t="s">
        <v>66</v>
      </c>
      <c r="C297" s="69" t="s">
        <v>655</v>
      </c>
      <c r="D297" s="69" t="s">
        <v>1290</v>
      </c>
    </row>
    <row r="298" spans="1:4" x14ac:dyDescent="0.25">
      <c r="A298" s="67" t="s">
        <v>72</v>
      </c>
      <c r="B298" s="69" t="s">
        <v>66</v>
      </c>
      <c r="C298" s="69" t="s">
        <v>653</v>
      </c>
      <c r="D298" s="69" t="s">
        <v>1291</v>
      </c>
    </row>
    <row r="299" spans="1:4" x14ac:dyDescent="0.25">
      <c r="A299" s="67" t="s">
        <v>72</v>
      </c>
      <c r="B299" s="69" t="s">
        <v>66</v>
      </c>
      <c r="C299" s="69" t="s">
        <v>642</v>
      </c>
      <c r="D299" s="69" t="s">
        <v>643</v>
      </c>
    </row>
    <row r="300" spans="1:4" x14ac:dyDescent="0.25">
      <c r="A300" s="67" t="s">
        <v>72</v>
      </c>
      <c r="B300" s="69" t="s">
        <v>66</v>
      </c>
      <c r="C300" s="69" t="s">
        <v>650</v>
      </c>
      <c r="D300" s="69" t="s">
        <v>1292</v>
      </c>
    </row>
    <row r="301" spans="1:4" x14ac:dyDescent="0.25">
      <c r="A301" s="67" t="s">
        <v>72</v>
      </c>
      <c r="B301" s="69" t="s">
        <v>66</v>
      </c>
      <c r="C301" s="69" t="s">
        <v>646</v>
      </c>
      <c r="D301" s="69" t="s">
        <v>647</v>
      </c>
    </row>
    <row r="302" spans="1:4" x14ac:dyDescent="0.25">
      <c r="A302" s="67" t="s">
        <v>72</v>
      </c>
      <c r="B302" s="69" t="s">
        <v>66</v>
      </c>
      <c r="C302" s="67" t="s">
        <v>637</v>
      </c>
      <c r="D302" s="67" t="s">
        <v>638</v>
      </c>
    </row>
    <row r="303" spans="1:4" x14ac:dyDescent="0.25">
      <c r="A303" s="67" t="s">
        <v>72</v>
      </c>
      <c r="B303" s="67" t="s">
        <v>66</v>
      </c>
      <c r="C303" s="67" t="s">
        <v>644</v>
      </c>
      <c r="D303" s="67" t="s">
        <v>645</v>
      </c>
    </row>
    <row r="304" spans="1:4" x14ac:dyDescent="0.25">
      <c r="A304" s="87" t="s">
        <v>69</v>
      </c>
      <c r="B304" s="85" t="s">
        <v>66</v>
      </c>
      <c r="C304" s="62" t="s">
        <v>632</v>
      </c>
      <c r="D304" s="62" t="s">
        <v>1153</v>
      </c>
    </row>
    <row r="305" spans="1:4" x14ac:dyDescent="0.25">
      <c r="A305" s="87" t="s">
        <v>69</v>
      </c>
      <c r="B305" s="85" t="s">
        <v>66</v>
      </c>
      <c r="C305" s="62" t="s">
        <v>630</v>
      </c>
      <c r="D305" s="62" t="s">
        <v>631</v>
      </c>
    </row>
    <row r="306" spans="1:4" x14ac:dyDescent="0.25">
      <c r="A306" s="109" t="s">
        <v>65</v>
      </c>
      <c r="B306" s="85" t="s">
        <v>66</v>
      </c>
      <c r="C306" s="62" t="s">
        <v>620</v>
      </c>
      <c r="D306" s="62" t="s">
        <v>1048</v>
      </c>
    </row>
    <row r="307" spans="1:4" x14ac:dyDescent="0.25">
      <c r="A307" s="109" t="s">
        <v>65</v>
      </c>
      <c r="B307" s="85" t="s">
        <v>66</v>
      </c>
      <c r="C307" s="62" t="s">
        <v>622</v>
      </c>
      <c r="D307" s="62" t="s">
        <v>1049</v>
      </c>
    </row>
    <row r="308" spans="1:4" x14ac:dyDescent="0.25">
      <c r="A308" s="109" t="s">
        <v>65</v>
      </c>
      <c r="B308" s="85" t="s">
        <v>66</v>
      </c>
      <c r="C308" s="62" t="s">
        <v>623</v>
      </c>
      <c r="D308" s="62" t="s">
        <v>1050</v>
      </c>
    </row>
    <row r="309" spans="1:4" x14ac:dyDescent="0.25">
      <c r="A309" s="87" t="s">
        <v>73</v>
      </c>
      <c r="B309" s="85" t="s">
        <v>66</v>
      </c>
      <c r="C309" s="62" t="s">
        <v>627</v>
      </c>
      <c r="D309" s="62" t="s">
        <v>1154</v>
      </c>
    </row>
    <row r="310" spans="1:4" x14ac:dyDescent="0.25">
      <c r="A310" s="87" t="s">
        <v>73</v>
      </c>
      <c r="B310" s="85" t="s">
        <v>66</v>
      </c>
      <c r="C310" s="62" t="s">
        <v>628</v>
      </c>
      <c r="D310" s="62" t="s">
        <v>629</v>
      </c>
    </row>
    <row r="311" spans="1:4" x14ac:dyDescent="0.25">
      <c r="A311" s="87" t="s">
        <v>73</v>
      </c>
      <c r="B311" s="85" t="s">
        <v>66</v>
      </c>
      <c r="C311" s="62" t="s">
        <v>624</v>
      </c>
      <c r="D311" s="62" t="s">
        <v>625</v>
      </c>
    </row>
    <row r="312" spans="1:4" x14ac:dyDescent="0.25">
      <c r="A312" s="87" t="s">
        <v>73</v>
      </c>
      <c r="B312" s="85" t="s">
        <v>66</v>
      </c>
      <c r="C312" s="62" t="s">
        <v>626</v>
      </c>
      <c r="D312" s="62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3" t="s">
        <v>85</v>
      </c>
      <c r="B329" s="114" t="s">
        <v>66</v>
      </c>
      <c r="C329" s="113" t="s">
        <v>711</v>
      </c>
      <c r="D329" s="113" t="s">
        <v>712</v>
      </c>
    </row>
    <row r="330" spans="1:4" x14ac:dyDescent="0.25">
      <c r="A330" s="113" t="s">
        <v>85</v>
      </c>
      <c r="B330" s="114" t="s">
        <v>66</v>
      </c>
      <c r="C330" s="113" t="s">
        <v>715</v>
      </c>
      <c r="D330" s="113" t="s">
        <v>1109</v>
      </c>
    </row>
    <row r="331" spans="1:4" x14ac:dyDescent="0.25">
      <c r="A331" s="113" t="s">
        <v>85</v>
      </c>
      <c r="B331" s="114" t="s">
        <v>66</v>
      </c>
      <c r="C331" s="113" t="s">
        <v>714</v>
      </c>
      <c r="D331" s="113" t="s">
        <v>1091</v>
      </c>
    </row>
    <row r="332" spans="1:4" x14ac:dyDescent="0.25">
      <c r="A332" s="113" t="s">
        <v>85</v>
      </c>
      <c r="B332" s="114" t="s">
        <v>66</v>
      </c>
      <c r="C332" s="113" t="s">
        <v>713</v>
      </c>
      <c r="D332" s="113" t="s">
        <v>1090</v>
      </c>
    </row>
    <row r="333" spans="1:4" x14ac:dyDescent="0.25">
      <c r="A333" s="111" t="s">
        <v>85</v>
      </c>
      <c r="B333" s="112" t="s">
        <v>66</v>
      </c>
      <c r="C333" s="111" t="s">
        <v>716</v>
      </c>
      <c r="D333" s="111" t="s">
        <v>1092</v>
      </c>
    </row>
    <row r="334" spans="1:4" x14ac:dyDescent="0.25">
      <c r="A334" s="113" t="s">
        <v>80</v>
      </c>
      <c r="B334" s="114" t="s">
        <v>66</v>
      </c>
      <c r="C334" s="113" t="s">
        <v>717</v>
      </c>
      <c r="D334" s="113" t="s">
        <v>1089</v>
      </c>
    </row>
    <row r="335" spans="1:4" x14ac:dyDescent="0.25">
      <c r="A335" s="113" t="s">
        <v>80</v>
      </c>
      <c r="B335" s="114" t="s">
        <v>66</v>
      </c>
      <c r="C335" s="113" t="s">
        <v>718</v>
      </c>
      <c r="D335" s="113" t="s">
        <v>719</v>
      </c>
    </row>
    <row r="336" spans="1:4" x14ac:dyDescent="0.25">
      <c r="A336" s="113" t="s">
        <v>80</v>
      </c>
      <c r="B336" s="114" t="s">
        <v>66</v>
      </c>
      <c r="C336" s="113" t="s">
        <v>720</v>
      </c>
      <c r="D336" s="113" t="s">
        <v>721</v>
      </c>
    </row>
    <row r="337" spans="1:4" x14ac:dyDescent="0.25">
      <c r="A337" s="113" t="s">
        <v>80</v>
      </c>
      <c r="B337" s="114" t="s">
        <v>66</v>
      </c>
      <c r="C337" s="113" t="s">
        <v>722</v>
      </c>
      <c r="D337" s="113" t="s">
        <v>723</v>
      </c>
    </row>
    <row r="338" spans="1:4" x14ac:dyDescent="0.25">
      <c r="A338" s="113" t="s">
        <v>84</v>
      </c>
      <c r="B338" s="114" t="s">
        <v>66</v>
      </c>
      <c r="C338" s="113" t="s">
        <v>703</v>
      </c>
      <c r="D338" s="113" t="s">
        <v>704</v>
      </c>
    </row>
    <row r="339" spans="1:4" x14ac:dyDescent="0.25">
      <c r="A339" s="113" t="s">
        <v>84</v>
      </c>
      <c r="B339" s="114" t="s">
        <v>66</v>
      </c>
      <c r="C339" s="113" t="s">
        <v>705</v>
      </c>
      <c r="D339" s="113" t="s">
        <v>706</v>
      </c>
    </row>
    <row r="340" spans="1:4" x14ac:dyDescent="0.25">
      <c r="A340" s="113" t="s">
        <v>84</v>
      </c>
      <c r="B340" s="114" t="s">
        <v>66</v>
      </c>
      <c r="C340" s="113" t="s">
        <v>707</v>
      </c>
      <c r="D340" s="113" t="s">
        <v>1175</v>
      </c>
    </row>
    <row r="341" spans="1:4" x14ac:dyDescent="0.25">
      <c r="A341" s="115" t="s">
        <v>84</v>
      </c>
      <c r="B341" s="116" t="s">
        <v>66</v>
      </c>
      <c r="C341" s="115" t="s">
        <v>701</v>
      </c>
      <c r="D341" s="115" t="s">
        <v>1054</v>
      </c>
    </row>
    <row r="342" spans="1:4" x14ac:dyDescent="0.25">
      <c r="A342" s="111" t="s">
        <v>84</v>
      </c>
      <c r="B342" s="112" t="s">
        <v>66</v>
      </c>
      <c r="C342" s="111" t="s">
        <v>702</v>
      </c>
      <c r="D342" s="111" t="s">
        <v>1055</v>
      </c>
    </row>
    <row r="343" spans="1:4" x14ac:dyDescent="0.25">
      <c r="A343" s="113" t="s">
        <v>84</v>
      </c>
      <c r="B343" s="114" t="s">
        <v>66</v>
      </c>
      <c r="C343" s="113" t="s">
        <v>708</v>
      </c>
      <c r="D343" s="113" t="s">
        <v>1056</v>
      </c>
    </row>
    <row r="344" spans="1:4" x14ac:dyDescent="0.25">
      <c r="A344" s="113" t="s">
        <v>68</v>
      </c>
      <c r="B344" s="114" t="s">
        <v>66</v>
      </c>
      <c r="C344" s="113" t="s">
        <v>710</v>
      </c>
      <c r="D344" s="113" t="s">
        <v>1176</v>
      </c>
    </row>
    <row r="345" spans="1:4" x14ac:dyDescent="0.25">
      <c r="A345" s="113" t="s">
        <v>68</v>
      </c>
      <c r="B345" s="114" t="s">
        <v>66</v>
      </c>
      <c r="C345" s="113" t="s">
        <v>709</v>
      </c>
      <c r="D345" s="113" t="s">
        <v>1053</v>
      </c>
    </row>
    <row r="346" spans="1:4" x14ac:dyDescent="0.25">
      <c r="A346" s="120" t="s">
        <v>83</v>
      </c>
      <c r="B346" s="120" t="s">
        <v>66</v>
      </c>
      <c r="C346" s="120" t="s">
        <v>730</v>
      </c>
      <c r="D346" s="120" t="s">
        <v>476</v>
      </c>
    </row>
    <row r="347" spans="1:4" x14ac:dyDescent="0.25">
      <c r="A347" s="120" t="s">
        <v>83</v>
      </c>
      <c r="B347" s="120" t="s">
        <v>66</v>
      </c>
      <c r="C347" s="120" t="s">
        <v>727</v>
      </c>
      <c r="D347" s="120" t="s">
        <v>1057</v>
      </c>
    </row>
    <row r="348" spans="1:4" x14ac:dyDescent="0.25">
      <c r="A348" s="120" t="s">
        <v>83</v>
      </c>
      <c r="B348" s="120" t="s">
        <v>66</v>
      </c>
      <c r="C348" s="120" t="s">
        <v>728</v>
      </c>
      <c r="D348" s="120" t="s">
        <v>729</v>
      </c>
    </row>
    <row r="349" spans="1:4" x14ac:dyDescent="0.25">
      <c r="A349" s="120" t="s">
        <v>83</v>
      </c>
      <c r="B349" s="120" t="s">
        <v>66</v>
      </c>
      <c r="C349" s="120" t="s">
        <v>726</v>
      </c>
      <c r="D349" s="120" t="s">
        <v>1206</v>
      </c>
    </row>
    <row r="350" spans="1:4" x14ac:dyDescent="0.25">
      <c r="A350" s="117" t="s">
        <v>1244</v>
      </c>
      <c r="B350" s="118" t="s">
        <v>66</v>
      </c>
      <c r="C350" s="118" t="s">
        <v>725</v>
      </c>
      <c r="D350" s="118" t="s">
        <v>1207</v>
      </c>
    </row>
    <row r="351" spans="1:4" x14ac:dyDescent="0.25">
      <c r="A351" s="119" t="s">
        <v>1244</v>
      </c>
      <c r="B351" s="120" t="s">
        <v>66</v>
      </c>
      <c r="C351" s="120" t="s">
        <v>724</v>
      </c>
      <c r="D351" s="120" t="s">
        <v>948</v>
      </c>
    </row>
    <row r="352" spans="1:4" x14ac:dyDescent="0.25">
      <c r="A352" s="132" t="s">
        <v>88</v>
      </c>
      <c r="B352" s="63" t="s">
        <v>66</v>
      </c>
      <c r="C352" s="72" t="s">
        <v>747</v>
      </c>
      <c r="D352" s="140" t="s">
        <v>1177</v>
      </c>
    </row>
    <row r="353" spans="1:4" x14ac:dyDescent="0.25">
      <c r="A353" s="133" t="s">
        <v>88</v>
      </c>
      <c r="B353" s="63" t="s">
        <v>66</v>
      </c>
      <c r="C353" s="72" t="s">
        <v>1178</v>
      </c>
      <c r="D353" s="72" t="s">
        <v>1179</v>
      </c>
    </row>
    <row r="354" spans="1:4" x14ac:dyDescent="0.25">
      <c r="A354" s="132" t="s">
        <v>88</v>
      </c>
      <c r="B354" s="63" t="s">
        <v>66</v>
      </c>
      <c r="C354" s="72" t="s">
        <v>734</v>
      </c>
      <c r="D354" s="72" t="s">
        <v>1180</v>
      </c>
    </row>
    <row r="355" spans="1:4" x14ac:dyDescent="0.25">
      <c r="A355" s="131" t="s">
        <v>88</v>
      </c>
      <c r="B355" s="136" t="s">
        <v>66</v>
      </c>
      <c r="C355" s="135" t="s">
        <v>748</v>
      </c>
      <c r="D355" s="135" t="s">
        <v>1181</v>
      </c>
    </row>
    <row r="356" spans="1:4" x14ac:dyDescent="0.25">
      <c r="A356" s="64" t="s">
        <v>88</v>
      </c>
      <c r="B356" s="63" t="s">
        <v>66</v>
      </c>
      <c r="C356" s="72" t="s">
        <v>743</v>
      </c>
      <c r="D356" s="72" t="s">
        <v>744</v>
      </c>
    </row>
    <row r="357" spans="1:4" x14ac:dyDescent="0.25">
      <c r="A357" s="64" t="s">
        <v>88</v>
      </c>
      <c r="B357" s="63" t="s">
        <v>66</v>
      </c>
      <c r="C357" s="72" t="s">
        <v>735</v>
      </c>
      <c r="D357" s="72" t="s">
        <v>736</v>
      </c>
    </row>
    <row r="358" spans="1:4" x14ac:dyDescent="0.25">
      <c r="A358" s="64" t="s">
        <v>88</v>
      </c>
      <c r="B358" s="63" t="s">
        <v>66</v>
      </c>
      <c r="C358" s="72" t="s">
        <v>746</v>
      </c>
      <c r="D358" s="72" t="s">
        <v>1182</v>
      </c>
    </row>
    <row r="359" spans="1:4" x14ac:dyDescent="0.25">
      <c r="A359" s="64" t="s">
        <v>88</v>
      </c>
      <c r="B359" s="63" t="s">
        <v>66</v>
      </c>
      <c r="C359" s="72" t="s">
        <v>737</v>
      </c>
      <c r="D359" s="72" t="s">
        <v>738</v>
      </c>
    </row>
    <row r="360" spans="1:4" x14ac:dyDescent="0.25">
      <c r="A360" s="64" t="s">
        <v>88</v>
      </c>
      <c r="B360" s="63" t="s">
        <v>66</v>
      </c>
      <c r="C360" s="72" t="s">
        <v>745</v>
      </c>
      <c r="D360" s="72" t="s">
        <v>1183</v>
      </c>
    </row>
    <row r="361" spans="1:4" x14ac:dyDescent="0.25">
      <c r="A361" s="63" t="s">
        <v>88</v>
      </c>
      <c r="B361" s="63" t="s">
        <v>66</v>
      </c>
      <c r="C361" s="66" t="s">
        <v>740</v>
      </c>
      <c r="D361" s="66" t="s">
        <v>1184</v>
      </c>
    </row>
    <row r="362" spans="1:4" x14ac:dyDescent="0.25">
      <c r="A362" s="64" t="s">
        <v>88</v>
      </c>
      <c r="B362" s="63" t="s">
        <v>66</v>
      </c>
      <c r="C362" s="72" t="s">
        <v>742</v>
      </c>
      <c r="D362" s="72" t="s">
        <v>1185</v>
      </c>
    </row>
    <row r="363" spans="1:4" x14ac:dyDescent="0.25">
      <c r="A363" s="64" t="s">
        <v>88</v>
      </c>
      <c r="B363" s="63" t="s">
        <v>66</v>
      </c>
      <c r="C363" s="72" t="s">
        <v>1186</v>
      </c>
      <c r="D363" s="72" t="s">
        <v>1187</v>
      </c>
    </row>
    <row r="364" spans="1:4" x14ac:dyDescent="0.25">
      <c r="A364" s="64" t="s">
        <v>88</v>
      </c>
      <c r="B364" s="63" t="s">
        <v>66</v>
      </c>
      <c r="C364" s="72" t="s">
        <v>739</v>
      </c>
      <c r="D364" s="72" t="s">
        <v>1245</v>
      </c>
    </row>
    <row r="365" spans="1:4" x14ac:dyDescent="0.25">
      <c r="A365" s="64" t="s">
        <v>88</v>
      </c>
      <c r="B365" s="63" t="s">
        <v>66</v>
      </c>
      <c r="C365" s="72" t="s">
        <v>741</v>
      </c>
      <c r="D365" s="72" t="s">
        <v>1188</v>
      </c>
    </row>
    <row r="366" spans="1:4" x14ac:dyDescent="0.25">
      <c r="A366" s="64" t="s">
        <v>86</v>
      </c>
      <c r="B366" s="63" t="s">
        <v>66</v>
      </c>
      <c r="C366" s="72" t="s">
        <v>733</v>
      </c>
      <c r="D366" s="72" t="s">
        <v>1189</v>
      </c>
    </row>
    <row r="367" spans="1:4" x14ac:dyDescent="0.25">
      <c r="A367" s="64" t="s">
        <v>86</v>
      </c>
      <c r="B367" s="63" t="s">
        <v>66</v>
      </c>
      <c r="C367" s="72" t="s">
        <v>731</v>
      </c>
      <c r="D367" s="72" t="s">
        <v>732</v>
      </c>
    </row>
    <row r="368" spans="1:4" x14ac:dyDescent="0.25">
      <c r="A368" s="72" t="s">
        <v>78</v>
      </c>
      <c r="B368" s="72" t="s">
        <v>66</v>
      </c>
      <c r="C368" s="72" t="s">
        <v>696</v>
      </c>
      <c r="D368" s="72" t="s">
        <v>697</v>
      </c>
    </row>
    <row r="369" spans="1:4" x14ac:dyDescent="0.25">
      <c r="A369" s="72" t="s">
        <v>78</v>
      </c>
      <c r="B369" s="72" t="s">
        <v>66</v>
      </c>
      <c r="C369" s="72" t="s">
        <v>694</v>
      </c>
      <c r="D369" s="72" t="s">
        <v>695</v>
      </c>
    </row>
    <row r="370" spans="1:4" x14ac:dyDescent="0.25">
      <c r="A370" s="72" t="s">
        <v>78</v>
      </c>
      <c r="B370" s="72" t="s">
        <v>66</v>
      </c>
      <c r="C370" s="72" t="s">
        <v>690</v>
      </c>
      <c r="D370" s="72" t="s">
        <v>691</v>
      </c>
    </row>
    <row r="371" spans="1:4" x14ac:dyDescent="0.25">
      <c r="A371" s="72" t="s">
        <v>78</v>
      </c>
      <c r="B371" s="72" t="s">
        <v>66</v>
      </c>
      <c r="C371" s="72" t="s">
        <v>688</v>
      </c>
      <c r="D371" s="72" t="s">
        <v>689</v>
      </c>
    </row>
    <row r="372" spans="1:4" x14ac:dyDescent="0.25">
      <c r="A372" s="72" t="s">
        <v>78</v>
      </c>
      <c r="B372" s="72" t="s">
        <v>66</v>
      </c>
      <c r="C372" s="72" t="s">
        <v>692</v>
      </c>
      <c r="D372" s="72" t="s">
        <v>693</v>
      </c>
    </row>
    <row r="373" spans="1:4" x14ac:dyDescent="0.25">
      <c r="A373" s="72" t="s">
        <v>78</v>
      </c>
      <c r="B373" s="72" t="s">
        <v>66</v>
      </c>
      <c r="C373" s="72" t="s">
        <v>698</v>
      </c>
      <c r="D373" s="72" t="s">
        <v>699</v>
      </c>
    </row>
    <row r="374" spans="1:4" x14ac:dyDescent="0.25">
      <c r="A374" s="72" t="s">
        <v>78</v>
      </c>
      <c r="B374" s="72" t="s">
        <v>66</v>
      </c>
      <c r="C374" s="72" t="s">
        <v>700</v>
      </c>
      <c r="D374" s="72" t="s">
        <v>253</v>
      </c>
    </row>
    <row r="375" spans="1:4" x14ac:dyDescent="0.25">
      <c r="A375" s="121" t="s">
        <v>89</v>
      </c>
      <c r="B375" s="121" t="s">
        <v>90</v>
      </c>
      <c r="C375" s="122" t="s">
        <v>776</v>
      </c>
      <c r="D375" s="122" t="s">
        <v>1295</v>
      </c>
    </row>
    <row r="376" spans="1:4" x14ac:dyDescent="0.25">
      <c r="A376" s="121" t="s">
        <v>89</v>
      </c>
      <c r="B376" s="121" t="s">
        <v>90</v>
      </c>
      <c r="C376" s="122" t="s">
        <v>770</v>
      </c>
      <c r="D376" s="122" t="s">
        <v>1058</v>
      </c>
    </row>
    <row r="377" spans="1:4" x14ac:dyDescent="0.25">
      <c r="A377" s="121" t="s">
        <v>89</v>
      </c>
      <c r="B377" s="121" t="s">
        <v>90</v>
      </c>
      <c r="C377" s="122" t="s">
        <v>778</v>
      </c>
      <c r="D377" s="122" t="s">
        <v>779</v>
      </c>
    </row>
    <row r="378" spans="1:4" x14ac:dyDescent="0.25">
      <c r="A378" s="121" t="s">
        <v>89</v>
      </c>
      <c r="B378" s="121" t="s">
        <v>90</v>
      </c>
      <c r="C378" s="122" t="s">
        <v>774</v>
      </c>
      <c r="D378" s="122" t="s">
        <v>775</v>
      </c>
    </row>
    <row r="379" spans="1:4" x14ac:dyDescent="0.25">
      <c r="A379" s="121" t="s">
        <v>89</v>
      </c>
      <c r="B379" s="121" t="s">
        <v>90</v>
      </c>
      <c r="C379" s="122" t="s">
        <v>771</v>
      </c>
      <c r="D379" s="122" t="s">
        <v>772</v>
      </c>
    </row>
    <row r="380" spans="1:4" x14ac:dyDescent="0.25">
      <c r="A380" s="121" t="s">
        <v>89</v>
      </c>
      <c r="B380" s="121" t="s">
        <v>90</v>
      </c>
      <c r="C380" s="122" t="s">
        <v>780</v>
      </c>
      <c r="D380" s="122" t="s">
        <v>1208</v>
      </c>
    </row>
    <row r="381" spans="1:4" x14ac:dyDescent="0.25">
      <c r="A381" s="121" t="s">
        <v>89</v>
      </c>
      <c r="B381" s="121" t="s">
        <v>90</v>
      </c>
      <c r="C381" s="122" t="s">
        <v>777</v>
      </c>
      <c r="D381" s="122" t="s">
        <v>1296</v>
      </c>
    </row>
    <row r="382" spans="1:4" x14ac:dyDescent="0.25">
      <c r="A382" s="121" t="s">
        <v>89</v>
      </c>
      <c r="B382" s="121" t="s">
        <v>90</v>
      </c>
      <c r="C382" s="122" t="s">
        <v>773</v>
      </c>
      <c r="D382" s="122" t="s">
        <v>537</v>
      </c>
    </row>
    <row r="383" spans="1:4" x14ac:dyDescent="0.25">
      <c r="A383" s="121" t="s">
        <v>92</v>
      </c>
      <c r="B383" s="121" t="s">
        <v>90</v>
      </c>
      <c r="C383" s="122" t="s">
        <v>781</v>
      </c>
      <c r="D383" s="122" t="s">
        <v>782</v>
      </c>
    </row>
    <row r="384" spans="1:4" x14ac:dyDescent="0.25">
      <c r="A384" s="121" t="s">
        <v>92</v>
      </c>
      <c r="B384" s="121" t="s">
        <v>90</v>
      </c>
      <c r="C384" s="122" t="s">
        <v>783</v>
      </c>
      <c r="D384" s="122" t="s">
        <v>353</v>
      </c>
    </row>
    <row r="385" spans="1:4" x14ac:dyDescent="0.25">
      <c r="A385" s="121" t="s">
        <v>92</v>
      </c>
      <c r="B385" s="121" t="s">
        <v>90</v>
      </c>
      <c r="C385" s="122" t="s">
        <v>786</v>
      </c>
      <c r="D385" s="122" t="s">
        <v>787</v>
      </c>
    </row>
    <row r="386" spans="1:4" x14ac:dyDescent="0.25">
      <c r="A386" s="121" t="s">
        <v>92</v>
      </c>
      <c r="B386" s="121" t="s">
        <v>90</v>
      </c>
      <c r="C386" s="122" t="s">
        <v>784</v>
      </c>
      <c r="D386" s="122" t="s">
        <v>785</v>
      </c>
    </row>
    <row r="387" spans="1:4" x14ac:dyDescent="0.25">
      <c r="A387" s="121" t="s">
        <v>93</v>
      </c>
      <c r="B387" s="121" t="s">
        <v>90</v>
      </c>
      <c r="C387" s="122" t="s">
        <v>788</v>
      </c>
      <c r="D387" s="122" t="s">
        <v>789</v>
      </c>
    </row>
    <row r="388" spans="1:4" x14ac:dyDescent="0.25">
      <c r="A388" s="121" t="s">
        <v>93</v>
      </c>
      <c r="B388" s="121" t="s">
        <v>90</v>
      </c>
      <c r="C388" s="122" t="s">
        <v>790</v>
      </c>
      <c r="D388" s="122" t="s">
        <v>1209</v>
      </c>
    </row>
    <row r="389" spans="1:4" x14ac:dyDescent="0.25">
      <c r="A389" s="121" t="s">
        <v>93</v>
      </c>
      <c r="B389" s="121" t="s">
        <v>90</v>
      </c>
      <c r="C389" s="122" t="s">
        <v>792</v>
      </c>
      <c r="D389" s="122" t="s">
        <v>1210</v>
      </c>
    </row>
    <row r="390" spans="1:4" x14ac:dyDescent="0.25">
      <c r="A390" s="121" t="s">
        <v>93</v>
      </c>
      <c r="B390" s="121" t="s">
        <v>90</v>
      </c>
      <c r="C390" s="122" t="s">
        <v>791</v>
      </c>
      <c r="D390" s="122" t="s">
        <v>1211</v>
      </c>
    </row>
    <row r="391" spans="1:4" x14ac:dyDescent="0.25">
      <c r="A391" s="121" t="s">
        <v>94</v>
      </c>
      <c r="B391" s="121" t="s">
        <v>90</v>
      </c>
      <c r="C391" s="122" t="s">
        <v>793</v>
      </c>
      <c r="D391" s="122" t="s">
        <v>794</v>
      </c>
    </row>
    <row r="392" spans="1:4" x14ac:dyDescent="0.25">
      <c r="A392" s="121" t="s">
        <v>94</v>
      </c>
      <c r="B392" s="121" t="s">
        <v>90</v>
      </c>
      <c r="C392" s="122" t="s">
        <v>795</v>
      </c>
      <c r="D392" s="122" t="s">
        <v>796</v>
      </c>
    </row>
    <row r="393" spans="1:4" x14ac:dyDescent="0.25">
      <c r="A393" s="121" t="s">
        <v>94</v>
      </c>
      <c r="B393" s="121" t="s">
        <v>90</v>
      </c>
      <c r="C393" s="122" t="s">
        <v>797</v>
      </c>
      <c r="D393" s="122" t="s">
        <v>798</v>
      </c>
    </row>
    <row r="394" spans="1:4" x14ac:dyDescent="0.25">
      <c r="A394" s="122" t="s">
        <v>95</v>
      </c>
      <c r="B394" s="122" t="s">
        <v>90</v>
      </c>
      <c r="C394" s="122" t="s">
        <v>803</v>
      </c>
      <c r="D394" s="122" t="s">
        <v>1212</v>
      </c>
    </row>
    <row r="395" spans="1:4" x14ac:dyDescent="0.25">
      <c r="A395" s="122" t="s">
        <v>95</v>
      </c>
      <c r="B395" s="122" t="s">
        <v>90</v>
      </c>
      <c r="C395" s="122" t="s">
        <v>805</v>
      </c>
      <c r="D395" s="122" t="s">
        <v>806</v>
      </c>
    </row>
    <row r="396" spans="1:4" x14ac:dyDescent="0.25">
      <c r="A396" s="122" t="s">
        <v>95</v>
      </c>
      <c r="B396" s="122" t="s">
        <v>90</v>
      </c>
      <c r="C396" s="122" t="s">
        <v>808</v>
      </c>
      <c r="D396" s="122" t="s">
        <v>1089</v>
      </c>
    </row>
    <row r="397" spans="1:4" x14ac:dyDescent="0.25">
      <c r="A397" s="122" t="s">
        <v>95</v>
      </c>
      <c r="B397" s="122" t="s">
        <v>90</v>
      </c>
      <c r="C397" s="122" t="s">
        <v>807</v>
      </c>
      <c r="D397" s="122" t="s">
        <v>1213</v>
      </c>
    </row>
    <row r="398" spans="1:4" x14ac:dyDescent="0.25">
      <c r="A398" s="122" t="s">
        <v>95</v>
      </c>
      <c r="B398" s="122" t="s">
        <v>90</v>
      </c>
      <c r="C398" s="122" t="s">
        <v>804</v>
      </c>
      <c r="D398" s="122" t="s">
        <v>1214</v>
      </c>
    </row>
    <row r="399" spans="1:4" x14ac:dyDescent="0.25">
      <c r="A399" s="122" t="s">
        <v>97</v>
      </c>
      <c r="B399" s="122" t="s">
        <v>90</v>
      </c>
      <c r="C399" s="122" t="s">
        <v>802</v>
      </c>
      <c r="D399" s="122" t="s">
        <v>1215</v>
      </c>
    </row>
    <row r="400" spans="1:4" x14ac:dyDescent="0.25">
      <c r="A400" s="122" t="s">
        <v>97</v>
      </c>
      <c r="B400" s="122" t="s">
        <v>90</v>
      </c>
      <c r="C400" s="122" t="s">
        <v>799</v>
      </c>
      <c r="D400" s="122" t="s">
        <v>1216</v>
      </c>
    </row>
    <row r="401" spans="1:4" x14ac:dyDescent="0.25">
      <c r="A401" s="122" t="s">
        <v>97</v>
      </c>
      <c r="B401" s="122" t="s">
        <v>90</v>
      </c>
      <c r="C401" s="122" t="s">
        <v>801</v>
      </c>
      <c r="D401" s="122" t="s">
        <v>1217</v>
      </c>
    </row>
    <row r="402" spans="1:4" x14ac:dyDescent="0.25">
      <c r="A402" s="122" t="s">
        <v>97</v>
      </c>
      <c r="B402" s="122" t="s">
        <v>90</v>
      </c>
      <c r="C402" s="122" t="s">
        <v>800</v>
      </c>
      <c r="D402" s="122" t="s">
        <v>324</v>
      </c>
    </row>
    <row r="403" spans="1:4" x14ac:dyDescent="0.25">
      <c r="A403" s="121" t="s">
        <v>98</v>
      </c>
      <c r="B403" s="121" t="s">
        <v>90</v>
      </c>
      <c r="C403" s="122" t="s">
        <v>809</v>
      </c>
      <c r="D403" s="122" t="s">
        <v>1246</v>
      </c>
    </row>
    <row r="404" spans="1:4" x14ac:dyDescent="0.25">
      <c r="A404" s="121" t="s">
        <v>98</v>
      </c>
      <c r="B404" s="121" t="s">
        <v>90</v>
      </c>
      <c r="C404" s="122" t="s">
        <v>816</v>
      </c>
      <c r="D404" s="122" t="s">
        <v>1247</v>
      </c>
    </row>
    <row r="405" spans="1:4" x14ac:dyDescent="0.25">
      <c r="A405" s="121" t="s">
        <v>98</v>
      </c>
      <c r="B405" s="121" t="s">
        <v>90</v>
      </c>
      <c r="C405" s="122" t="s">
        <v>814</v>
      </c>
      <c r="D405" s="122" t="s">
        <v>815</v>
      </c>
    </row>
    <row r="406" spans="1:4" x14ac:dyDescent="0.25">
      <c r="A406" s="121" t="s">
        <v>98</v>
      </c>
      <c r="B406" s="121" t="s">
        <v>90</v>
      </c>
      <c r="C406" s="122" t="s">
        <v>812</v>
      </c>
      <c r="D406" s="122" t="s">
        <v>1248</v>
      </c>
    </row>
    <row r="407" spans="1:4" x14ac:dyDescent="0.25">
      <c r="A407" s="121" t="s">
        <v>98</v>
      </c>
      <c r="B407" s="121" t="s">
        <v>90</v>
      </c>
      <c r="C407" s="122" t="s">
        <v>813</v>
      </c>
      <c r="D407" s="122" t="s">
        <v>1249</v>
      </c>
    </row>
    <row r="408" spans="1:4" x14ac:dyDescent="0.25">
      <c r="A408" s="121" t="s">
        <v>98</v>
      </c>
      <c r="B408" s="121" t="s">
        <v>90</v>
      </c>
      <c r="C408" s="122" t="s">
        <v>810</v>
      </c>
      <c r="D408" s="122" t="s">
        <v>811</v>
      </c>
    </row>
    <row r="409" spans="1:4" x14ac:dyDescent="0.25">
      <c r="A409" s="121" t="s">
        <v>99</v>
      </c>
      <c r="B409" s="121" t="s">
        <v>90</v>
      </c>
      <c r="C409" s="122" t="s">
        <v>821</v>
      </c>
      <c r="D409" s="122" t="s">
        <v>326</v>
      </c>
    </row>
    <row r="410" spans="1:4" x14ac:dyDescent="0.25">
      <c r="A410" s="121" t="s">
        <v>99</v>
      </c>
      <c r="B410" s="121" t="s">
        <v>90</v>
      </c>
      <c r="C410" s="122" t="s">
        <v>822</v>
      </c>
      <c r="D410" s="122" t="s">
        <v>1218</v>
      </c>
    </row>
    <row r="411" spans="1:4" x14ac:dyDescent="0.25">
      <c r="A411" s="121" t="s">
        <v>99</v>
      </c>
      <c r="B411" s="121" t="s">
        <v>90</v>
      </c>
      <c r="C411" s="122" t="s">
        <v>817</v>
      </c>
      <c r="D411" s="122" t="s">
        <v>818</v>
      </c>
    </row>
    <row r="412" spans="1:4" x14ac:dyDescent="0.25">
      <c r="A412" s="121" t="s">
        <v>99</v>
      </c>
      <c r="B412" s="121" t="s">
        <v>90</v>
      </c>
      <c r="C412" s="122" t="s">
        <v>824</v>
      </c>
      <c r="D412" s="122" t="s">
        <v>825</v>
      </c>
    </row>
    <row r="413" spans="1:4" x14ac:dyDescent="0.25">
      <c r="A413" s="121" t="s">
        <v>99</v>
      </c>
      <c r="B413" s="121" t="s">
        <v>90</v>
      </c>
      <c r="C413" s="122" t="s">
        <v>819</v>
      </c>
      <c r="D413" s="122" t="s">
        <v>820</v>
      </c>
    </row>
    <row r="414" spans="1:4" x14ac:dyDescent="0.25">
      <c r="A414" s="121" t="s">
        <v>99</v>
      </c>
      <c r="B414" s="121" t="s">
        <v>90</v>
      </c>
      <c r="C414" s="122" t="s">
        <v>823</v>
      </c>
      <c r="D414" s="122" t="s">
        <v>537</v>
      </c>
    </row>
    <row r="415" spans="1:4" x14ac:dyDescent="0.25">
      <c r="A415" s="121" t="s">
        <v>100</v>
      </c>
      <c r="B415" s="121" t="s">
        <v>90</v>
      </c>
      <c r="C415" s="122" t="s">
        <v>827</v>
      </c>
      <c r="D415" s="122" t="s">
        <v>1089</v>
      </c>
    </row>
    <row r="416" spans="1:4" x14ac:dyDescent="0.25">
      <c r="A416" s="121" t="s">
        <v>100</v>
      </c>
      <c r="B416" s="121" t="s">
        <v>90</v>
      </c>
      <c r="C416" s="122" t="s">
        <v>826</v>
      </c>
      <c r="D416" s="122" t="s">
        <v>1250</v>
      </c>
    </row>
    <row r="417" spans="1:4" x14ac:dyDescent="0.25">
      <c r="A417" s="121" t="s">
        <v>100</v>
      </c>
      <c r="B417" s="121" t="s">
        <v>90</v>
      </c>
      <c r="C417" s="122" t="s">
        <v>828</v>
      </c>
      <c r="D417" s="122" t="s">
        <v>1251</v>
      </c>
    </row>
    <row r="418" spans="1:4" x14ac:dyDescent="0.25">
      <c r="A418" s="121" t="s">
        <v>101</v>
      </c>
      <c r="B418" s="121" t="s">
        <v>90</v>
      </c>
      <c r="C418" s="122" t="s">
        <v>829</v>
      </c>
      <c r="D418" s="122" t="s">
        <v>1219</v>
      </c>
    </row>
    <row r="419" spans="1:4" x14ac:dyDescent="0.25">
      <c r="A419" s="121" t="s">
        <v>101</v>
      </c>
      <c r="B419" s="121" t="s">
        <v>90</v>
      </c>
      <c r="C419" s="122" t="s">
        <v>832</v>
      </c>
      <c r="D419" s="122" t="s">
        <v>1220</v>
      </c>
    </row>
    <row r="420" spans="1:4" x14ac:dyDescent="0.25">
      <c r="A420" s="121" t="s">
        <v>101</v>
      </c>
      <c r="B420" s="121" t="s">
        <v>90</v>
      </c>
      <c r="C420" s="122" t="s">
        <v>830</v>
      </c>
      <c r="D420" s="122" t="s">
        <v>1221</v>
      </c>
    </row>
    <row r="421" spans="1:4" x14ac:dyDescent="0.25">
      <c r="A421" s="121" t="s">
        <v>101</v>
      </c>
      <c r="B421" s="121" t="s">
        <v>90</v>
      </c>
      <c r="C421" s="122" t="s">
        <v>831</v>
      </c>
      <c r="D421" s="122" t="s">
        <v>1222</v>
      </c>
    </row>
    <row r="422" spans="1:4" x14ac:dyDescent="0.25">
      <c r="A422" s="121" t="s">
        <v>103</v>
      </c>
      <c r="B422" s="121" t="s">
        <v>90</v>
      </c>
      <c r="C422" s="122" t="s">
        <v>835</v>
      </c>
      <c r="D422" s="122" t="s">
        <v>836</v>
      </c>
    </row>
    <row r="423" spans="1:4" x14ac:dyDescent="0.25">
      <c r="A423" s="121" t="s">
        <v>103</v>
      </c>
      <c r="B423" s="121" t="s">
        <v>90</v>
      </c>
      <c r="C423" s="122" t="s">
        <v>837</v>
      </c>
      <c r="D423" s="122" t="s">
        <v>1223</v>
      </c>
    </row>
    <row r="424" spans="1:4" x14ac:dyDescent="0.25">
      <c r="A424" s="121" t="s">
        <v>103</v>
      </c>
      <c r="B424" s="121" t="s">
        <v>90</v>
      </c>
      <c r="C424" s="122" t="s">
        <v>1160</v>
      </c>
      <c r="D424" s="122" t="s">
        <v>838</v>
      </c>
    </row>
    <row r="425" spans="1:4" x14ac:dyDescent="0.25">
      <c r="A425" s="121" t="s">
        <v>103</v>
      </c>
      <c r="B425" s="121" t="s">
        <v>90</v>
      </c>
      <c r="C425" s="122" t="s">
        <v>833</v>
      </c>
      <c r="D425" s="122" t="s">
        <v>834</v>
      </c>
    </row>
    <row r="426" spans="1:4" x14ac:dyDescent="0.25">
      <c r="A426" s="75" t="s">
        <v>104</v>
      </c>
      <c r="B426" s="75" t="s">
        <v>90</v>
      </c>
      <c r="C426" s="73" t="s">
        <v>756</v>
      </c>
      <c r="D426" s="73" t="s">
        <v>757</v>
      </c>
    </row>
    <row r="427" spans="1:4" x14ac:dyDescent="0.25">
      <c r="A427" s="75" t="s">
        <v>104</v>
      </c>
      <c r="B427" s="75" t="s">
        <v>90</v>
      </c>
      <c r="C427" s="73" t="s">
        <v>758</v>
      </c>
      <c r="D427" s="73" t="s">
        <v>759</v>
      </c>
    </row>
    <row r="428" spans="1:4" x14ac:dyDescent="0.25">
      <c r="A428" s="73" t="s">
        <v>104</v>
      </c>
      <c r="B428" s="73" t="s">
        <v>90</v>
      </c>
      <c r="C428" s="73" t="s">
        <v>761</v>
      </c>
      <c r="D428" s="73" t="s">
        <v>762</v>
      </c>
    </row>
    <row r="429" spans="1:4" x14ac:dyDescent="0.25">
      <c r="A429" s="73" t="s">
        <v>104</v>
      </c>
      <c r="B429" s="73" t="s">
        <v>90</v>
      </c>
      <c r="C429" s="73" t="s">
        <v>763</v>
      </c>
      <c r="D429" s="73" t="s">
        <v>764</v>
      </c>
    </row>
    <row r="430" spans="1:4" x14ac:dyDescent="0.25">
      <c r="A430" s="73" t="s">
        <v>104</v>
      </c>
      <c r="B430" s="73" t="s">
        <v>90</v>
      </c>
      <c r="C430" s="73" t="s">
        <v>760</v>
      </c>
      <c r="D430" s="73" t="s">
        <v>1252</v>
      </c>
    </row>
    <row r="431" spans="1:4" x14ac:dyDescent="0.25">
      <c r="A431" s="73" t="s">
        <v>106</v>
      </c>
      <c r="B431" s="73" t="s">
        <v>90</v>
      </c>
      <c r="C431" s="73" t="s">
        <v>769</v>
      </c>
      <c r="D431" s="73" t="s">
        <v>766</v>
      </c>
    </row>
    <row r="432" spans="1:4" x14ac:dyDescent="0.25">
      <c r="A432" s="73" t="s">
        <v>106</v>
      </c>
      <c r="B432" s="73" t="s">
        <v>90</v>
      </c>
      <c r="C432" s="73" t="s">
        <v>767</v>
      </c>
      <c r="D432" s="73" t="s">
        <v>768</v>
      </c>
    </row>
    <row r="433" spans="1:4" x14ac:dyDescent="0.25">
      <c r="A433" s="75" t="s">
        <v>106</v>
      </c>
      <c r="B433" s="75" t="s">
        <v>90</v>
      </c>
      <c r="C433" s="73" t="s">
        <v>765</v>
      </c>
      <c r="D433" s="73" t="s">
        <v>1155</v>
      </c>
    </row>
    <row r="434" spans="1:4" x14ac:dyDescent="0.25">
      <c r="A434" s="75" t="s">
        <v>1059</v>
      </c>
      <c r="B434" s="75" t="s">
        <v>90</v>
      </c>
      <c r="C434" s="73" t="s">
        <v>749</v>
      </c>
      <c r="D434" s="73" t="s">
        <v>750</v>
      </c>
    </row>
    <row r="435" spans="1:4" x14ac:dyDescent="0.25">
      <c r="A435" s="75" t="s">
        <v>1059</v>
      </c>
      <c r="B435" s="75" t="s">
        <v>90</v>
      </c>
      <c r="C435" s="73" t="s">
        <v>753</v>
      </c>
      <c r="D435" s="73" t="s">
        <v>1253</v>
      </c>
    </row>
    <row r="436" spans="1:4" x14ac:dyDescent="0.25">
      <c r="A436" s="75" t="s">
        <v>1059</v>
      </c>
      <c r="B436" s="75" t="s">
        <v>90</v>
      </c>
      <c r="C436" s="73" t="s">
        <v>754</v>
      </c>
      <c r="D436" s="73" t="s">
        <v>755</v>
      </c>
    </row>
    <row r="437" spans="1:4" x14ac:dyDescent="0.25">
      <c r="A437" s="75" t="s">
        <v>1059</v>
      </c>
      <c r="B437" s="75" t="s">
        <v>90</v>
      </c>
      <c r="C437" s="73" t="s">
        <v>751</v>
      </c>
      <c r="D437" s="74" t="s">
        <v>752</v>
      </c>
    </row>
    <row r="438" spans="1:4" x14ac:dyDescent="0.25">
      <c r="A438" s="123" t="s">
        <v>1254</v>
      </c>
      <c r="B438" s="124" t="s">
        <v>108</v>
      </c>
      <c r="C438" s="77" t="s">
        <v>841</v>
      </c>
      <c r="D438" s="78" t="s">
        <v>1156</v>
      </c>
    </row>
    <row r="439" spans="1:4" x14ac:dyDescent="0.25">
      <c r="A439" s="134" t="s">
        <v>1254</v>
      </c>
      <c r="B439" s="128" t="s">
        <v>108</v>
      </c>
      <c r="C439" s="138" t="s">
        <v>843</v>
      </c>
      <c r="D439" s="141" t="s">
        <v>1297</v>
      </c>
    </row>
    <row r="440" spans="1:4" x14ac:dyDescent="0.25">
      <c r="A440" s="125" t="s">
        <v>1254</v>
      </c>
      <c r="B440" s="124" t="s">
        <v>108</v>
      </c>
      <c r="C440" s="78" t="s">
        <v>840</v>
      </c>
      <c r="D440" s="78" t="s">
        <v>1060</v>
      </c>
    </row>
    <row r="441" spans="1:4" x14ac:dyDescent="0.25">
      <c r="A441" s="125" t="s">
        <v>1254</v>
      </c>
      <c r="B441" s="124" t="s">
        <v>108</v>
      </c>
      <c r="C441" s="77" t="s">
        <v>839</v>
      </c>
      <c r="D441" s="77" t="s">
        <v>1061</v>
      </c>
    </row>
    <row r="442" spans="1:4" x14ac:dyDescent="0.25">
      <c r="A442" s="125" t="s">
        <v>122</v>
      </c>
      <c r="B442" s="124" t="s">
        <v>108</v>
      </c>
      <c r="C442" s="76" t="s">
        <v>852</v>
      </c>
      <c r="D442" s="76" t="s">
        <v>1062</v>
      </c>
    </row>
    <row r="443" spans="1:4" x14ac:dyDescent="0.25">
      <c r="A443" s="125" t="s">
        <v>122</v>
      </c>
      <c r="B443" s="124" t="s">
        <v>108</v>
      </c>
      <c r="C443" s="77" t="s">
        <v>848</v>
      </c>
      <c r="D443" s="79" t="s">
        <v>1157</v>
      </c>
    </row>
    <row r="444" spans="1:4" x14ac:dyDescent="0.25">
      <c r="A444" s="125" t="s">
        <v>122</v>
      </c>
      <c r="B444" s="124" t="s">
        <v>108</v>
      </c>
      <c r="C444" s="77" t="s">
        <v>849</v>
      </c>
      <c r="D444" s="77" t="s">
        <v>850</v>
      </c>
    </row>
    <row r="445" spans="1:4" x14ac:dyDescent="0.25">
      <c r="A445" s="125" t="s">
        <v>122</v>
      </c>
      <c r="B445" s="124" t="s">
        <v>108</v>
      </c>
      <c r="C445" s="76" t="s">
        <v>851</v>
      </c>
      <c r="D445" s="76" t="s">
        <v>1063</v>
      </c>
    </row>
    <row r="446" spans="1:4" x14ac:dyDescent="0.25">
      <c r="A446" s="125" t="s">
        <v>122</v>
      </c>
      <c r="B446" s="124" t="s">
        <v>108</v>
      </c>
      <c r="C446" s="77" t="s">
        <v>846</v>
      </c>
      <c r="D446" s="79" t="s">
        <v>621</v>
      </c>
    </row>
    <row r="447" spans="1:4" x14ac:dyDescent="0.25">
      <c r="A447" s="125" t="s">
        <v>122</v>
      </c>
      <c r="B447" s="124" t="s">
        <v>108</v>
      </c>
      <c r="C447" s="77" t="s">
        <v>844</v>
      </c>
      <c r="D447" s="79" t="s">
        <v>845</v>
      </c>
    </row>
    <row r="448" spans="1:4" x14ac:dyDescent="0.25">
      <c r="A448" s="125" t="s">
        <v>122</v>
      </c>
      <c r="B448" s="124" t="s">
        <v>108</v>
      </c>
      <c r="C448" s="76" t="s">
        <v>847</v>
      </c>
      <c r="D448" s="76" t="s">
        <v>1064</v>
      </c>
    </row>
    <row r="449" spans="1:4" x14ac:dyDescent="0.25">
      <c r="A449" s="124" t="s">
        <v>107</v>
      </c>
      <c r="B449" s="124" t="s">
        <v>108</v>
      </c>
      <c r="C449" s="80" t="s">
        <v>855</v>
      </c>
      <c r="D449" s="80" t="s">
        <v>1065</v>
      </c>
    </row>
    <row r="450" spans="1:4" x14ac:dyDescent="0.25">
      <c r="A450" s="124" t="s">
        <v>107</v>
      </c>
      <c r="B450" s="124" t="s">
        <v>108</v>
      </c>
      <c r="C450" s="80" t="s">
        <v>853</v>
      </c>
      <c r="D450" s="80" t="s">
        <v>854</v>
      </c>
    </row>
    <row r="451" spans="1:4" x14ac:dyDescent="0.25">
      <c r="A451" s="124" t="s">
        <v>107</v>
      </c>
      <c r="B451" s="124" t="s">
        <v>108</v>
      </c>
      <c r="C451" s="80" t="s">
        <v>856</v>
      </c>
      <c r="D451" s="80" t="s">
        <v>1066</v>
      </c>
    </row>
    <row r="452" spans="1:4" x14ac:dyDescent="0.25">
      <c r="A452" s="124" t="s">
        <v>107</v>
      </c>
      <c r="B452" s="124" t="s">
        <v>108</v>
      </c>
      <c r="C452" s="80" t="s">
        <v>857</v>
      </c>
      <c r="D452" s="79" t="s">
        <v>1224</v>
      </c>
    </row>
    <row r="453" spans="1:4" x14ac:dyDescent="0.25">
      <c r="A453" s="124" t="s">
        <v>1255</v>
      </c>
      <c r="B453" s="124" t="s">
        <v>108</v>
      </c>
      <c r="C453" s="80" t="s">
        <v>858</v>
      </c>
      <c r="D453" s="80" t="s">
        <v>1067</v>
      </c>
    </row>
    <row r="454" spans="1:4" x14ac:dyDescent="0.25">
      <c r="A454" s="124" t="s">
        <v>1255</v>
      </c>
      <c r="B454" s="124" t="s">
        <v>108</v>
      </c>
      <c r="C454" s="80" t="s">
        <v>859</v>
      </c>
      <c r="D454" s="80" t="s">
        <v>1068</v>
      </c>
    </row>
    <row r="455" spans="1:4" x14ac:dyDescent="0.25">
      <c r="A455" s="124" t="s">
        <v>1255</v>
      </c>
      <c r="B455" s="124" t="s">
        <v>108</v>
      </c>
      <c r="C455" s="80" t="s">
        <v>860</v>
      </c>
      <c r="D455" s="80" t="s">
        <v>1225</v>
      </c>
    </row>
    <row r="456" spans="1:4" x14ac:dyDescent="0.25">
      <c r="A456" s="124" t="s">
        <v>109</v>
      </c>
      <c r="B456" s="124" t="s">
        <v>108</v>
      </c>
      <c r="C456" s="80" t="s">
        <v>894</v>
      </c>
      <c r="D456" s="80" t="s">
        <v>895</v>
      </c>
    </row>
    <row r="457" spans="1:4" x14ac:dyDescent="0.25">
      <c r="A457" s="124" t="s">
        <v>109</v>
      </c>
      <c r="B457" s="124" t="s">
        <v>108</v>
      </c>
      <c r="C457" s="80" t="s">
        <v>896</v>
      </c>
      <c r="D457" s="80" t="s">
        <v>897</v>
      </c>
    </row>
    <row r="458" spans="1:4" x14ac:dyDescent="0.25">
      <c r="A458" s="124" t="s">
        <v>109</v>
      </c>
      <c r="B458" s="124" t="s">
        <v>108</v>
      </c>
      <c r="C458" s="80" t="s">
        <v>899</v>
      </c>
      <c r="D458" s="80" t="s">
        <v>900</v>
      </c>
    </row>
    <row r="459" spans="1:4" x14ac:dyDescent="0.25">
      <c r="A459" s="124" t="s">
        <v>109</v>
      </c>
      <c r="B459" s="124" t="s">
        <v>108</v>
      </c>
      <c r="C459" s="80" t="s">
        <v>898</v>
      </c>
      <c r="D459" s="80" t="s">
        <v>1069</v>
      </c>
    </row>
    <row r="460" spans="1:4" x14ac:dyDescent="0.25">
      <c r="A460" s="124" t="s">
        <v>110</v>
      </c>
      <c r="B460" s="124" t="s">
        <v>108</v>
      </c>
      <c r="C460" s="80" t="s">
        <v>867</v>
      </c>
      <c r="D460" s="80" t="s">
        <v>868</v>
      </c>
    </row>
    <row r="461" spans="1:4" x14ac:dyDescent="0.25">
      <c r="A461" s="124" t="s">
        <v>110</v>
      </c>
      <c r="B461" s="124" t="s">
        <v>108</v>
      </c>
      <c r="C461" s="80" t="s">
        <v>861</v>
      </c>
      <c r="D461" s="80" t="s">
        <v>862</v>
      </c>
    </row>
    <row r="462" spans="1:4" x14ac:dyDescent="0.25">
      <c r="A462" s="124" t="s">
        <v>110</v>
      </c>
      <c r="B462" s="124" t="s">
        <v>108</v>
      </c>
      <c r="C462" s="80" t="s">
        <v>865</v>
      </c>
      <c r="D462" s="80" t="s">
        <v>866</v>
      </c>
    </row>
    <row r="463" spans="1:4" x14ac:dyDescent="0.25">
      <c r="A463" s="124" t="s">
        <v>110</v>
      </c>
      <c r="B463" s="124" t="s">
        <v>108</v>
      </c>
      <c r="C463" s="80" t="s">
        <v>863</v>
      </c>
      <c r="D463" s="80" t="s">
        <v>864</v>
      </c>
    </row>
    <row r="464" spans="1:4" x14ac:dyDescent="0.25">
      <c r="A464" s="124" t="s">
        <v>110</v>
      </c>
      <c r="B464" s="124" t="s">
        <v>108</v>
      </c>
      <c r="C464" s="80" t="s">
        <v>869</v>
      </c>
      <c r="D464" s="80" t="s">
        <v>870</v>
      </c>
    </row>
    <row r="465" spans="1:4" x14ac:dyDescent="0.25">
      <c r="A465" s="124" t="s">
        <v>112</v>
      </c>
      <c r="B465" s="124" t="s">
        <v>108</v>
      </c>
      <c r="C465" s="80" t="s">
        <v>872</v>
      </c>
      <c r="D465" s="79" t="s">
        <v>873</v>
      </c>
    </row>
    <row r="466" spans="1:4" x14ac:dyDescent="0.25">
      <c r="A466" s="124" t="s">
        <v>112</v>
      </c>
      <c r="B466" s="124" t="s">
        <v>108</v>
      </c>
      <c r="C466" s="80" t="s">
        <v>871</v>
      </c>
      <c r="D466" s="80" t="s">
        <v>1190</v>
      </c>
    </row>
    <row r="467" spans="1:4" x14ac:dyDescent="0.25">
      <c r="A467" s="124" t="s">
        <v>112</v>
      </c>
      <c r="B467" s="124" t="s">
        <v>108</v>
      </c>
      <c r="C467" s="80" t="s">
        <v>874</v>
      </c>
      <c r="D467" s="80" t="s">
        <v>875</v>
      </c>
    </row>
    <row r="468" spans="1:4" x14ac:dyDescent="0.25">
      <c r="A468" s="124" t="s">
        <v>112</v>
      </c>
      <c r="B468" s="124" t="s">
        <v>108</v>
      </c>
      <c r="C468" s="80" t="s">
        <v>876</v>
      </c>
      <c r="D468" s="80" t="s">
        <v>1191</v>
      </c>
    </row>
    <row r="469" spans="1:4" x14ac:dyDescent="0.25">
      <c r="A469" s="124" t="s">
        <v>888</v>
      </c>
      <c r="B469" s="124" t="s">
        <v>108</v>
      </c>
      <c r="C469" s="80" t="s">
        <v>889</v>
      </c>
      <c r="D469" s="80" t="s">
        <v>890</v>
      </c>
    </row>
    <row r="470" spans="1:4" x14ac:dyDescent="0.25">
      <c r="A470" s="124" t="s">
        <v>888</v>
      </c>
      <c r="B470" s="124" t="s">
        <v>108</v>
      </c>
      <c r="C470" s="80" t="s">
        <v>891</v>
      </c>
      <c r="D470" s="80" t="s">
        <v>1070</v>
      </c>
    </row>
    <row r="471" spans="1:4" x14ac:dyDescent="0.25">
      <c r="A471" s="124" t="s">
        <v>888</v>
      </c>
      <c r="B471" s="124" t="s">
        <v>108</v>
      </c>
      <c r="C471" s="80" t="s">
        <v>892</v>
      </c>
      <c r="D471" s="80" t="s">
        <v>893</v>
      </c>
    </row>
    <row r="472" spans="1:4" x14ac:dyDescent="0.25">
      <c r="A472" s="124" t="s">
        <v>114</v>
      </c>
      <c r="B472" s="124" t="s">
        <v>108</v>
      </c>
      <c r="C472" s="80" t="s">
        <v>878</v>
      </c>
      <c r="D472" s="80" t="s">
        <v>879</v>
      </c>
    </row>
    <row r="473" spans="1:4" x14ac:dyDescent="0.25">
      <c r="A473" s="124" t="s">
        <v>114</v>
      </c>
      <c r="B473" s="124" t="s">
        <v>108</v>
      </c>
      <c r="C473" s="80" t="s">
        <v>877</v>
      </c>
      <c r="D473" s="80" t="s">
        <v>1071</v>
      </c>
    </row>
    <row r="474" spans="1:4" x14ac:dyDescent="0.25">
      <c r="A474" s="124" t="s">
        <v>115</v>
      </c>
      <c r="B474" s="124" t="s">
        <v>108</v>
      </c>
      <c r="C474" s="80" t="s">
        <v>885</v>
      </c>
      <c r="D474" s="80" t="s">
        <v>886</v>
      </c>
    </row>
    <row r="475" spans="1:4" x14ac:dyDescent="0.25">
      <c r="A475" s="124" t="s">
        <v>115</v>
      </c>
      <c r="B475" s="124" t="s">
        <v>108</v>
      </c>
      <c r="C475" s="80" t="s">
        <v>883</v>
      </c>
      <c r="D475" s="81" t="s">
        <v>884</v>
      </c>
    </row>
    <row r="476" spans="1:4" x14ac:dyDescent="0.25">
      <c r="A476" s="124" t="s">
        <v>115</v>
      </c>
      <c r="B476" s="124" t="s">
        <v>108</v>
      </c>
      <c r="C476" s="80" t="s">
        <v>887</v>
      </c>
      <c r="D476" s="81" t="s">
        <v>1110</v>
      </c>
    </row>
    <row r="477" spans="1:4" x14ac:dyDescent="0.25">
      <c r="A477" s="124" t="s">
        <v>115</v>
      </c>
      <c r="B477" s="124" t="s">
        <v>108</v>
      </c>
      <c r="C477" s="80" t="s">
        <v>882</v>
      </c>
      <c r="D477" s="80" t="s">
        <v>665</v>
      </c>
    </row>
    <row r="478" spans="1:4" x14ac:dyDescent="0.25">
      <c r="A478" s="124" t="s">
        <v>115</v>
      </c>
      <c r="B478" s="124" t="s">
        <v>108</v>
      </c>
      <c r="C478" s="80" t="s">
        <v>880</v>
      </c>
      <c r="D478" s="80" t="s">
        <v>881</v>
      </c>
    </row>
    <row r="479" spans="1:4" x14ac:dyDescent="0.25">
      <c r="A479" s="125" t="s">
        <v>119</v>
      </c>
      <c r="B479" s="124" t="s">
        <v>108</v>
      </c>
      <c r="C479" s="126" t="s">
        <v>910</v>
      </c>
      <c r="D479" s="78" t="s">
        <v>1111</v>
      </c>
    </row>
    <row r="480" spans="1:4" x14ac:dyDescent="0.25">
      <c r="A480" s="125" t="s">
        <v>119</v>
      </c>
      <c r="B480" s="124" t="s">
        <v>108</v>
      </c>
      <c r="C480" s="126" t="s">
        <v>913</v>
      </c>
      <c r="D480" s="78" t="s">
        <v>1226</v>
      </c>
    </row>
    <row r="481" spans="1:4" x14ac:dyDescent="0.25">
      <c r="A481" s="125" t="s">
        <v>119</v>
      </c>
      <c r="B481" s="124" t="s">
        <v>108</v>
      </c>
      <c r="C481" s="126" t="s">
        <v>912</v>
      </c>
      <c r="D481" s="78" t="s">
        <v>1158</v>
      </c>
    </row>
    <row r="482" spans="1:4" x14ac:dyDescent="0.25">
      <c r="A482" s="125" t="s">
        <v>119</v>
      </c>
      <c r="B482" s="124" t="s">
        <v>108</v>
      </c>
      <c r="C482" s="126" t="s">
        <v>911</v>
      </c>
      <c r="D482" s="78" t="s">
        <v>1112</v>
      </c>
    </row>
    <row r="483" spans="1:4" x14ac:dyDescent="0.25">
      <c r="A483" s="124" t="s">
        <v>116</v>
      </c>
      <c r="B483" s="124" t="s">
        <v>108</v>
      </c>
      <c r="C483" s="127" t="s">
        <v>903</v>
      </c>
      <c r="D483" s="82" t="s">
        <v>904</v>
      </c>
    </row>
    <row r="484" spans="1:4" x14ac:dyDescent="0.25">
      <c r="A484" s="124" t="s">
        <v>116</v>
      </c>
      <c r="B484" s="124" t="s">
        <v>108</v>
      </c>
      <c r="C484" s="127" t="s">
        <v>907</v>
      </c>
      <c r="D484" s="82" t="s">
        <v>902</v>
      </c>
    </row>
    <row r="485" spans="1:4" x14ac:dyDescent="0.25">
      <c r="A485" s="124" t="s">
        <v>116</v>
      </c>
      <c r="B485" s="124" t="s">
        <v>108</v>
      </c>
      <c r="C485" s="127" t="s">
        <v>909</v>
      </c>
      <c r="D485" s="82" t="s">
        <v>1072</v>
      </c>
    </row>
    <row r="486" spans="1:4" x14ac:dyDescent="0.25">
      <c r="A486" s="124" t="s">
        <v>116</v>
      </c>
      <c r="B486" s="124" t="s">
        <v>108</v>
      </c>
      <c r="C486" s="127" t="s">
        <v>901</v>
      </c>
      <c r="D486" s="82" t="s">
        <v>908</v>
      </c>
    </row>
    <row r="487" spans="1:4" x14ac:dyDescent="0.25">
      <c r="A487" s="124" t="s">
        <v>116</v>
      </c>
      <c r="B487" s="124" t="s">
        <v>108</v>
      </c>
      <c r="C487" s="127" t="s">
        <v>905</v>
      </c>
      <c r="D487" s="82" t="s">
        <v>906</v>
      </c>
    </row>
    <row r="488" spans="1:4" x14ac:dyDescent="0.25">
      <c r="A488" s="93" t="s">
        <v>141</v>
      </c>
      <c r="B488" s="129" t="s">
        <v>124</v>
      </c>
      <c r="C488" s="93" t="s">
        <v>268</v>
      </c>
      <c r="D488" s="93" t="s">
        <v>1010</v>
      </c>
    </row>
    <row r="489" spans="1:4" x14ac:dyDescent="0.25">
      <c r="A489" s="93" t="s">
        <v>141</v>
      </c>
      <c r="B489" s="129" t="s">
        <v>124</v>
      </c>
      <c r="C489" s="93" t="s">
        <v>270</v>
      </c>
      <c r="D489" s="93" t="s">
        <v>1011</v>
      </c>
    </row>
    <row r="490" spans="1:4" x14ac:dyDescent="0.25">
      <c r="A490" s="93" t="s">
        <v>141</v>
      </c>
      <c r="B490" s="129" t="s">
        <v>124</v>
      </c>
      <c r="C490" s="93" t="s">
        <v>267</v>
      </c>
      <c r="D490" s="93" t="s">
        <v>1012</v>
      </c>
    </row>
    <row r="491" spans="1:4" x14ac:dyDescent="0.25">
      <c r="A491" s="93" t="s">
        <v>141</v>
      </c>
      <c r="B491" s="129" t="s">
        <v>124</v>
      </c>
      <c r="C491" s="93" t="s">
        <v>269</v>
      </c>
      <c r="D491" s="93" t="s">
        <v>1013</v>
      </c>
    </row>
    <row r="492" spans="1:4" x14ac:dyDescent="0.25">
      <c r="A492" s="72" t="s">
        <v>77</v>
      </c>
      <c r="B492" s="129" t="s">
        <v>124</v>
      </c>
      <c r="C492" s="66" t="s">
        <v>684</v>
      </c>
      <c r="D492" s="66" t="s">
        <v>685</v>
      </c>
    </row>
    <row r="493" spans="1:4" x14ac:dyDescent="0.25">
      <c r="A493" s="135" t="s">
        <v>77</v>
      </c>
      <c r="B493" s="137" t="s">
        <v>124</v>
      </c>
      <c r="C493" s="139" t="s">
        <v>686</v>
      </c>
      <c r="D493" s="139" t="s">
        <v>687</v>
      </c>
    </row>
    <row r="494" spans="1:4" x14ac:dyDescent="0.25">
      <c r="A494" s="129" t="s">
        <v>123</v>
      </c>
      <c r="B494" s="129" t="s">
        <v>124</v>
      </c>
      <c r="C494" s="129" t="s">
        <v>929</v>
      </c>
      <c r="D494" s="83" t="s">
        <v>1073</v>
      </c>
    </row>
    <row r="495" spans="1:4" x14ac:dyDescent="0.25">
      <c r="A495" s="129" t="s">
        <v>123</v>
      </c>
      <c r="B495" s="129" t="s">
        <v>124</v>
      </c>
      <c r="C495" s="129" t="s">
        <v>934</v>
      </c>
      <c r="D495" s="83" t="s">
        <v>935</v>
      </c>
    </row>
    <row r="496" spans="1:4" x14ac:dyDescent="0.25">
      <c r="A496" s="129" t="s">
        <v>123</v>
      </c>
      <c r="B496" s="129" t="s">
        <v>124</v>
      </c>
      <c r="C496" s="129" t="s">
        <v>932</v>
      </c>
      <c r="D496" s="83" t="s">
        <v>1113</v>
      </c>
    </row>
    <row r="497" spans="1:4" x14ac:dyDescent="0.25">
      <c r="A497" s="129" t="s">
        <v>123</v>
      </c>
      <c r="B497" s="129" t="s">
        <v>124</v>
      </c>
      <c r="C497" s="129" t="s">
        <v>930</v>
      </c>
      <c r="D497" s="83" t="s">
        <v>931</v>
      </c>
    </row>
    <row r="498" spans="1:4" x14ac:dyDescent="0.25">
      <c r="A498" s="129" t="s">
        <v>123</v>
      </c>
      <c r="B498" s="129" t="s">
        <v>124</v>
      </c>
      <c r="C498" s="129" t="s">
        <v>933</v>
      </c>
      <c r="D498" s="83" t="s">
        <v>499</v>
      </c>
    </row>
    <row r="499" spans="1:4" x14ac:dyDescent="0.25">
      <c r="A499" s="129" t="s">
        <v>127</v>
      </c>
      <c r="B499" s="129" t="s">
        <v>124</v>
      </c>
      <c r="C499" s="129" t="s">
        <v>924</v>
      </c>
      <c r="D499" s="83" t="s">
        <v>1227</v>
      </c>
    </row>
    <row r="500" spans="1:4" x14ac:dyDescent="0.25">
      <c r="A500" s="129" t="s">
        <v>127</v>
      </c>
      <c r="B500" s="129" t="s">
        <v>124</v>
      </c>
      <c r="C500" s="129" t="s">
        <v>922</v>
      </c>
      <c r="D500" s="83" t="s">
        <v>1228</v>
      </c>
    </row>
    <row r="501" spans="1:4" x14ac:dyDescent="0.25">
      <c r="A501" s="129" t="s">
        <v>127</v>
      </c>
      <c r="B501" s="129" t="s">
        <v>124</v>
      </c>
      <c r="C501" s="129" t="s">
        <v>928</v>
      </c>
      <c r="D501" s="83" t="s">
        <v>1229</v>
      </c>
    </row>
    <row r="502" spans="1:4" x14ac:dyDescent="0.25">
      <c r="A502" s="129" t="s">
        <v>127</v>
      </c>
      <c r="B502" s="129" t="s">
        <v>124</v>
      </c>
      <c r="C502" s="129" t="s">
        <v>1159</v>
      </c>
      <c r="D502" s="83" t="s">
        <v>1230</v>
      </c>
    </row>
    <row r="503" spans="1:4" x14ac:dyDescent="0.25">
      <c r="A503" s="129" t="s">
        <v>127</v>
      </c>
      <c r="B503" s="129" t="s">
        <v>124</v>
      </c>
      <c r="C503" s="129" t="s">
        <v>923</v>
      </c>
      <c r="D503" s="83" t="s">
        <v>926</v>
      </c>
    </row>
    <row r="504" spans="1:4" x14ac:dyDescent="0.25">
      <c r="A504" s="129" t="s">
        <v>127</v>
      </c>
      <c r="B504" s="129" t="s">
        <v>124</v>
      </c>
      <c r="C504" s="129" t="s">
        <v>927</v>
      </c>
      <c r="D504" s="83" t="s">
        <v>806</v>
      </c>
    </row>
    <row r="505" spans="1:4" x14ac:dyDescent="0.25">
      <c r="A505" s="129" t="s">
        <v>127</v>
      </c>
      <c r="B505" s="129" t="s">
        <v>124</v>
      </c>
      <c r="C505" s="129" t="s">
        <v>925</v>
      </c>
      <c r="D505" s="83" t="s">
        <v>1074</v>
      </c>
    </row>
    <row r="506" spans="1:4" x14ac:dyDescent="0.25">
      <c r="A506" s="129" t="s">
        <v>952</v>
      </c>
      <c r="B506" s="129" t="s">
        <v>124</v>
      </c>
      <c r="C506" s="129" t="s">
        <v>957</v>
      </c>
      <c r="D506" s="83" t="s">
        <v>958</v>
      </c>
    </row>
    <row r="507" spans="1:4" x14ac:dyDescent="0.25">
      <c r="A507" s="129" t="s">
        <v>952</v>
      </c>
      <c r="B507" s="129" t="s">
        <v>124</v>
      </c>
      <c r="C507" s="129" t="s">
        <v>955</v>
      </c>
      <c r="D507" s="83" t="s">
        <v>956</v>
      </c>
    </row>
    <row r="508" spans="1:4" x14ac:dyDescent="0.25">
      <c r="A508" s="129" t="s">
        <v>952</v>
      </c>
      <c r="B508" s="129" t="s">
        <v>124</v>
      </c>
      <c r="C508" s="129" t="s">
        <v>953</v>
      </c>
      <c r="D508" s="83" t="s">
        <v>954</v>
      </c>
    </row>
    <row r="509" spans="1:4" x14ac:dyDescent="0.25">
      <c r="A509" s="129" t="s">
        <v>952</v>
      </c>
      <c r="B509" s="129" t="s">
        <v>124</v>
      </c>
      <c r="C509" s="129" t="s">
        <v>959</v>
      </c>
      <c r="D509" s="83" t="s">
        <v>960</v>
      </c>
    </row>
    <row r="510" spans="1:4" x14ac:dyDescent="0.25">
      <c r="A510" s="129" t="s">
        <v>952</v>
      </c>
      <c r="B510" s="129" t="s">
        <v>124</v>
      </c>
      <c r="C510" s="129" t="s">
        <v>962</v>
      </c>
      <c r="D510" s="83" t="s">
        <v>1075</v>
      </c>
    </row>
    <row r="511" spans="1:4" x14ac:dyDescent="0.25">
      <c r="A511" s="129" t="s">
        <v>952</v>
      </c>
      <c r="B511" s="129" t="s">
        <v>124</v>
      </c>
      <c r="C511" s="129" t="s">
        <v>961</v>
      </c>
      <c r="D511" s="83" t="s">
        <v>1076</v>
      </c>
    </row>
    <row r="512" spans="1:4" x14ac:dyDescent="0.25">
      <c r="A512" s="129" t="s">
        <v>129</v>
      </c>
      <c r="B512" s="129" t="s">
        <v>124</v>
      </c>
      <c r="C512" s="129" t="s">
        <v>963</v>
      </c>
      <c r="D512" s="83" t="s">
        <v>1077</v>
      </c>
    </row>
    <row r="513" spans="1:4" x14ac:dyDescent="0.25">
      <c r="A513" s="129" t="s">
        <v>129</v>
      </c>
      <c r="B513" s="129" t="s">
        <v>124</v>
      </c>
      <c r="C513" s="129" t="s">
        <v>968</v>
      </c>
      <c r="D513" s="83" t="s">
        <v>969</v>
      </c>
    </row>
    <row r="514" spans="1:4" x14ac:dyDescent="0.25">
      <c r="A514" s="129" t="s">
        <v>129</v>
      </c>
      <c r="B514" s="129" t="s">
        <v>124</v>
      </c>
      <c r="C514" s="129" t="s">
        <v>966</v>
      </c>
      <c r="D514" s="83" t="s">
        <v>967</v>
      </c>
    </row>
    <row r="515" spans="1:4" x14ac:dyDescent="0.25">
      <c r="A515" s="129" t="s">
        <v>129</v>
      </c>
      <c r="B515" s="129" t="s">
        <v>124</v>
      </c>
      <c r="C515" s="129" t="s">
        <v>964</v>
      </c>
      <c r="D515" s="83" t="s">
        <v>965</v>
      </c>
    </row>
    <row r="516" spans="1:4" x14ac:dyDescent="0.25">
      <c r="A516" s="129" t="s">
        <v>130</v>
      </c>
      <c r="B516" s="129" t="s">
        <v>124</v>
      </c>
      <c r="C516" s="129" t="s">
        <v>918</v>
      </c>
      <c r="D516" s="83" t="s">
        <v>787</v>
      </c>
    </row>
    <row r="517" spans="1:4" x14ac:dyDescent="0.25">
      <c r="A517" s="129" t="s">
        <v>130</v>
      </c>
      <c r="B517" s="129" t="s">
        <v>124</v>
      </c>
      <c r="C517" s="129" t="s">
        <v>920</v>
      </c>
      <c r="D517" s="83" t="s">
        <v>1114</v>
      </c>
    </row>
    <row r="518" spans="1:4" x14ac:dyDescent="0.25">
      <c r="A518" s="129" t="s">
        <v>130</v>
      </c>
      <c r="B518" s="129" t="s">
        <v>124</v>
      </c>
      <c r="C518" s="129" t="s">
        <v>917</v>
      </c>
      <c r="D518" s="83" t="s">
        <v>1256</v>
      </c>
    </row>
    <row r="519" spans="1:4" x14ac:dyDescent="0.25">
      <c r="A519" s="129" t="s">
        <v>130</v>
      </c>
      <c r="B519" s="129" t="s">
        <v>124</v>
      </c>
      <c r="C519" s="129" t="s">
        <v>919</v>
      </c>
      <c r="D519" s="83" t="s">
        <v>1257</v>
      </c>
    </row>
    <row r="520" spans="1:4" x14ac:dyDescent="0.25">
      <c r="A520" s="129" t="s">
        <v>130</v>
      </c>
      <c r="B520" s="129" t="s">
        <v>124</v>
      </c>
      <c r="C520" s="129" t="s">
        <v>921</v>
      </c>
      <c r="D520" s="83" t="s">
        <v>1258</v>
      </c>
    </row>
    <row r="521" spans="1:4" x14ac:dyDescent="0.25">
      <c r="A521" s="129" t="s">
        <v>126</v>
      </c>
      <c r="B521" s="129" t="s">
        <v>124</v>
      </c>
      <c r="C521" s="129" t="s">
        <v>916</v>
      </c>
      <c r="D521" s="83" t="s">
        <v>842</v>
      </c>
    </row>
    <row r="522" spans="1:4" x14ac:dyDescent="0.25">
      <c r="A522" s="129" t="s">
        <v>126</v>
      </c>
      <c r="B522" s="129" t="s">
        <v>124</v>
      </c>
      <c r="C522" s="129" t="s">
        <v>914</v>
      </c>
      <c r="D522" s="83" t="s">
        <v>915</v>
      </c>
    </row>
    <row r="523" spans="1:4" x14ac:dyDescent="0.25">
      <c r="A523" s="129" t="s">
        <v>136</v>
      </c>
      <c r="B523" s="129" t="s">
        <v>124</v>
      </c>
      <c r="C523" s="129" t="s">
        <v>979</v>
      </c>
      <c r="D523" s="83" t="s">
        <v>980</v>
      </c>
    </row>
    <row r="524" spans="1:4" x14ac:dyDescent="0.25">
      <c r="A524" s="129" t="s">
        <v>136</v>
      </c>
      <c r="B524" s="129" t="s">
        <v>124</v>
      </c>
      <c r="C524" s="129" t="s">
        <v>985</v>
      </c>
      <c r="D524" s="83" t="s">
        <v>986</v>
      </c>
    </row>
    <row r="525" spans="1:4" x14ac:dyDescent="0.25">
      <c r="A525" s="129" t="s">
        <v>136</v>
      </c>
      <c r="B525" s="129" t="s">
        <v>124</v>
      </c>
      <c r="C525" s="129" t="s">
        <v>990</v>
      </c>
      <c r="D525" s="83" t="s">
        <v>991</v>
      </c>
    </row>
    <row r="526" spans="1:4" x14ac:dyDescent="0.25">
      <c r="A526" s="129" t="s">
        <v>136</v>
      </c>
      <c r="B526" s="129" t="s">
        <v>124</v>
      </c>
      <c r="C526" s="129" t="s">
        <v>982</v>
      </c>
      <c r="D526" s="83" t="s">
        <v>1231</v>
      </c>
    </row>
    <row r="527" spans="1:4" x14ac:dyDescent="0.25">
      <c r="A527" s="129" t="s">
        <v>136</v>
      </c>
      <c r="B527" s="129" t="s">
        <v>124</v>
      </c>
      <c r="C527" s="129" t="s">
        <v>987</v>
      </c>
      <c r="D527" s="83" t="s">
        <v>988</v>
      </c>
    </row>
    <row r="528" spans="1:4" x14ac:dyDescent="0.25">
      <c r="A528" s="129" t="s">
        <v>136</v>
      </c>
      <c r="B528" s="129" t="s">
        <v>124</v>
      </c>
      <c r="C528" s="129" t="s">
        <v>981</v>
      </c>
      <c r="D528" s="83" t="s">
        <v>1298</v>
      </c>
    </row>
    <row r="529" spans="1:4" x14ac:dyDescent="0.25">
      <c r="A529" s="129" t="s">
        <v>136</v>
      </c>
      <c r="B529" s="129" t="s">
        <v>124</v>
      </c>
      <c r="C529" s="129" t="s">
        <v>989</v>
      </c>
      <c r="D529" s="83" t="s">
        <v>1232</v>
      </c>
    </row>
    <row r="530" spans="1:4" x14ac:dyDescent="0.25">
      <c r="A530" s="129" t="s">
        <v>136</v>
      </c>
      <c r="B530" s="129" t="s">
        <v>124</v>
      </c>
      <c r="C530" s="129" t="s">
        <v>983</v>
      </c>
      <c r="D530" s="83" t="s">
        <v>984</v>
      </c>
    </row>
    <row r="531" spans="1:4" x14ac:dyDescent="0.25">
      <c r="A531" s="129" t="s">
        <v>1259</v>
      </c>
      <c r="B531" s="129" t="s">
        <v>124</v>
      </c>
      <c r="C531" s="129" t="s">
        <v>975</v>
      </c>
      <c r="D531" s="83" t="s">
        <v>976</v>
      </c>
    </row>
    <row r="532" spans="1:4" x14ac:dyDescent="0.25">
      <c r="A532" s="129" t="s">
        <v>1259</v>
      </c>
      <c r="B532" s="129" t="s">
        <v>124</v>
      </c>
      <c r="C532" s="129" t="s">
        <v>978</v>
      </c>
      <c r="D532" s="83" t="s">
        <v>1260</v>
      </c>
    </row>
    <row r="533" spans="1:4" x14ac:dyDescent="0.25">
      <c r="A533" s="129" t="s">
        <v>1259</v>
      </c>
      <c r="B533" s="129" t="s">
        <v>124</v>
      </c>
      <c r="C533" s="129" t="s">
        <v>977</v>
      </c>
      <c r="D533" s="83" t="s">
        <v>1115</v>
      </c>
    </row>
    <row r="534" spans="1:4" x14ac:dyDescent="0.25">
      <c r="A534" s="129" t="s">
        <v>135</v>
      </c>
      <c r="B534" s="129" t="s">
        <v>124</v>
      </c>
      <c r="C534" s="129" t="s">
        <v>973</v>
      </c>
      <c r="D534" s="83" t="s">
        <v>974</v>
      </c>
    </row>
    <row r="535" spans="1:4" x14ac:dyDescent="0.25">
      <c r="A535" s="129" t="s">
        <v>135</v>
      </c>
      <c r="B535" s="129" t="s">
        <v>124</v>
      </c>
      <c r="C535" s="129" t="s">
        <v>970</v>
      </c>
      <c r="D535" s="83" t="s">
        <v>1116</v>
      </c>
    </row>
    <row r="536" spans="1:4" x14ac:dyDescent="0.25">
      <c r="A536" s="129" t="s">
        <v>135</v>
      </c>
      <c r="B536" s="129" t="s">
        <v>124</v>
      </c>
      <c r="C536" s="129" t="s">
        <v>971</v>
      </c>
      <c r="D536" s="83" t="s">
        <v>972</v>
      </c>
    </row>
    <row r="537" spans="1:4" x14ac:dyDescent="0.25">
      <c r="A537" s="129" t="s">
        <v>135</v>
      </c>
      <c r="B537" s="129" t="s">
        <v>124</v>
      </c>
      <c r="C537" s="129" t="s">
        <v>1161</v>
      </c>
      <c r="D537" s="83" t="s">
        <v>1299</v>
      </c>
    </row>
    <row r="538" spans="1:4" x14ac:dyDescent="0.25">
      <c r="A538" s="129" t="s">
        <v>132</v>
      </c>
      <c r="B538" s="129" t="s">
        <v>124</v>
      </c>
      <c r="C538" s="129" t="s">
        <v>945</v>
      </c>
      <c r="D538" s="83" t="s">
        <v>946</v>
      </c>
    </row>
    <row r="539" spans="1:4" x14ac:dyDescent="0.25">
      <c r="A539" s="129" t="s">
        <v>132</v>
      </c>
      <c r="B539" s="129" t="s">
        <v>124</v>
      </c>
      <c r="C539" s="129" t="s">
        <v>947</v>
      </c>
      <c r="D539" s="83" t="s">
        <v>948</v>
      </c>
    </row>
    <row r="540" spans="1:4" x14ac:dyDescent="0.25">
      <c r="A540" s="129" t="s">
        <v>132</v>
      </c>
      <c r="B540" s="129" t="s">
        <v>124</v>
      </c>
      <c r="C540" s="129" t="s">
        <v>949</v>
      </c>
      <c r="D540" s="83" t="s">
        <v>950</v>
      </c>
    </row>
    <row r="541" spans="1:4" x14ac:dyDescent="0.25">
      <c r="A541" s="129" t="s">
        <v>132</v>
      </c>
      <c r="B541" s="129" t="s">
        <v>124</v>
      </c>
      <c r="C541" s="129" t="s">
        <v>951</v>
      </c>
      <c r="D541" s="83" t="s">
        <v>1300</v>
      </c>
    </row>
    <row r="542" spans="1:4" x14ac:dyDescent="0.25">
      <c r="A542" s="129" t="s">
        <v>134</v>
      </c>
      <c r="B542" s="129" t="s">
        <v>124</v>
      </c>
      <c r="C542" s="129" t="s">
        <v>940</v>
      </c>
      <c r="D542" s="83" t="s">
        <v>941</v>
      </c>
    </row>
    <row r="543" spans="1:4" x14ac:dyDescent="0.25">
      <c r="A543" s="129" t="s">
        <v>134</v>
      </c>
      <c r="B543" s="129" t="s">
        <v>124</v>
      </c>
      <c r="C543" s="129" t="s">
        <v>938</v>
      </c>
      <c r="D543" s="83" t="s">
        <v>939</v>
      </c>
    </row>
    <row r="544" spans="1:4" x14ac:dyDescent="0.25">
      <c r="A544" s="129" t="s">
        <v>134</v>
      </c>
      <c r="B544" s="129" t="s">
        <v>124</v>
      </c>
      <c r="C544" s="129" t="s">
        <v>936</v>
      </c>
      <c r="D544" s="83" t="s">
        <v>937</v>
      </c>
    </row>
    <row r="545" spans="1:4" x14ac:dyDescent="0.25">
      <c r="A545" s="129" t="s">
        <v>134</v>
      </c>
      <c r="B545" s="129" t="s">
        <v>124</v>
      </c>
      <c r="C545" s="129" t="s">
        <v>943</v>
      </c>
      <c r="D545" s="83" t="s">
        <v>944</v>
      </c>
    </row>
    <row r="546" spans="1:4" x14ac:dyDescent="0.25">
      <c r="A546" s="129" t="s">
        <v>134</v>
      </c>
      <c r="B546" s="129" t="s">
        <v>124</v>
      </c>
      <c r="C546" s="129" t="s">
        <v>942</v>
      </c>
      <c r="D546" s="83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Dealer Wise</vt:lpstr>
      <vt:lpstr>Sheet2</vt:lpstr>
      <vt:lpstr>Region Wise</vt:lpstr>
      <vt:lpstr>Zone Wise</vt:lpstr>
      <vt:lpstr>DSR</vt:lpstr>
      <vt:lpstr>Q4-90% eligibility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2019-12-21T12:30:49Z</dcterms:modified>
</cp:coreProperties>
</file>