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/>
  <c r="K533" i="11" l="1"/>
  <c r="M533" s="1"/>
  <c r="J533"/>
  <c r="L533" s="1"/>
  <c r="N533" l="1"/>
  <c r="G534"/>
  <c r="F534"/>
  <c r="K531" l="1"/>
  <c r="J531"/>
  <c r="F125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E125" i="5" l="1"/>
  <c r="N4" l="1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3"/>
  <c r="O3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3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2" l="1"/>
  <c r="B1" i="7" l="1"/>
  <c r="A1" i="6"/>
  <c r="B13" l="1"/>
  <c r="N2"/>
  <c r="H124" i="5" l="1"/>
  <c r="M124"/>
  <c r="K124"/>
  <c r="C13" i="6"/>
  <c r="K13" s="1"/>
  <c r="B12"/>
  <c r="M3" i="5"/>
  <c r="E13" i="6" l="1"/>
  <c r="I13"/>
  <c r="J13" s="1"/>
  <c r="G13"/>
  <c r="H13" s="1"/>
  <c r="H119" i="5"/>
  <c r="K119"/>
  <c r="M119"/>
  <c r="H111"/>
  <c r="K111"/>
  <c r="M111"/>
  <c r="H91"/>
  <c r="K91"/>
  <c r="M91"/>
  <c r="H84"/>
  <c r="M84"/>
  <c r="K84"/>
  <c r="H80"/>
  <c r="M80"/>
  <c r="K80"/>
  <c r="H76"/>
  <c r="M76"/>
  <c r="K76"/>
  <c r="H69"/>
  <c r="K69"/>
  <c r="M69"/>
  <c r="H62"/>
  <c r="K62"/>
  <c r="M62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1"/>
  <c r="K31"/>
  <c r="M31"/>
  <c r="H27"/>
  <c r="M27"/>
  <c r="K27"/>
  <c r="H23"/>
  <c r="M23"/>
  <c r="K23"/>
  <c r="H19"/>
  <c r="M19"/>
  <c r="K19"/>
  <c r="H15"/>
  <c r="M15"/>
  <c r="K15"/>
  <c r="H11"/>
  <c r="M11"/>
  <c r="K11"/>
  <c r="H7"/>
  <c r="M7"/>
  <c r="K7"/>
  <c r="M122"/>
  <c r="K122"/>
  <c r="H118"/>
  <c r="K118"/>
  <c r="M118"/>
  <c r="H114"/>
  <c r="M114"/>
  <c r="K114"/>
  <c r="H110"/>
  <c r="K110"/>
  <c r="M110"/>
  <c r="H106"/>
  <c r="M106"/>
  <c r="K106"/>
  <c r="H102"/>
  <c r="K102"/>
  <c r="M102"/>
  <c r="H98"/>
  <c r="M98"/>
  <c r="K98"/>
  <c r="H94"/>
  <c r="K94"/>
  <c r="M94"/>
  <c r="H90"/>
  <c r="M90"/>
  <c r="K90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0"/>
  <c r="M30"/>
  <c r="K30"/>
  <c r="H26"/>
  <c r="K26"/>
  <c r="M26"/>
  <c r="H22"/>
  <c r="M22"/>
  <c r="K22"/>
  <c r="H18"/>
  <c r="M18"/>
  <c r="K18"/>
  <c r="H14"/>
  <c r="K14"/>
  <c r="M14"/>
  <c r="H10"/>
  <c r="K10"/>
  <c r="M10"/>
  <c r="H6"/>
  <c r="M6"/>
  <c r="K6"/>
  <c r="H115"/>
  <c r="K115"/>
  <c r="M115"/>
  <c r="H99"/>
  <c r="K99"/>
  <c r="M99"/>
  <c r="H93"/>
  <c r="M93"/>
  <c r="K93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29"/>
  <c r="M29"/>
  <c r="K29"/>
  <c r="H25"/>
  <c r="M25"/>
  <c r="K25"/>
  <c r="H21"/>
  <c r="M21"/>
  <c r="K21"/>
  <c r="H17"/>
  <c r="M17"/>
  <c r="K17"/>
  <c r="H13"/>
  <c r="M13"/>
  <c r="K13"/>
  <c r="H9"/>
  <c r="K9"/>
  <c r="M9"/>
  <c r="H5"/>
  <c r="M5"/>
  <c r="K5"/>
  <c r="H123"/>
  <c r="K123"/>
  <c r="M123"/>
  <c r="H107"/>
  <c r="K107"/>
  <c r="M107"/>
  <c r="H103"/>
  <c r="K103"/>
  <c r="M103"/>
  <c r="H95"/>
  <c r="K95"/>
  <c r="M95"/>
  <c r="H88"/>
  <c r="K88"/>
  <c r="M88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33"/>
  <c r="M33"/>
  <c r="K33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92"/>
  <c r="M92"/>
  <c r="K92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2"/>
  <c r="M32"/>
  <c r="K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H4"/>
  <c r="M4"/>
  <c r="K4"/>
  <c r="H3"/>
  <c r="K3"/>
  <c r="M32" i="7"/>
  <c r="H65" i="5"/>
  <c r="M31" i="7"/>
  <c r="C12" i="6"/>
  <c r="K12" s="1"/>
  <c r="I124" i="5"/>
  <c r="P124"/>
  <c r="Q124" s="1"/>
  <c r="G31" i="7" l="1"/>
  <c r="H31" s="1"/>
  <c r="I31"/>
  <c r="J31" s="1"/>
  <c r="K31"/>
  <c r="L31" s="1"/>
  <c r="I12" i="6"/>
  <c r="J12" s="1"/>
  <c r="G12"/>
  <c r="H12" s="1"/>
  <c r="E12"/>
  <c r="F12" s="1"/>
  <c r="I32" i="7"/>
  <c r="J32" s="1"/>
  <c r="G32"/>
  <c r="H32" s="1"/>
  <c r="K32"/>
  <c r="L32" s="1"/>
  <c r="F32"/>
  <c r="N32" s="1"/>
  <c r="D12" i="6"/>
  <c r="L125" i="5"/>
  <c r="M125" s="1"/>
  <c r="J125"/>
  <c r="K125" s="1"/>
  <c r="O32" i="7"/>
  <c r="P32" s="1"/>
  <c r="F31"/>
  <c r="N31" s="1"/>
  <c r="O31"/>
  <c r="P31" s="1"/>
  <c r="M12" i="6"/>
  <c r="N12" s="1"/>
  <c r="L12" l="1"/>
  <c r="C7"/>
  <c r="C11"/>
  <c r="C8"/>
  <c r="C5"/>
  <c r="C6"/>
  <c r="C9" l="1"/>
  <c r="C4"/>
  <c r="C10"/>
  <c r="E54" i="7" l="1"/>
  <c r="C14" i="6"/>
  <c r="I3" i="5" l="1"/>
  <c r="P3"/>
  <c r="Q3" s="1"/>
  <c r="G3"/>
  <c r="M4" i="7" l="1"/>
  <c r="B4" i="6"/>
  <c r="I9" i="5"/>
  <c r="P9"/>
  <c r="Q9" s="1"/>
  <c r="P123"/>
  <c r="Q123" s="1"/>
  <c r="I123"/>
  <c r="P119"/>
  <c r="Q119" s="1"/>
  <c r="I119"/>
  <c r="I117"/>
  <c r="P117"/>
  <c r="Q117" s="1"/>
  <c r="I113"/>
  <c r="P113"/>
  <c r="Q113" s="1"/>
  <c r="I107"/>
  <c r="P107"/>
  <c r="Q107" s="1"/>
  <c r="M53" i="7"/>
  <c r="P103" i="5"/>
  <c r="Q103" s="1"/>
  <c r="I103"/>
  <c r="I99"/>
  <c r="P99"/>
  <c r="Q99" s="1"/>
  <c r="I95"/>
  <c r="P95"/>
  <c r="Q95" s="1"/>
  <c r="M48" i="7"/>
  <c r="P93" i="5"/>
  <c r="Q93" s="1"/>
  <c r="I93"/>
  <c r="M46" i="7"/>
  <c r="M44"/>
  <c r="P86" i="5"/>
  <c r="Q86" s="1"/>
  <c r="I86"/>
  <c r="M43" i="7"/>
  <c r="P82" i="5"/>
  <c r="Q82" s="1"/>
  <c r="I82"/>
  <c r="M40" i="7"/>
  <c r="P78" i="5"/>
  <c r="Q78" s="1"/>
  <c r="I78"/>
  <c r="I74"/>
  <c r="P74"/>
  <c r="Q74" s="1"/>
  <c r="M37" i="7"/>
  <c r="B9" i="6"/>
  <c r="K9" s="1"/>
  <c r="I71" i="5"/>
  <c r="P71"/>
  <c r="Q71" s="1"/>
  <c r="I67"/>
  <c r="P67"/>
  <c r="Q67" s="1"/>
  <c r="M34" i="7"/>
  <c r="P64" i="5"/>
  <c r="Q64" s="1"/>
  <c r="I64"/>
  <c r="B8" i="6"/>
  <c r="K8" s="1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33"/>
  <c r="P33"/>
  <c r="Q33" s="1"/>
  <c r="I27"/>
  <c r="P27"/>
  <c r="Q27" s="1"/>
  <c r="M12" i="7"/>
  <c r="P23" i="5"/>
  <c r="Q23" s="1"/>
  <c r="I23"/>
  <c r="M10" i="7"/>
  <c r="P19" i="5"/>
  <c r="Q19" s="1"/>
  <c r="I19"/>
  <c r="I15"/>
  <c r="P15"/>
  <c r="Q15" s="1"/>
  <c r="I13"/>
  <c r="P13"/>
  <c r="Q13" s="1"/>
  <c r="I5"/>
  <c r="P5"/>
  <c r="Q5" s="1"/>
  <c r="I122"/>
  <c r="P122"/>
  <c r="Q122" s="1"/>
  <c r="I120"/>
  <c r="P120"/>
  <c r="Q120" s="1"/>
  <c r="P118"/>
  <c r="Q118" s="1"/>
  <c r="I118"/>
  <c r="I116"/>
  <c r="P116"/>
  <c r="Q116" s="1"/>
  <c r="I114"/>
  <c r="P114"/>
  <c r="Q114" s="1"/>
  <c r="I112"/>
  <c r="P112"/>
  <c r="Q112" s="1"/>
  <c r="I110"/>
  <c r="P110"/>
  <c r="Q110" s="1"/>
  <c r="P108"/>
  <c r="Q108" s="1"/>
  <c r="I108"/>
  <c r="P106"/>
  <c r="Q106" s="1"/>
  <c r="I106"/>
  <c r="I104"/>
  <c r="P104"/>
  <c r="Q104" s="1"/>
  <c r="M52" i="7"/>
  <c r="P102" i="5"/>
  <c r="Q102" s="1"/>
  <c r="I102"/>
  <c r="I100"/>
  <c r="P100"/>
  <c r="Q100" s="1"/>
  <c r="M50" i="7"/>
  <c r="P98" i="5"/>
  <c r="Q98" s="1"/>
  <c r="I98"/>
  <c r="M49" i="7"/>
  <c r="P96" i="5"/>
  <c r="Q96" s="1"/>
  <c r="I96"/>
  <c r="I94"/>
  <c r="P94"/>
  <c r="Q94" s="1"/>
  <c r="I92"/>
  <c r="P92"/>
  <c r="Q92" s="1"/>
  <c r="I90"/>
  <c r="P90"/>
  <c r="Q90" s="1"/>
  <c r="I89"/>
  <c r="P89"/>
  <c r="Q89" s="1"/>
  <c r="I87"/>
  <c r="P87"/>
  <c r="Q87" s="1"/>
  <c r="I85"/>
  <c r="P85"/>
  <c r="Q85" s="1"/>
  <c r="I83"/>
  <c r="P83"/>
  <c r="Q83" s="1"/>
  <c r="M42" i="7"/>
  <c r="P81" i="5"/>
  <c r="Q81" s="1"/>
  <c r="I81"/>
  <c r="I79"/>
  <c r="P79"/>
  <c r="Q79" s="1"/>
  <c r="I77"/>
  <c r="P77"/>
  <c r="Q77" s="1"/>
  <c r="I75"/>
  <c r="P75"/>
  <c r="Q75" s="1"/>
  <c r="M38" i="7"/>
  <c r="P73" i="5"/>
  <c r="Q73" s="1"/>
  <c r="I73"/>
  <c r="M41" i="7"/>
  <c r="I72" i="5"/>
  <c r="P72"/>
  <c r="Q72" s="1"/>
  <c r="I70"/>
  <c r="P70"/>
  <c r="Q70" s="1"/>
  <c r="I68"/>
  <c r="P68"/>
  <c r="Q68" s="1"/>
  <c r="M35" i="7"/>
  <c r="P66" i="5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B7" i="6"/>
  <c r="K7" s="1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2"/>
  <c r="P32"/>
  <c r="Q32" s="1"/>
  <c r="I30"/>
  <c r="P30"/>
  <c r="Q30" s="1"/>
  <c r="I28"/>
  <c r="P28"/>
  <c r="Q28" s="1"/>
  <c r="M13" i="7"/>
  <c r="P26" i="5"/>
  <c r="Q26" s="1"/>
  <c r="I26"/>
  <c r="I24"/>
  <c r="P24"/>
  <c r="Q24" s="1"/>
  <c r="I22"/>
  <c r="P22"/>
  <c r="Q22" s="1"/>
  <c r="P20"/>
  <c r="Q20" s="1"/>
  <c r="I20"/>
  <c r="I18"/>
  <c r="P18"/>
  <c r="Q18" s="1"/>
  <c r="P16"/>
  <c r="Q16" s="1"/>
  <c r="I16"/>
  <c r="I14"/>
  <c r="P14"/>
  <c r="Q14" s="1"/>
  <c r="I12"/>
  <c r="P12"/>
  <c r="Q12" s="1"/>
  <c r="M8" i="7"/>
  <c r="P10" i="5"/>
  <c r="Q10" s="1"/>
  <c r="I10"/>
  <c r="I8"/>
  <c r="P8"/>
  <c r="Q8" s="1"/>
  <c r="M6" i="7"/>
  <c r="P6" i="5"/>
  <c r="Q6" s="1"/>
  <c r="I6"/>
  <c r="M5" i="7"/>
  <c r="P4" i="5"/>
  <c r="Q4" s="1"/>
  <c r="I4"/>
  <c r="P121"/>
  <c r="Q121" s="1"/>
  <c r="I121"/>
  <c r="I115"/>
  <c r="P115"/>
  <c r="Q115" s="1"/>
  <c r="P111"/>
  <c r="Q111" s="1"/>
  <c r="I111"/>
  <c r="I109"/>
  <c r="P109"/>
  <c r="Q109" s="1"/>
  <c r="I105"/>
  <c r="P105"/>
  <c r="Q105" s="1"/>
  <c r="B11" i="6"/>
  <c r="K11" s="1"/>
  <c r="M51" i="7"/>
  <c r="I101" i="5"/>
  <c r="P101"/>
  <c r="Q101" s="1"/>
  <c r="I97"/>
  <c r="P97"/>
  <c r="Q97" s="1"/>
  <c r="M47" i="7"/>
  <c r="P91" i="5"/>
  <c r="Q91" s="1"/>
  <c r="I91"/>
  <c r="M45" i="7"/>
  <c r="B10" i="6"/>
  <c r="K10" s="1"/>
  <c r="I88" i="5"/>
  <c r="P88"/>
  <c r="Q88" s="1"/>
  <c r="I84"/>
  <c r="P84"/>
  <c r="Q84" s="1"/>
  <c r="P80"/>
  <c r="Q80" s="1"/>
  <c r="I80"/>
  <c r="M39" i="7"/>
  <c r="P76" i="5"/>
  <c r="Q76" s="1"/>
  <c r="I76"/>
  <c r="M36" i="7"/>
  <c r="P69" i="5"/>
  <c r="Q69" s="1"/>
  <c r="I69"/>
  <c r="M33" i="7"/>
  <c r="P62" i="5"/>
  <c r="Q62" s="1"/>
  <c r="I62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6" i="6"/>
  <c r="K6" s="1"/>
  <c r="I38" i="5"/>
  <c r="P38"/>
  <c r="Q38" s="1"/>
  <c r="M15" i="7"/>
  <c r="P35" i="5"/>
  <c r="Q35" s="1"/>
  <c r="I35"/>
  <c r="P31"/>
  <c r="Q31" s="1"/>
  <c r="I31"/>
  <c r="M14" i="7"/>
  <c r="P29" i="5"/>
  <c r="Q29" s="1"/>
  <c r="I29"/>
  <c r="P25"/>
  <c r="Q25" s="1"/>
  <c r="I25"/>
  <c r="M11" i="7"/>
  <c r="P21" i="5"/>
  <c r="Q21" s="1"/>
  <c r="I21"/>
  <c r="M9" i="7"/>
  <c r="B5" i="6"/>
  <c r="K5" s="1"/>
  <c r="I17" i="5"/>
  <c r="P17"/>
  <c r="Q17" s="1"/>
  <c r="P11"/>
  <c r="Q11" s="1"/>
  <c r="I11"/>
  <c r="M7" i="7"/>
  <c r="P7" i="5"/>
  <c r="Q7" s="1"/>
  <c r="I7"/>
  <c r="I4" i="6" l="1"/>
  <c r="J4" s="1"/>
  <c r="K4"/>
  <c r="K27" i="7"/>
  <c r="L27" s="1"/>
  <c r="I27"/>
  <c r="J27" s="1"/>
  <c r="G27"/>
  <c r="H27" s="1"/>
  <c r="I45"/>
  <c r="J45" s="1"/>
  <c r="G45"/>
  <c r="H45" s="1"/>
  <c r="K45"/>
  <c r="L45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G38"/>
  <c r="H38" s="1"/>
  <c r="K38"/>
  <c r="L38" s="1"/>
  <c r="I38"/>
  <c r="J38" s="1"/>
  <c r="I30"/>
  <c r="J30" s="1"/>
  <c r="G30"/>
  <c r="H30" s="1"/>
  <c r="K30"/>
  <c r="L30" s="1"/>
  <c r="G34"/>
  <c r="H34" s="1"/>
  <c r="K34"/>
  <c r="L34" s="1"/>
  <c r="I34"/>
  <c r="J34" s="1"/>
  <c r="I46"/>
  <c r="J46" s="1"/>
  <c r="G46"/>
  <c r="H46" s="1"/>
  <c r="K46"/>
  <c r="L46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I36"/>
  <c r="J36" s="1"/>
  <c r="K36"/>
  <c r="L36" s="1"/>
  <c r="G36"/>
  <c r="H36" s="1"/>
  <c r="G10" i="6"/>
  <c r="H10" s="1"/>
  <c r="E10"/>
  <c r="F10" s="1"/>
  <c r="I10"/>
  <c r="J10" s="1"/>
  <c r="G47" i="7"/>
  <c r="H47" s="1"/>
  <c r="K47"/>
  <c r="L47" s="1"/>
  <c r="I47"/>
  <c r="J47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K41"/>
  <c r="L41" s="1"/>
  <c r="I41"/>
  <c r="J41" s="1"/>
  <c r="G41"/>
  <c r="H41" s="1"/>
  <c r="G42"/>
  <c r="H42" s="1"/>
  <c r="K42"/>
  <c r="L42" s="1"/>
  <c r="I42"/>
  <c r="J42" s="1"/>
  <c r="I50"/>
  <c r="J50" s="1"/>
  <c r="G50"/>
  <c r="H50" s="1"/>
  <c r="K50"/>
  <c r="L50" s="1"/>
  <c r="I16"/>
  <c r="J16" s="1"/>
  <c r="K16"/>
  <c r="L16" s="1"/>
  <c r="G16"/>
  <c r="H16" s="1"/>
  <c r="I29"/>
  <c r="J29" s="1"/>
  <c r="K29"/>
  <c r="L29" s="1"/>
  <c r="G29"/>
  <c r="H29" s="1"/>
  <c r="I8" i="6"/>
  <c r="J8" s="1"/>
  <c r="E8"/>
  <c r="F8" s="1"/>
  <c r="G8"/>
  <c r="H8" s="1"/>
  <c r="G9"/>
  <c r="H9" s="1"/>
  <c r="E9"/>
  <c r="F9" s="1"/>
  <c r="I9"/>
  <c r="J9" s="1"/>
  <c r="I44" i="7"/>
  <c r="J44" s="1"/>
  <c r="K44"/>
  <c r="L44" s="1"/>
  <c r="G44"/>
  <c r="H44" s="1"/>
  <c r="I33"/>
  <c r="J33" s="1"/>
  <c r="G33"/>
  <c r="H33" s="1"/>
  <c r="K33"/>
  <c r="L33" s="1"/>
  <c r="I51"/>
  <c r="J51" s="1"/>
  <c r="K51"/>
  <c r="L51" s="1"/>
  <c r="G51"/>
  <c r="H51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35" i="7"/>
  <c r="L35" s="1"/>
  <c r="I35"/>
  <c r="J35" s="1"/>
  <c r="G35"/>
  <c r="H35" s="1"/>
  <c r="K49"/>
  <c r="L49" s="1"/>
  <c r="I49"/>
  <c r="J49" s="1"/>
  <c r="G49"/>
  <c r="H49" s="1"/>
  <c r="G52"/>
  <c r="H52" s="1"/>
  <c r="I52"/>
  <c r="J52" s="1"/>
  <c r="K52"/>
  <c r="L52" s="1"/>
  <c r="K12"/>
  <c r="L12" s="1"/>
  <c r="I12"/>
  <c r="J12" s="1"/>
  <c r="G12"/>
  <c r="H12" s="1"/>
  <c r="I20"/>
  <c r="J20" s="1"/>
  <c r="G20"/>
  <c r="H20" s="1"/>
  <c r="K20"/>
  <c r="L20" s="1"/>
  <c r="G37"/>
  <c r="H37" s="1"/>
  <c r="K37"/>
  <c r="L37" s="1"/>
  <c r="I37"/>
  <c r="J37" s="1"/>
  <c r="K43"/>
  <c r="L43" s="1"/>
  <c r="G43"/>
  <c r="H43" s="1"/>
  <c r="I43"/>
  <c r="J43" s="1"/>
  <c r="I53"/>
  <c r="J53" s="1"/>
  <c r="G53"/>
  <c r="H53" s="1"/>
  <c r="K53"/>
  <c r="L53" s="1"/>
  <c r="G4" i="6"/>
  <c r="E4"/>
  <c r="G7" i="7"/>
  <c r="H7" s="1"/>
  <c r="K7"/>
  <c r="L7" s="1"/>
  <c r="I7"/>
  <c r="J7" s="1"/>
  <c r="G39"/>
  <c r="H39" s="1"/>
  <c r="K39"/>
  <c r="L39" s="1"/>
  <c r="I39"/>
  <c r="J39" s="1"/>
  <c r="G11"/>
  <c r="H11" s="1"/>
  <c r="K11"/>
  <c r="L11" s="1"/>
  <c r="I11"/>
  <c r="J11" s="1"/>
  <c r="K24"/>
  <c r="L24" s="1"/>
  <c r="G24"/>
  <c r="H24" s="1"/>
  <c r="I24"/>
  <c r="J24" s="1"/>
  <c r="E11" i="6"/>
  <c r="F11" s="1"/>
  <c r="I11"/>
  <c r="J11" s="1"/>
  <c r="G11"/>
  <c r="H11" s="1"/>
  <c r="I13" i="7"/>
  <c r="J13" s="1"/>
  <c r="G13"/>
  <c r="H13" s="1"/>
  <c r="K13"/>
  <c r="L13" s="1"/>
  <c r="K10"/>
  <c r="L10" s="1"/>
  <c r="I10"/>
  <c r="J10" s="1"/>
  <c r="G10"/>
  <c r="H10" s="1"/>
  <c r="G40"/>
  <c r="H40" s="1"/>
  <c r="K40"/>
  <c r="L40" s="1"/>
  <c r="I40"/>
  <c r="J40" s="1"/>
  <c r="G48"/>
  <c r="H48" s="1"/>
  <c r="K48"/>
  <c r="L48" s="1"/>
  <c r="I48"/>
  <c r="J48" s="1"/>
  <c r="I4"/>
  <c r="G4"/>
  <c r="K4"/>
  <c r="J5" i="6"/>
  <c r="D4"/>
  <c r="F4" i="7"/>
  <c r="D54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M11" i="6"/>
  <c r="N11" s="1"/>
  <c r="D11"/>
  <c r="L11" s="1"/>
  <c r="P125" i="5"/>
  <c r="Q125" s="1"/>
  <c r="G125"/>
  <c r="H125"/>
  <c r="I125" s="1"/>
  <c r="O9" i="7"/>
  <c r="P9" s="1"/>
  <c r="F9"/>
  <c r="N9" s="1"/>
  <c r="F39"/>
  <c r="N39" s="1"/>
  <c r="O39"/>
  <c r="P39" s="1"/>
  <c r="F36"/>
  <c r="N36" s="1"/>
  <c r="O36"/>
  <c r="P36" s="1"/>
  <c r="O8"/>
  <c r="P8" s="1"/>
  <c r="F8"/>
  <c r="N8" s="1"/>
  <c r="O42"/>
  <c r="P42" s="1"/>
  <c r="F42"/>
  <c r="N42" s="1"/>
  <c r="O52"/>
  <c r="P52" s="1"/>
  <c r="F52"/>
  <c r="F20"/>
  <c r="N20" s="1"/>
  <c r="O20"/>
  <c r="P20" s="1"/>
  <c r="F53"/>
  <c r="N53" s="1"/>
  <c r="O53"/>
  <c r="P53" s="1"/>
  <c r="F33"/>
  <c r="N33" s="1"/>
  <c r="O33"/>
  <c r="P33" s="1"/>
  <c r="M10" i="6"/>
  <c r="N10" s="1"/>
  <c r="D10"/>
  <c r="L10" s="1"/>
  <c r="O51" i="7"/>
  <c r="P51" s="1"/>
  <c r="F51"/>
  <c r="N51" s="1"/>
  <c r="F5"/>
  <c r="N5" s="1"/>
  <c r="O5"/>
  <c r="P5" s="1"/>
  <c r="O6"/>
  <c r="P6" s="1"/>
  <c r="F6"/>
  <c r="F13"/>
  <c r="N13" s="1"/>
  <c r="O13"/>
  <c r="P13" s="1"/>
  <c r="F35"/>
  <c r="O35"/>
  <c r="P35" s="1"/>
  <c r="O49"/>
  <c r="P49" s="1"/>
  <c r="F49"/>
  <c r="N49" s="1"/>
  <c r="O50"/>
  <c r="P50" s="1"/>
  <c r="F50"/>
  <c r="N50" s="1"/>
  <c r="F16"/>
  <c r="N16" s="1"/>
  <c r="O16"/>
  <c r="P16" s="1"/>
  <c r="O14"/>
  <c r="P14" s="1"/>
  <c r="F14"/>
  <c r="N14" s="1"/>
  <c r="O24"/>
  <c r="P24" s="1"/>
  <c r="F24"/>
  <c r="O45"/>
  <c r="P45" s="1"/>
  <c r="F45"/>
  <c r="N45" s="1"/>
  <c r="O23"/>
  <c r="P23" s="1"/>
  <c r="F23"/>
  <c r="O29"/>
  <c r="P29" s="1"/>
  <c r="F29"/>
  <c r="N29" s="1"/>
  <c r="O30"/>
  <c r="P30" s="1"/>
  <c r="F30"/>
  <c r="N30" s="1"/>
  <c r="M9" i="6"/>
  <c r="N9" s="1"/>
  <c r="D9"/>
  <c r="L9" s="1"/>
  <c r="F40" i="7"/>
  <c r="N40" s="1"/>
  <c r="O40"/>
  <c r="P40" s="1"/>
  <c r="O43"/>
  <c r="P43" s="1"/>
  <c r="F43"/>
  <c r="N43" s="1"/>
  <c r="F44"/>
  <c r="N44" s="1"/>
  <c r="O44"/>
  <c r="P44" s="1"/>
  <c r="O46"/>
  <c r="P46" s="1"/>
  <c r="F46"/>
  <c r="N46" s="1"/>
  <c r="F48"/>
  <c r="N48" s="1"/>
  <c r="O48"/>
  <c r="P48" s="1"/>
  <c r="O15"/>
  <c r="P15" s="1"/>
  <c r="F15"/>
  <c r="N15" s="1"/>
  <c r="O17"/>
  <c r="P17" s="1"/>
  <c r="F17"/>
  <c r="N17" s="1"/>
  <c r="O27"/>
  <c r="P27" s="1"/>
  <c r="F27"/>
  <c r="N27" s="1"/>
  <c r="O47"/>
  <c r="P47" s="1"/>
  <c r="F47"/>
  <c r="N4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41"/>
  <c r="N41" s="1"/>
  <c r="O41"/>
  <c r="P41" s="1"/>
  <c r="O38"/>
  <c r="P38" s="1"/>
  <c r="F38"/>
  <c r="N38" s="1"/>
  <c r="F10"/>
  <c r="N10" s="1"/>
  <c r="O10"/>
  <c r="P10" s="1"/>
  <c r="O12"/>
  <c r="P12" s="1"/>
  <c r="F12"/>
  <c r="N12" s="1"/>
  <c r="M8" i="6"/>
  <c r="N8" s="1"/>
  <c r="D8"/>
  <c r="L8" s="1"/>
  <c r="F34" i="7"/>
  <c r="N34" s="1"/>
  <c r="O34"/>
  <c r="P34" s="1"/>
  <c r="O37"/>
  <c r="P37" s="1"/>
  <c r="F37"/>
  <c r="N37" s="1"/>
  <c r="F13" i="6"/>
  <c r="M13"/>
  <c r="N13" s="1"/>
  <c r="D13"/>
  <c r="L13" s="1"/>
  <c r="B14"/>
  <c r="D14" s="1"/>
  <c r="F54" i="7" l="1"/>
  <c r="N125" i="5"/>
  <c r="O125" s="1"/>
  <c r="N23" i="7"/>
  <c r="N6"/>
  <c r="N18"/>
  <c r="N35"/>
  <c r="N52"/>
  <c r="N26"/>
  <c r="N11"/>
  <c r="N24"/>
  <c r="L4" i="6"/>
  <c r="K14"/>
  <c r="L14" s="1"/>
  <c r="L6"/>
  <c r="I54" i="7"/>
  <c r="J4"/>
  <c r="J54" s="1"/>
  <c r="G54"/>
  <c r="H4"/>
  <c r="H54" s="1"/>
  <c r="I14" i="6"/>
  <c r="J14" s="1"/>
  <c r="G14"/>
  <c r="H4"/>
  <c r="H14" s="1"/>
  <c r="P4" i="7"/>
  <c r="P54" s="1"/>
  <c r="O54"/>
  <c r="L4"/>
  <c r="L54" s="1"/>
  <c r="K54"/>
  <c r="F4" i="6"/>
  <c r="F14" s="1"/>
  <c r="E14"/>
  <c r="M14"/>
  <c r="N14" s="1"/>
  <c r="M54" i="7" l="1"/>
  <c r="N4"/>
  <c r="N54" s="1"/>
  <c r="K4" i="11"/>
  <c r="M4" s="1"/>
  <c r="K528"/>
  <c r="M528" s="1"/>
  <c r="K530"/>
  <c r="M530" s="1"/>
  <c r="K525"/>
  <c r="M525" s="1"/>
  <c r="K521"/>
  <c r="M521" s="1"/>
  <c r="K515"/>
  <c r="M515" s="1"/>
  <c r="K511"/>
  <c r="M511" s="1"/>
  <c r="K505"/>
  <c r="M505" s="1"/>
  <c r="K501"/>
  <c r="M501" s="1"/>
  <c r="K497"/>
  <c r="M497" s="1"/>
  <c r="K493"/>
  <c r="M493" s="1"/>
  <c r="K489"/>
  <c r="M489" s="1"/>
  <c r="K485"/>
  <c r="M485" s="1"/>
  <c r="K479"/>
  <c r="M479" s="1"/>
  <c r="K475"/>
  <c r="M475" s="1"/>
  <c r="K471"/>
  <c r="M471" s="1"/>
  <c r="K467"/>
  <c r="M467" s="1"/>
  <c r="K463"/>
  <c r="M463" s="1"/>
  <c r="K459"/>
  <c r="M459" s="1"/>
  <c r="K455"/>
  <c r="M455" s="1"/>
  <c r="K451"/>
  <c r="M451" s="1"/>
  <c r="K447"/>
  <c r="M447" s="1"/>
  <c r="K443"/>
  <c r="M443" s="1"/>
  <c r="K439"/>
  <c r="M439" s="1"/>
  <c r="K432"/>
  <c r="M432" s="1"/>
  <c r="K428"/>
  <c r="M428" s="1"/>
  <c r="K424"/>
  <c r="M424" s="1"/>
  <c r="K416"/>
  <c r="M416" s="1"/>
  <c r="K410"/>
  <c r="M410" s="1"/>
  <c r="K404"/>
  <c r="M404" s="1"/>
  <c r="K398"/>
  <c r="M398" s="1"/>
  <c r="K392"/>
  <c r="M392" s="1"/>
  <c r="K384"/>
  <c r="M384" s="1"/>
  <c r="K378"/>
  <c r="M378" s="1"/>
  <c r="K372"/>
  <c r="M372" s="1"/>
  <c r="K366"/>
  <c r="M366" s="1"/>
  <c r="K360"/>
  <c r="M360" s="1"/>
  <c r="K356"/>
  <c r="M356" s="1"/>
  <c r="K350"/>
  <c r="M350" s="1"/>
  <c r="K346"/>
  <c r="M346" s="1"/>
  <c r="K342"/>
  <c r="M342" s="1"/>
  <c r="K338"/>
  <c r="M338" s="1"/>
  <c r="K332"/>
  <c r="M332" s="1"/>
  <c r="K328"/>
  <c r="M328" s="1"/>
  <c r="K324"/>
  <c r="M324" s="1"/>
  <c r="K320"/>
  <c r="M320" s="1"/>
  <c r="K316"/>
  <c r="M316" s="1"/>
  <c r="K310"/>
  <c r="M310" s="1"/>
  <c r="K306"/>
  <c r="M306" s="1"/>
  <c r="K507"/>
  <c r="M507" s="1"/>
  <c r="K422"/>
  <c r="M422" s="1"/>
  <c r="K414"/>
  <c r="M414" s="1"/>
  <c r="K402"/>
  <c r="M402" s="1"/>
  <c r="K390"/>
  <c r="M390" s="1"/>
  <c r="K517"/>
  <c r="M517" s="1"/>
  <c r="K503"/>
  <c r="M503" s="1"/>
  <c r="K481"/>
  <c r="M481" s="1"/>
  <c r="K469"/>
  <c r="M469" s="1"/>
  <c r="K449"/>
  <c r="M449" s="1"/>
  <c r="K437"/>
  <c r="M437" s="1"/>
  <c r="K412"/>
  <c r="M412" s="1"/>
  <c r="K396"/>
  <c r="M396" s="1"/>
  <c r="K362"/>
  <c r="M362" s="1"/>
  <c r="K348"/>
  <c r="M348" s="1"/>
  <c r="K326"/>
  <c r="M326" s="1"/>
  <c r="K312"/>
  <c r="M312" s="1"/>
  <c r="K406"/>
  <c r="M406" s="1"/>
  <c r="K382"/>
  <c r="M382" s="1"/>
  <c r="J528"/>
  <c r="L528" s="1"/>
  <c r="K527"/>
  <c r="M527" s="1"/>
  <c r="K513"/>
  <c r="M513" s="1"/>
  <c r="K491"/>
  <c r="M491" s="1"/>
  <c r="K477"/>
  <c r="M477" s="1"/>
  <c r="K457"/>
  <c r="M457" s="1"/>
  <c r="K445"/>
  <c r="M445" s="1"/>
  <c r="K426"/>
  <c r="M426" s="1"/>
  <c r="K408"/>
  <c r="M408" s="1"/>
  <c r="K376"/>
  <c r="M376" s="1"/>
  <c r="K358"/>
  <c r="M358" s="1"/>
  <c r="K334"/>
  <c r="M334" s="1"/>
  <c r="K322"/>
  <c r="M322" s="1"/>
  <c r="K483"/>
  <c r="M483" s="1"/>
  <c r="K394"/>
  <c r="M394" s="1"/>
  <c r="K523"/>
  <c r="M523" s="1"/>
  <c r="K499"/>
  <c r="M499" s="1"/>
  <c r="K487"/>
  <c r="M487" s="1"/>
  <c r="K465"/>
  <c r="M465" s="1"/>
  <c r="K453"/>
  <c r="M453" s="1"/>
  <c r="K434"/>
  <c r="M434" s="1"/>
  <c r="K420"/>
  <c r="M420" s="1"/>
  <c r="K388"/>
  <c r="M388" s="1"/>
  <c r="K368"/>
  <c r="M368" s="1"/>
  <c r="K344"/>
  <c r="M344" s="1"/>
  <c r="K330"/>
  <c r="M330" s="1"/>
  <c r="K308"/>
  <c r="M308" s="1"/>
  <c r="K418"/>
  <c r="M418" s="1"/>
  <c r="K370"/>
  <c r="M370" s="1"/>
  <c r="K352"/>
  <c r="M352" s="1"/>
  <c r="K314"/>
  <c r="M314" s="1"/>
  <c r="K529"/>
  <c r="M529" s="1"/>
  <c r="K524"/>
  <c r="M524" s="1"/>
  <c r="K520"/>
  <c r="M520" s="1"/>
  <c r="K516"/>
  <c r="M516" s="1"/>
  <c r="K512"/>
  <c r="M512" s="1"/>
  <c r="K506"/>
  <c r="M506" s="1"/>
  <c r="K500"/>
  <c r="M500" s="1"/>
  <c r="K494"/>
  <c r="M494" s="1"/>
  <c r="K490"/>
  <c r="M490" s="1"/>
  <c r="K482"/>
  <c r="M482" s="1"/>
  <c r="K476"/>
  <c r="M476" s="1"/>
  <c r="K470"/>
  <c r="M470" s="1"/>
  <c r="K462"/>
  <c r="M462" s="1"/>
  <c r="K456"/>
  <c r="M456" s="1"/>
  <c r="K452"/>
  <c r="M452" s="1"/>
  <c r="K448"/>
  <c r="M448" s="1"/>
  <c r="K444"/>
  <c r="M444" s="1"/>
  <c r="K440"/>
  <c r="M440" s="1"/>
  <c r="K436"/>
  <c r="M436" s="1"/>
  <c r="K433"/>
  <c r="M433" s="1"/>
  <c r="K429"/>
  <c r="M429" s="1"/>
  <c r="K425"/>
  <c r="M425" s="1"/>
  <c r="K421"/>
  <c r="M421" s="1"/>
  <c r="K415"/>
  <c r="M415" s="1"/>
  <c r="K411"/>
  <c r="M411" s="1"/>
  <c r="K407"/>
  <c r="M407" s="1"/>
  <c r="K403"/>
  <c r="M403" s="1"/>
  <c r="K397"/>
  <c r="M397" s="1"/>
  <c r="K393"/>
  <c r="M393" s="1"/>
  <c r="K389"/>
  <c r="M389" s="1"/>
  <c r="K383"/>
  <c r="M383" s="1"/>
  <c r="K379"/>
  <c r="M379" s="1"/>
  <c r="K375"/>
  <c r="M375" s="1"/>
  <c r="K371"/>
  <c r="M371" s="1"/>
  <c r="K365"/>
  <c r="M365" s="1"/>
  <c r="K361"/>
  <c r="M361" s="1"/>
  <c r="K357"/>
  <c r="M357" s="1"/>
  <c r="K353"/>
  <c r="M353" s="1"/>
  <c r="K532"/>
  <c r="M532" s="1"/>
  <c r="K441"/>
  <c r="M441" s="1"/>
  <c r="K380"/>
  <c r="M380" s="1"/>
  <c r="K386"/>
  <c r="M386" s="1"/>
  <c r="K336"/>
  <c r="M336" s="1"/>
  <c r="K526"/>
  <c r="M526" s="1"/>
  <c r="K502"/>
  <c r="M502" s="1"/>
  <c r="K486"/>
  <c r="M486" s="1"/>
  <c r="K454"/>
  <c r="M454" s="1"/>
  <c r="K442"/>
  <c r="M442" s="1"/>
  <c r="K423"/>
  <c r="M423" s="1"/>
  <c r="K409"/>
  <c r="M409" s="1"/>
  <c r="K387"/>
  <c r="M387" s="1"/>
  <c r="K473"/>
  <c r="M473" s="1"/>
  <c r="K430"/>
  <c r="M430" s="1"/>
  <c r="K318"/>
  <c r="M318" s="1"/>
  <c r="K374"/>
  <c r="M374" s="1"/>
  <c r="K292"/>
  <c r="M292" s="1"/>
  <c r="K514"/>
  <c r="M514" s="1"/>
  <c r="K498"/>
  <c r="M498" s="1"/>
  <c r="K466"/>
  <c r="M466" s="1"/>
  <c r="K450"/>
  <c r="M450" s="1"/>
  <c r="K431"/>
  <c r="M431" s="1"/>
  <c r="K419"/>
  <c r="M419" s="1"/>
  <c r="K395"/>
  <c r="M395" s="1"/>
  <c r="K381"/>
  <c r="M381" s="1"/>
  <c r="K373"/>
  <c r="M373" s="1"/>
  <c r="K355"/>
  <c r="M355" s="1"/>
  <c r="K509"/>
  <c r="M509" s="1"/>
  <c r="K461"/>
  <c r="M461" s="1"/>
  <c r="K354"/>
  <c r="M354" s="1"/>
  <c r="K519"/>
  <c r="M519" s="1"/>
  <c r="K364"/>
  <c r="M364" s="1"/>
  <c r="K522"/>
  <c r="M522" s="1"/>
  <c r="K510"/>
  <c r="M510" s="1"/>
  <c r="K478"/>
  <c r="M478" s="1"/>
  <c r="K458"/>
  <c r="M458" s="1"/>
  <c r="K438"/>
  <c r="M438" s="1"/>
  <c r="K427"/>
  <c r="M427" s="1"/>
  <c r="K405"/>
  <c r="M405" s="1"/>
  <c r="K391"/>
  <c r="M391" s="1"/>
  <c r="K359"/>
  <c r="M359" s="1"/>
  <c r="K345"/>
  <c r="M345" s="1"/>
  <c r="K341"/>
  <c r="M341" s="1"/>
  <c r="K337"/>
  <c r="M337" s="1"/>
  <c r="K331"/>
  <c r="M331" s="1"/>
  <c r="K327"/>
  <c r="M327" s="1"/>
  <c r="K323"/>
  <c r="M323" s="1"/>
  <c r="K317"/>
  <c r="M317" s="1"/>
  <c r="K311"/>
  <c r="M311" s="1"/>
  <c r="K305"/>
  <c r="M305" s="1"/>
  <c r="K504"/>
  <c r="M504" s="1"/>
  <c r="K488"/>
  <c r="M488" s="1"/>
  <c r="K480"/>
  <c r="M480" s="1"/>
  <c r="K468"/>
  <c r="M468" s="1"/>
  <c r="K460"/>
  <c r="M460" s="1"/>
  <c r="K399"/>
  <c r="M399" s="1"/>
  <c r="K369"/>
  <c r="M369" s="1"/>
  <c r="K335"/>
  <c r="M335" s="1"/>
  <c r="K315"/>
  <c r="M315" s="1"/>
  <c r="K201"/>
  <c r="M201" s="1"/>
  <c r="K304"/>
  <c r="M304" s="1"/>
  <c r="K296"/>
  <c r="M296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204"/>
  <c r="M204" s="1"/>
  <c r="K196"/>
  <c r="M196" s="1"/>
  <c r="K191"/>
  <c r="M191" s="1"/>
  <c r="K183"/>
  <c r="M183" s="1"/>
  <c r="K175"/>
  <c r="M175" s="1"/>
  <c r="K171"/>
  <c r="M171" s="1"/>
  <c r="K167"/>
  <c r="M167" s="1"/>
  <c r="K163"/>
  <c r="M163" s="1"/>
  <c r="K159"/>
  <c r="M159" s="1"/>
  <c r="K155"/>
  <c r="M155" s="1"/>
  <c r="K495"/>
  <c r="M495" s="1"/>
  <c r="K446"/>
  <c r="M446" s="1"/>
  <c r="K401"/>
  <c r="M401" s="1"/>
  <c r="K363"/>
  <c r="M363" s="1"/>
  <c r="K343"/>
  <c r="M343" s="1"/>
  <c r="K321"/>
  <c r="M321" s="1"/>
  <c r="K508"/>
  <c r="M508" s="1"/>
  <c r="K417"/>
  <c r="M417" s="1"/>
  <c r="K319"/>
  <c r="M319" s="1"/>
  <c r="K280"/>
  <c r="M280" s="1"/>
  <c r="K256"/>
  <c r="M256" s="1"/>
  <c r="K216"/>
  <c r="M216" s="1"/>
  <c r="K193"/>
  <c r="M193" s="1"/>
  <c r="K492"/>
  <c r="M492" s="1"/>
  <c r="K435"/>
  <c r="M435" s="1"/>
  <c r="K329"/>
  <c r="M329" s="1"/>
  <c r="K313"/>
  <c r="M313" s="1"/>
  <c r="K472"/>
  <c r="M472" s="1"/>
  <c r="K385"/>
  <c r="M385" s="1"/>
  <c r="K300"/>
  <c r="M300" s="1"/>
  <c r="K272"/>
  <c r="M272" s="1"/>
  <c r="K232"/>
  <c r="M232" s="1"/>
  <c r="K208"/>
  <c r="M208" s="1"/>
  <c r="K165"/>
  <c r="M165" s="1"/>
  <c r="K400"/>
  <c r="M400" s="1"/>
  <c r="M531"/>
  <c r="K474"/>
  <c r="M474" s="1"/>
  <c r="K377"/>
  <c r="M377" s="1"/>
  <c r="K351"/>
  <c r="M351" s="1"/>
  <c r="K339"/>
  <c r="M339" s="1"/>
  <c r="K325"/>
  <c r="M325" s="1"/>
  <c r="K496"/>
  <c r="M496" s="1"/>
  <c r="K464"/>
  <c r="M464" s="1"/>
  <c r="K307"/>
  <c r="M307" s="1"/>
  <c r="K288"/>
  <c r="M288" s="1"/>
  <c r="K248"/>
  <c r="M248" s="1"/>
  <c r="K224"/>
  <c r="M224" s="1"/>
  <c r="K187"/>
  <c r="M187" s="1"/>
  <c r="K169"/>
  <c r="M169" s="1"/>
  <c r="K151"/>
  <c r="M151" s="1"/>
  <c r="K147"/>
  <c r="M147" s="1"/>
  <c r="K143"/>
  <c r="M143" s="1"/>
  <c r="K139"/>
  <c r="M139" s="1"/>
  <c r="K135"/>
  <c r="M135" s="1"/>
  <c r="K131"/>
  <c r="M131" s="1"/>
  <c r="K123"/>
  <c r="M123" s="1"/>
  <c r="K119"/>
  <c r="M119" s="1"/>
  <c r="K115"/>
  <c r="M115" s="1"/>
  <c r="K111"/>
  <c r="M111" s="1"/>
  <c r="K105"/>
  <c r="M105" s="1"/>
  <c r="K101"/>
  <c r="M101" s="1"/>
  <c r="K97"/>
  <c r="M97" s="1"/>
  <c r="K93"/>
  <c r="M93" s="1"/>
  <c r="K89"/>
  <c r="M89" s="1"/>
  <c r="K83"/>
  <c r="M83" s="1"/>
  <c r="K77"/>
  <c r="M77" s="1"/>
  <c r="K69"/>
  <c r="M69" s="1"/>
  <c r="K59"/>
  <c r="M59" s="1"/>
  <c r="K49"/>
  <c r="M49" s="1"/>
  <c r="K29"/>
  <c r="M29" s="1"/>
  <c r="K21"/>
  <c r="M21" s="1"/>
  <c r="K11"/>
  <c r="M11" s="1"/>
  <c r="K303"/>
  <c r="M303" s="1"/>
  <c r="K295"/>
  <c r="M295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89"/>
  <c r="M189" s="1"/>
  <c r="K181"/>
  <c r="M181" s="1"/>
  <c r="K153"/>
  <c r="M153" s="1"/>
  <c r="K125"/>
  <c r="M125" s="1"/>
  <c r="K39"/>
  <c r="M39" s="1"/>
  <c r="K88"/>
  <c r="M88" s="1"/>
  <c r="K76"/>
  <c r="M76" s="1"/>
  <c r="K68"/>
  <c r="M68" s="1"/>
  <c r="K62"/>
  <c r="M62" s="1"/>
  <c r="K56"/>
  <c r="M56" s="1"/>
  <c r="K48"/>
  <c r="M48" s="1"/>
  <c r="K42"/>
  <c r="M42" s="1"/>
  <c r="K34"/>
  <c r="M34" s="1"/>
  <c r="K28"/>
  <c r="M28" s="1"/>
  <c r="K22"/>
  <c r="M22" s="1"/>
  <c r="K14"/>
  <c r="M14" s="1"/>
  <c r="K6"/>
  <c r="M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4"/>
  <c r="M194" s="1"/>
  <c r="K190"/>
  <c r="M190" s="1"/>
  <c r="K186"/>
  <c r="M186" s="1"/>
  <c r="K182"/>
  <c r="M182" s="1"/>
  <c r="K178"/>
  <c r="M178" s="1"/>
  <c r="K174"/>
  <c r="M174" s="1"/>
  <c r="K168"/>
  <c r="M168" s="1"/>
  <c r="K164"/>
  <c r="M164" s="1"/>
  <c r="K160"/>
  <c r="M160" s="1"/>
  <c r="K154"/>
  <c r="M154" s="1"/>
  <c r="K150"/>
  <c r="M150" s="1"/>
  <c r="K146"/>
  <c r="M146" s="1"/>
  <c r="K140"/>
  <c r="M140" s="1"/>
  <c r="K134"/>
  <c r="M134" s="1"/>
  <c r="K130"/>
  <c r="M130" s="1"/>
  <c r="K126"/>
  <c r="M126" s="1"/>
  <c r="K122"/>
  <c r="M122" s="1"/>
  <c r="K118"/>
  <c r="M118" s="1"/>
  <c r="K114"/>
  <c r="M114" s="1"/>
  <c r="K110"/>
  <c r="M110" s="1"/>
  <c r="K106"/>
  <c r="M106" s="1"/>
  <c r="K100"/>
  <c r="M100" s="1"/>
  <c r="K94"/>
  <c r="M94" s="1"/>
  <c r="K90"/>
  <c r="M90" s="1"/>
  <c r="K82"/>
  <c r="M82" s="1"/>
  <c r="K70"/>
  <c r="M70" s="1"/>
  <c r="K60"/>
  <c r="M60" s="1"/>
  <c r="K40"/>
  <c r="M40" s="1"/>
  <c r="K30"/>
  <c r="M30" s="1"/>
  <c r="K340"/>
  <c r="M340" s="1"/>
  <c r="K367"/>
  <c r="M367" s="1"/>
  <c r="K309"/>
  <c r="M309" s="1"/>
  <c r="K197"/>
  <c r="M197" s="1"/>
  <c r="K137"/>
  <c r="M137" s="1"/>
  <c r="K121"/>
  <c r="M121" s="1"/>
  <c r="K99"/>
  <c r="M99" s="1"/>
  <c r="K85"/>
  <c r="M85" s="1"/>
  <c r="K45"/>
  <c r="M45" s="1"/>
  <c r="K5"/>
  <c r="M5" s="1"/>
  <c r="K267"/>
  <c r="M267" s="1"/>
  <c r="K243"/>
  <c r="M243" s="1"/>
  <c r="K203"/>
  <c r="M203" s="1"/>
  <c r="K177"/>
  <c r="M177" s="1"/>
  <c r="K72"/>
  <c r="M72" s="1"/>
  <c r="K52"/>
  <c r="M52" s="1"/>
  <c r="K18"/>
  <c r="M18" s="1"/>
  <c r="K294"/>
  <c r="M294" s="1"/>
  <c r="K254"/>
  <c r="M254" s="1"/>
  <c r="K230"/>
  <c r="M230" s="1"/>
  <c r="K192"/>
  <c r="M192" s="1"/>
  <c r="K180"/>
  <c r="M180" s="1"/>
  <c r="K156"/>
  <c r="M156" s="1"/>
  <c r="K144"/>
  <c r="M144" s="1"/>
  <c r="K120"/>
  <c r="M120" s="1"/>
  <c r="K108"/>
  <c r="M108" s="1"/>
  <c r="K78"/>
  <c r="M78" s="1"/>
  <c r="K36"/>
  <c r="M36" s="1"/>
  <c r="K16"/>
  <c r="M16" s="1"/>
  <c r="K8"/>
  <c r="M8" s="1"/>
  <c r="K518"/>
  <c r="M518" s="1"/>
  <c r="K349"/>
  <c r="M349" s="1"/>
  <c r="K484"/>
  <c r="M484" s="1"/>
  <c r="K200"/>
  <c r="M200" s="1"/>
  <c r="K161"/>
  <c r="M161" s="1"/>
  <c r="K145"/>
  <c r="M145" s="1"/>
  <c r="K133"/>
  <c r="M133" s="1"/>
  <c r="K107"/>
  <c r="M107" s="1"/>
  <c r="K95"/>
  <c r="M95" s="1"/>
  <c r="K63"/>
  <c r="M63" s="1"/>
  <c r="K25"/>
  <c r="M25" s="1"/>
  <c r="K283"/>
  <c r="M283" s="1"/>
  <c r="K259"/>
  <c r="M259" s="1"/>
  <c r="K219"/>
  <c r="M219" s="1"/>
  <c r="K195"/>
  <c r="M195" s="1"/>
  <c r="K35"/>
  <c r="M35" s="1"/>
  <c r="K64"/>
  <c r="M64" s="1"/>
  <c r="K32"/>
  <c r="M32" s="1"/>
  <c r="K10"/>
  <c r="M10" s="1"/>
  <c r="K270"/>
  <c r="M270" s="1"/>
  <c r="K246"/>
  <c r="M246" s="1"/>
  <c r="K206"/>
  <c r="M206" s="1"/>
  <c r="K188"/>
  <c r="M188" s="1"/>
  <c r="K166"/>
  <c r="M166" s="1"/>
  <c r="K152"/>
  <c r="M152" s="1"/>
  <c r="K128"/>
  <c r="M128" s="1"/>
  <c r="K116"/>
  <c r="M116" s="1"/>
  <c r="K92"/>
  <c r="M92" s="1"/>
  <c r="K66"/>
  <c r="M66" s="1"/>
  <c r="K12"/>
  <c r="M12" s="1"/>
  <c r="K333"/>
  <c r="M333" s="1"/>
  <c r="K264"/>
  <c r="M264" s="1"/>
  <c r="K179"/>
  <c r="M179" s="1"/>
  <c r="K157"/>
  <c r="M157" s="1"/>
  <c r="K141"/>
  <c r="M141" s="1"/>
  <c r="K117"/>
  <c r="M117" s="1"/>
  <c r="K103"/>
  <c r="M103" s="1"/>
  <c r="K81"/>
  <c r="M81" s="1"/>
  <c r="K53"/>
  <c r="M53" s="1"/>
  <c r="K299"/>
  <c r="M299" s="1"/>
  <c r="K275"/>
  <c r="M275" s="1"/>
  <c r="K235"/>
  <c r="M235" s="1"/>
  <c r="K211"/>
  <c r="M211" s="1"/>
  <c r="K129"/>
  <c r="M129" s="1"/>
  <c r="K80"/>
  <c r="M80" s="1"/>
  <c r="K44"/>
  <c r="M44" s="1"/>
  <c r="K24"/>
  <c r="M24" s="1"/>
  <c r="K286"/>
  <c r="M286" s="1"/>
  <c r="K262"/>
  <c r="M262" s="1"/>
  <c r="K222"/>
  <c r="M222" s="1"/>
  <c r="K198"/>
  <c r="M198" s="1"/>
  <c r="K176"/>
  <c r="M176" s="1"/>
  <c r="K162"/>
  <c r="M162" s="1"/>
  <c r="K136"/>
  <c r="M136" s="1"/>
  <c r="K124"/>
  <c r="M124" s="1"/>
  <c r="K104"/>
  <c r="M104" s="1"/>
  <c r="K84"/>
  <c r="M84" s="1"/>
  <c r="K26"/>
  <c r="M26" s="1"/>
  <c r="K297"/>
  <c r="M297" s="1"/>
  <c r="K289"/>
  <c r="M289" s="1"/>
  <c r="K281"/>
  <c r="M281" s="1"/>
  <c r="K273"/>
  <c r="M273" s="1"/>
  <c r="K265"/>
  <c r="M265" s="1"/>
  <c r="K257"/>
  <c r="M257" s="1"/>
  <c r="K249"/>
  <c r="M249" s="1"/>
  <c r="K241"/>
  <c r="M241" s="1"/>
  <c r="K233"/>
  <c r="M233" s="1"/>
  <c r="K225"/>
  <c r="M225" s="1"/>
  <c r="K217"/>
  <c r="M217" s="1"/>
  <c r="K209"/>
  <c r="M209" s="1"/>
  <c r="K170"/>
  <c r="M170" s="1"/>
  <c r="K142"/>
  <c r="M142" s="1"/>
  <c r="K102"/>
  <c r="M102" s="1"/>
  <c r="K86"/>
  <c r="M86" s="1"/>
  <c r="K50"/>
  <c r="M50" s="1"/>
  <c r="K87"/>
  <c r="M87" s="1"/>
  <c r="K75"/>
  <c r="M75" s="1"/>
  <c r="K67"/>
  <c r="M67" s="1"/>
  <c r="K61"/>
  <c r="M61" s="1"/>
  <c r="K55"/>
  <c r="M55" s="1"/>
  <c r="K47"/>
  <c r="M47" s="1"/>
  <c r="K41"/>
  <c r="M41" s="1"/>
  <c r="K33"/>
  <c r="M33" s="1"/>
  <c r="K27"/>
  <c r="M27" s="1"/>
  <c r="K19"/>
  <c r="M19" s="1"/>
  <c r="K13"/>
  <c r="M13" s="1"/>
  <c r="K7"/>
  <c r="M7" s="1"/>
  <c r="J529"/>
  <c r="L529" s="1"/>
  <c r="J449"/>
  <c r="L449" s="1"/>
  <c r="J463"/>
  <c r="L463" s="1"/>
  <c r="J497"/>
  <c r="L497" s="1"/>
  <c r="J523"/>
  <c r="L523" s="1"/>
  <c r="J154"/>
  <c r="L154" s="1"/>
  <c r="J194"/>
  <c r="L194" s="1"/>
  <c r="J202"/>
  <c r="L202" s="1"/>
  <c r="J230"/>
  <c r="L230" s="1"/>
  <c r="J246"/>
  <c r="L246" s="1"/>
  <c r="N246" s="1"/>
  <c r="J264"/>
  <c r="L264" s="1"/>
  <c r="J280"/>
  <c r="L280" s="1"/>
  <c r="J348"/>
  <c r="L348" s="1"/>
  <c r="J121"/>
  <c r="L121" s="1"/>
  <c r="J298"/>
  <c r="L298" s="1"/>
  <c r="J124"/>
  <c r="L124" s="1"/>
  <c r="J310"/>
  <c r="L310" s="1"/>
  <c r="J431"/>
  <c r="L431" s="1"/>
  <c r="J314"/>
  <c r="L314" s="1"/>
  <c r="J307"/>
  <c r="L307" s="1"/>
  <c r="J326"/>
  <c r="L326" s="1"/>
  <c r="J340"/>
  <c r="L340" s="1"/>
  <c r="J371"/>
  <c r="L371" s="1"/>
  <c r="J404"/>
  <c r="L404" s="1"/>
  <c r="J382"/>
  <c r="L382" s="1"/>
  <c r="J415"/>
  <c r="L415" s="1"/>
  <c r="J511"/>
  <c r="L511" s="1"/>
  <c r="J19"/>
  <c r="L19" s="1"/>
  <c r="J82"/>
  <c r="L82" s="1"/>
  <c r="J63"/>
  <c r="L63" s="1"/>
  <c r="J105"/>
  <c r="L105" s="1"/>
  <c r="J56"/>
  <c r="L56" s="1"/>
  <c r="J76"/>
  <c r="L76" s="1"/>
  <c r="J102"/>
  <c r="L102" s="1"/>
  <c r="J5"/>
  <c r="L5" s="1"/>
  <c r="J21"/>
  <c r="L21" s="1"/>
  <c r="J90"/>
  <c r="L90" s="1"/>
  <c r="J262"/>
  <c r="L262" s="1"/>
  <c r="J300"/>
  <c r="L300" s="1"/>
  <c r="J248"/>
  <c r="L248" s="1"/>
  <c r="N248" s="1"/>
  <c r="J266"/>
  <c r="L266" s="1"/>
  <c r="J358"/>
  <c r="L358" s="1"/>
  <c r="J212"/>
  <c r="L212" s="1"/>
  <c r="J228"/>
  <c r="L228" s="1"/>
  <c r="N228" s="1"/>
  <c r="J244"/>
  <c r="L244" s="1"/>
  <c r="J383"/>
  <c r="L383" s="1"/>
  <c r="N383" s="1"/>
  <c r="J167"/>
  <c r="L167" s="1"/>
  <c r="J182"/>
  <c r="L182" s="1"/>
  <c r="J290"/>
  <c r="L290" s="1"/>
  <c r="J350"/>
  <c r="L350" s="1"/>
  <c r="J379"/>
  <c r="L379" s="1"/>
  <c r="N379" s="1"/>
  <c r="J411"/>
  <c r="L411" s="1"/>
  <c r="N411" s="1"/>
  <c r="J472"/>
  <c r="L472" s="1"/>
  <c r="J509"/>
  <c r="L509" s="1"/>
  <c r="J354"/>
  <c r="L354" s="1"/>
  <c r="J395"/>
  <c r="L395" s="1"/>
  <c r="J433"/>
  <c r="L433" s="1"/>
  <c r="J447"/>
  <c r="L447" s="1"/>
  <c r="J477"/>
  <c r="L477" s="1"/>
  <c r="J487"/>
  <c r="L487" s="1"/>
  <c r="J514"/>
  <c r="L514" s="1"/>
  <c r="J353"/>
  <c r="L353" s="1"/>
  <c r="J473"/>
  <c r="L473" s="1"/>
  <c r="L531"/>
  <c r="J374"/>
  <c r="L374" s="1"/>
  <c r="J399"/>
  <c r="L399" s="1"/>
  <c r="J422"/>
  <c r="L422" s="1"/>
  <c r="J530"/>
  <c r="L530" s="1"/>
  <c r="J14"/>
  <c r="L14" s="1"/>
  <c r="J12"/>
  <c r="L12" s="1"/>
  <c r="J32"/>
  <c r="L32" s="1"/>
  <c r="K413"/>
  <c r="M413" s="1"/>
  <c r="K173"/>
  <c r="M173" s="1"/>
  <c r="K113"/>
  <c r="M113" s="1"/>
  <c r="J49"/>
  <c r="L49" s="1"/>
  <c r="K251"/>
  <c r="M251" s="1"/>
  <c r="J109"/>
  <c r="L109" s="1"/>
  <c r="K109"/>
  <c r="M109" s="1"/>
  <c r="K238"/>
  <c r="M238" s="1"/>
  <c r="K172"/>
  <c r="M172" s="1"/>
  <c r="J54"/>
  <c r="L54" s="1"/>
  <c r="K54"/>
  <c r="M54" s="1"/>
  <c r="K293"/>
  <c r="M293" s="1"/>
  <c r="K253"/>
  <c r="M253" s="1"/>
  <c r="K229"/>
  <c r="M229" s="1"/>
  <c r="K138"/>
  <c r="M138" s="1"/>
  <c r="K46"/>
  <c r="M46" s="1"/>
  <c r="J51"/>
  <c r="L51" s="1"/>
  <c r="K51"/>
  <c r="M51" s="1"/>
  <c r="K31"/>
  <c r="M31" s="1"/>
  <c r="J34"/>
  <c r="L34" s="1"/>
  <c r="K149"/>
  <c r="M149" s="1"/>
  <c r="K15"/>
  <c r="M15" s="1"/>
  <c r="K227"/>
  <c r="M227" s="1"/>
  <c r="K302"/>
  <c r="M302" s="1"/>
  <c r="J214"/>
  <c r="L214" s="1"/>
  <c r="K214"/>
  <c r="M214" s="1"/>
  <c r="J160"/>
  <c r="L160" s="1"/>
  <c r="J112"/>
  <c r="L112" s="1"/>
  <c r="K112"/>
  <c r="M112" s="1"/>
  <c r="K20"/>
  <c r="M20" s="1"/>
  <c r="K269"/>
  <c r="M269" s="1"/>
  <c r="K245"/>
  <c r="M245" s="1"/>
  <c r="K205"/>
  <c r="M205" s="1"/>
  <c r="K98"/>
  <c r="M98" s="1"/>
  <c r="K65"/>
  <c r="M65" s="1"/>
  <c r="K43"/>
  <c r="M43" s="1"/>
  <c r="K9"/>
  <c r="M9" s="1"/>
  <c r="K347"/>
  <c r="M347" s="1"/>
  <c r="J91"/>
  <c r="L91" s="1"/>
  <c r="K91"/>
  <c r="M91" s="1"/>
  <c r="K291"/>
  <c r="M291" s="1"/>
  <c r="K58"/>
  <c r="M58" s="1"/>
  <c r="K278"/>
  <c r="M278" s="1"/>
  <c r="J148"/>
  <c r="L148" s="1"/>
  <c r="K148"/>
  <c r="M148" s="1"/>
  <c r="J96"/>
  <c r="L96" s="1"/>
  <c r="K96"/>
  <c r="M96" s="1"/>
  <c r="J8"/>
  <c r="L8" s="1"/>
  <c r="K285"/>
  <c r="M285" s="1"/>
  <c r="K261"/>
  <c r="M261" s="1"/>
  <c r="K221"/>
  <c r="M221" s="1"/>
  <c r="K158"/>
  <c r="M158" s="1"/>
  <c r="K79"/>
  <c r="M79" s="1"/>
  <c r="K57"/>
  <c r="M57" s="1"/>
  <c r="K23"/>
  <c r="M23" s="1"/>
  <c r="J81"/>
  <c r="L81" s="1"/>
  <c r="J104"/>
  <c r="L104" s="1"/>
  <c r="J117"/>
  <c r="L117" s="1"/>
  <c r="J68"/>
  <c r="L68" s="1"/>
  <c r="J86"/>
  <c r="L86" s="1"/>
  <c r="J129"/>
  <c r="L129" s="1"/>
  <c r="J98"/>
  <c r="L98" s="1"/>
  <c r="J175"/>
  <c r="L175" s="1"/>
  <c r="J191"/>
  <c r="L191" s="1"/>
  <c r="J165"/>
  <c r="L165" s="1"/>
  <c r="J217"/>
  <c r="L217" s="1"/>
  <c r="J233"/>
  <c r="L233" s="1"/>
  <c r="J135"/>
  <c r="L135" s="1"/>
  <c r="J197"/>
  <c r="L197" s="1"/>
  <c r="J215"/>
  <c r="L215" s="1"/>
  <c r="J231"/>
  <c r="L231" s="1"/>
  <c r="J141"/>
  <c r="L141" s="1"/>
  <c r="J153"/>
  <c r="L153" s="1"/>
  <c r="J177"/>
  <c r="L177" s="1"/>
  <c r="J195"/>
  <c r="L195" s="1"/>
  <c r="J251"/>
  <c r="L251" s="1"/>
  <c r="J287"/>
  <c r="L287" s="1"/>
  <c r="J282"/>
  <c r="L282" s="1"/>
  <c r="J271"/>
  <c r="L271" s="1"/>
  <c r="J304"/>
  <c r="L304" s="1"/>
  <c r="J257"/>
  <c r="L257" s="1"/>
  <c r="J297"/>
  <c r="L297" s="1"/>
  <c r="J325"/>
  <c r="L325" s="1"/>
  <c r="J351"/>
  <c r="L351" s="1"/>
  <c r="J305"/>
  <c r="L305" s="1"/>
  <c r="J355"/>
  <c r="L355" s="1"/>
  <c r="J384"/>
  <c r="L384" s="1"/>
  <c r="J331"/>
  <c r="L331" s="1"/>
  <c r="J363"/>
  <c r="L363" s="1"/>
  <c r="J401"/>
  <c r="L401" s="1"/>
  <c r="J430"/>
  <c r="L430" s="1"/>
  <c r="J444"/>
  <c r="L444" s="1"/>
  <c r="J396"/>
  <c r="L396" s="1"/>
  <c r="J450"/>
  <c r="L450" s="1"/>
  <c r="J476"/>
  <c r="L476" s="1"/>
  <c r="J506"/>
  <c r="L506" s="1"/>
  <c r="J423"/>
  <c r="L423" s="1"/>
  <c r="J453"/>
  <c r="L453" s="1"/>
  <c r="J465"/>
  <c r="L465" s="1"/>
  <c r="J499"/>
  <c r="L499" s="1"/>
  <c r="J525"/>
  <c r="L525" s="1"/>
  <c r="J162"/>
  <c r="L162" s="1"/>
  <c r="J196"/>
  <c r="L196" s="1"/>
  <c r="J204"/>
  <c r="L204" s="1"/>
  <c r="J218"/>
  <c r="L218" s="1"/>
  <c r="J234"/>
  <c r="L234" s="1"/>
  <c r="J250"/>
  <c r="L250" s="1"/>
  <c r="J268"/>
  <c r="L268" s="1"/>
  <c r="J284"/>
  <c r="L284" s="1"/>
  <c r="J369"/>
  <c r="L369" s="1"/>
  <c r="J69"/>
  <c r="L69" s="1"/>
  <c r="J111"/>
  <c r="L111" s="1"/>
  <c r="J269"/>
  <c r="L269" s="1"/>
  <c r="J303"/>
  <c r="L303" s="1"/>
  <c r="J62"/>
  <c r="L62" s="1"/>
  <c r="J130"/>
  <c r="L130" s="1"/>
  <c r="J312"/>
  <c r="L312" s="1"/>
  <c r="J435"/>
  <c r="L435" s="1"/>
  <c r="J46"/>
  <c r="L46" s="1"/>
  <c r="J150"/>
  <c r="L150" s="1"/>
  <c r="J318"/>
  <c r="L318" s="1"/>
  <c r="J332"/>
  <c r="L332" s="1"/>
  <c r="J342"/>
  <c r="L342" s="1"/>
  <c r="J381"/>
  <c r="L381" s="1"/>
  <c r="J420"/>
  <c r="L420" s="1"/>
  <c r="J275"/>
  <c r="L275" s="1"/>
  <c r="J386"/>
  <c r="L386" s="1"/>
  <c r="J419"/>
  <c r="L419" s="1"/>
  <c r="J7"/>
  <c r="L7" s="1"/>
  <c r="J23"/>
  <c r="L23" s="1"/>
  <c r="J50"/>
  <c r="L50" s="1"/>
  <c r="J77"/>
  <c r="L77" s="1"/>
  <c r="J114"/>
  <c r="L114" s="1"/>
  <c r="J59"/>
  <c r="L59" s="1"/>
  <c r="J83"/>
  <c r="L83" s="1"/>
  <c r="J125"/>
  <c r="L125" s="1"/>
  <c r="J9"/>
  <c r="L9" s="1"/>
  <c r="J25"/>
  <c r="L25" s="1"/>
  <c r="J44"/>
  <c r="L44" s="1"/>
  <c r="J108"/>
  <c r="L108" s="1"/>
  <c r="J289"/>
  <c r="L289" s="1"/>
  <c r="J385"/>
  <c r="L385" s="1"/>
  <c r="J252"/>
  <c r="L252" s="1"/>
  <c r="J309"/>
  <c r="L309" s="1"/>
  <c r="J95"/>
  <c r="L95" s="1"/>
  <c r="J134"/>
  <c r="L134" s="1"/>
  <c r="J171"/>
  <c r="L171" s="1"/>
  <c r="J216"/>
  <c r="L216" s="1"/>
  <c r="J232"/>
  <c r="L232" s="1"/>
  <c r="J265"/>
  <c r="L265" s="1"/>
  <c r="J481"/>
  <c r="L481" s="1"/>
  <c r="J173"/>
  <c r="L173" s="1"/>
  <c r="J186"/>
  <c r="L186" s="1"/>
  <c r="J344"/>
  <c r="L344" s="1"/>
  <c r="J366"/>
  <c r="L366" s="1"/>
  <c r="J388"/>
  <c r="L388" s="1"/>
  <c r="J416"/>
  <c r="L416" s="1"/>
  <c r="J482"/>
  <c r="L482" s="1"/>
  <c r="J521"/>
  <c r="L521" s="1"/>
  <c r="J359"/>
  <c r="L359" s="1"/>
  <c r="J400"/>
  <c r="L400" s="1"/>
  <c r="J436"/>
  <c r="L436" s="1"/>
  <c r="J451"/>
  <c r="L451" s="1"/>
  <c r="J480"/>
  <c r="L480" s="1"/>
  <c r="J491"/>
  <c r="L491" s="1"/>
  <c r="J515"/>
  <c r="L515" s="1"/>
  <c r="J373"/>
  <c r="L373" s="1"/>
  <c r="J496"/>
  <c r="L496" s="1"/>
  <c r="J532"/>
  <c r="L532" s="1"/>
  <c r="J378"/>
  <c r="L378" s="1"/>
  <c r="J406"/>
  <c r="L406" s="1"/>
  <c r="J489"/>
  <c r="L489" s="1"/>
  <c r="J18"/>
  <c r="L18" s="1"/>
  <c r="J16"/>
  <c r="L16" s="1"/>
  <c r="J36"/>
  <c r="L36" s="1"/>
  <c r="J20"/>
  <c r="L20" s="1"/>
  <c r="J52"/>
  <c r="L52" s="1"/>
  <c r="J57"/>
  <c r="L57" s="1"/>
  <c r="J97"/>
  <c r="L97" s="1"/>
  <c r="J106"/>
  <c r="L106" s="1"/>
  <c r="J79"/>
  <c r="L79" s="1"/>
  <c r="J120"/>
  <c r="L120" s="1"/>
  <c r="J72"/>
  <c r="L72" s="1"/>
  <c r="J92"/>
  <c r="L92" s="1"/>
  <c r="J131"/>
  <c r="L131" s="1"/>
  <c r="J107"/>
  <c r="L107" s="1"/>
  <c r="J179"/>
  <c r="L179" s="1"/>
  <c r="J137"/>
  <c r="L137" s="1"/>
  <c r="J168"/>
  <c r="L168" s="1"/>
  <c r="J221"/>
  <c r="L221" s="1"/>
  <c r="J145"/>
  <c r="L145" s="1"/>
  <c r="J201"/>
  <c r="L201" s="1"/>
  <c r="J219"/>
  <c r="L219" s="1"/>
  <c r="J235"/>
  <c r="L235" s="1"/>
  <c r="J143"/>
  <c r="L143" s="1"/>
  <c r="N143" s="1"/>
  <c r="J169"/>
  <c r="L169" s="1"/>
  <c r="J180"/>
  <c r="L180" s="1"/>
  <c r="J188"/>
  <c r="L188" s="1"/>
  <c r="J199"/>
  <c r="L199" s="1"/>
  <c r="J255"/>
  <c r="L255" s="1"/>
  <c r="J261"/>
  <c r="L261" s="1"/>
  <c r="J294"/>
  <c r="L294" s="1"/>
  <c r="J320"/>
  <c r="L320" s="1"/>
  <c r="J267"/>
  <c r="L267" s="1"/>
  <c r="J302"/>
  <c r="L302" s="1"/>
  <c r="J333"/>
  <c r="L333" s="1"/>
  <c r="J360"/>
  <c r="L360" s="1"/>
  <c r="J321"/>
  <c r="L321" s="1"/>
  <c r="J357"/>
  <c r="L357" s="1"/>
  <c r="J409"/>
  <c r="L409" s="1"/>
  <c r="J335"/>
  <c r="L335" s="1"/>
  <c r="J364"/>
  <c r="L364" s="1"/>
  <c r="J414"/>
  <c r="L414" s="1"/>
  <c r="J434"/>
  <c r="L434" s="1"/>
  <c r="J448"/>
  <c r="L448" s="1"/>
  <c r="J464"/>
  <c r="L464" s="1"/>
  <c r="J412"/>
  <c r="L412" s="1"/>
  <c r="J438"/>
  <c r="L438" s="1"/>
  <c r="J454"/>
  <c r="L454" s="1"/>
  <c r="N454" s="1"/>
  <c r="J479"/>
  <c r="L479" s="1"/>
  <c r="J424"/>
  <c r="L424" s="1"/>
  <c r="J483"/>
  <c r="L483" s="1"/>
  <c r="J500"/>
  <c r="L500" s="1"/>
  <c r="N500" s="1"/>
  <c r="J510"/>
  <c r="L510" s="1"/>
  <c r="J452"/>
  <c r="L452" s="1"/>
  <c r="J428"/>
  <c r="L428" s="1"/>
  <c r="J458"/>
  <c r="L458" s="1"/>
  <c r="J488"/>
  <c r="L488" s="1"/>
  <c r="J486"/>
  <c r="L486" s="1"/>
  <c r="J516"/>
  <c r="L516" s="1"/>
  <c r="J508"/>
  <c r="L508" s="1"/>
  <c r="J441"/>
  <c r="L441" s="1"/>
  <c r="J457"/>
  <c r="L457" s="1"/>
  <c r="J467"/>
  <c r="L467" s="1"/>
  <c r="J503"/>
  <c r="L503" s="1"/>
  <c r="J527"/>
  <c r="L527" s="1"/>
  <c r="J166"/>
  <c r="L166" s="1"/>
  <c r="J198"/>
  <c r="L198" s="1"/>
  <c r="J206"/>
  <c r="L206" s="1"/>
  <c r="J222"/>
  <c r="L222" s="1"/>
  <c r="J238"/>
  <c r="L238" s="1"/>
  <c r="J254"/>
  <c r="L254" s="1"/>
  <c r="J272"/>
  <c r="L272" s="1"/>
  <c r="J288"/>
  <c r="L288" s="1"/>
  <c r="J41"/>
  <c r="L41" s="1"/>
  <c r="J115"/>
  <c r="L115" s="1"/>
  <c r="J285"/>
  <c r="L285" s="1"/>
  <c r="J356"/>
  <c r="L356" s="1"/>
  <c r="J70"/>
  <c r="L70" s="1"/>
  <c r="J136"/>
  <c r="L136" s="1"/>
  <c r="J316"/>
  <c r="L316" s="1"/>
  <c r="J470"/>
  <c r="L470" s="1"/>
  <c r="J138"/>
  <c r="L138" s="1"/>
  <c r="J152"/>
  <c r="L152" s="1"/>
  <c r="J322"/>
  <c r="L322" s="1"/>
  <c r="J334"/>
  <c r="L334" s="1"/>
  <c r="J346"/>
  <c r="L346" s="1"/>
  <c r="J387"/>
  <c r="L387" s="1"/>
  <c r="J512"/>
  <c r="L512" s="1"/>
  <c r="K240"/>
  <c r="M240" s="1"/>
  <c r="J185"/>
  <c r="L185" s="1"/>
  <c r="K185"/>
  <c r="M185" s="1"/>
  <c r="J132"/>
  <c r="L132" s="1"/>
  <c r="K132"/>
  <c r="M132" s="1"/>
  <c r="J74"/>
  <c r="L74" s="1"/>
  <c r="K74"/>
  <c r="M74" s="1"/>
  <c r="K17"/>
  <c r="M17" s="1"/>
  <c r="K127"/>
  <c r="M127" s="1"/>
  <c r="K38"/>
  <c r="M38" s="1"/>
  <c r="J237"/>
  <c r="L237" s="1"/>
  <c r="K237"/>
  <c r="M237" s="1"/>
  <c r="K71"/>
  <c r="M71" s="1"/>
  <c r="J73"/>
  <c r="L73" s="1"/>
  <c r="K73"/>
  <c r="M73" s="1"/>
  <c r="K301"/>
  <c r="M301" s="1"/>
  <c r="K213"/>
  <c r="M213" s="1"/>
  <c r="J319"/>
  <c r="L319" s="1"/>
  <c r="J403"/>
  <c r="L403" s="1"/>
  <c r="J421"/>
  <c r="L421" s="1"/>
  <c r="N421" s="1"/>
  <c r="J11"/>
  <c r="L11" s="1"/>
  <c r="J27"/>
  <c r="L27" s="1"/>
  <c r="J53"/>
  <c r="L53" s="1"/>
  <c r="J80"/>
  <c r="L80" s="1"/>
  <c r="J118"/>
  <c r="L118" s="1"/>
  <c r="J65"/>
  <c r="L65" s="1"/>
  <c r="J35"/>
  <c r="L35" s="1"/>
  <c r="J127"/>
  <c r="L127" s="1"/>
  <c r="J13"/>
  <c r="L13" s="1"/>
  <c r="J29"/>
  <c r="L29" s="1"/>
  <c r="J61"/>
  <c r="L61" s="1"/>
  <c r="J139"/>
  <c r="L139" s="1"/>
  <c r="J147"/>
  <c r="L147" s="1"/>
  <c r="J87"/>
  <c r="L87" s="1"/>
  <c r="J156"/>
  <c r="L156" s="1"/>
  <c r="J256"/>
  <c r="L256" s="1"/>
  <c r="J328"/>
  <c r="L328" s="1"/>
  <c r="J99"/>
  <c r="L99" s="1"/>
  <c r="J140"/>
  <c r="L140" s="1"/>
  <c r="J193"/>
  <c r="L193" s="1"/>
  <c r="J220"/>
  <c r="L220" s="1"/>
  <c r="J236"/>
  <c r="L236" s="1"/>
  <c r="J278"/>
  <c r="L278" s="1"/>
  <c r="J159"/>
  <c r="L159" s="1"/>
  <c r="J174"/>
  <c r="L174" s="1"/>
  <c r="J190"/>
  <c r="L190" s="1"/>
  <c r="J427"/>
  <c r="L427" s="1"/>
  <c r="J368"/>
  <c r="L368" s="1"/>
  <c r="J391"/>
  <c r="L391" s="1"/>
  <c r="J469"/>
  <c r="L469" s="1"/>
  <c r="J501"/>
  <c r="L501" s="1"/>
  <c r="J362"/>
  <c r="L362" s="1"/>
  <c r="J418"/>
  <c r="L418" s="1"/>
  <c r="J439"/>
  <c r="L439" s="1"/>
  <c r="J455"/>
  <c r="L455" s="1"/>
  <c r="J484"/>
  <c r="L484" s="1"/>
  <c r="J492"/>
  <c r="L492" s="1"/>
  <c r="J329"/>
  <c r="L329" s="1"/>
  <c r="J389"/>
  <c r="L389" s="1"/>
  <c r="J513"/>
  <c r="L513" s="1"/>
  <c r="J311"/>
  <c r="L311" s="1"/>
  <c r="J390"/>
  <c r="L390" s="1"/>
  <c r="J408"/>
  <c r="L408" s="1"/>
  <c r="J493"/>
  <c r="L493" s="1"/>
  <c r="J6"/>
  <c r="L6" s="1"/>
  <c r="J22"/>
  <c r="L22" s="1"/>
  <c r="J24"/>
  <c r="L24" s="1"/>
  <c r="J40"/>
  <c r="L40" s="1"/>
  <c r="J42"/>
  <c r="L42" s="1"/>
  <c r="J26"/>
  <c r="L26" s="1"/>
  <c r="J58"/>
  <c r="L58" s="1"/>
  <c r="J100"/>
  <c r="L100" s="1"/>
  <c r="J123"/>
  <c r="L123" s="1"/>
  <c r="J113"/>
  <c r="L113" s="1"/>
  <c r="J122"/>
  <c r="L122" s="1"/>
  <c r="J75"/>
  <c r="L75" s="1"/>
  <c r="J94"/>
  <c r="L94" s="1"/>
  <c r="J67"/>
  <c r="L67" s="1"/>
  <c r="J110"/>
  <c r="L110" s="1"/>
  <c r="J183"/>
  <c r="L183" s="1"/>
  <c r="J161"/>
  <c r="L161" s="1"/>
  <c r="J209"/>
  <c r="L209" s="1"/>
  <c r="J225"/>
  <c r="L225" s="1"/>
  <c r="J241"/>
  <c r="L241" s="1"/>
  <c r="J155"/>
  <c r="L155" s="1"/>
  <c r="J207"/>
  <c r="L207" s="1"/>
  <c r="J223"/>
  <c r="L223" s="1"/>
  <c r="J239"/>
  <c r="L239" s="1"/>
  <c r="J149"/>
  <c r="L149" s="1"/>
  <c r="J170"/>
  <c r="L170" s="1"/>
  <c r="J181"/>
  <c r="L181" s="1"/>
  <c r="J189"/>
  <c r="L189" s="1"/>
  <c r="J203"/>
  <c r="L203" s="1"/>
  <c r="J259"/>
  <c r="L259" s="1"/>
  <c r="J263"/>
  <c r="L263" s="1"/>
  <c r="J299"/>
  <c r="L299" s="1"/>
  <c r="J283"/>
  <c r="L283" s="1"/>
  <c r="J249"/>
  <c r="L249" s="1"/>
  <c r="J273"/>
  <c r="L273" s="1"/>
  <c r="J306"/>
  <c r="L306" s="1"/>
  <c r="J337"/>
  <c r="L337" s="1"/>
  <c r="J365"/>
  <c r="L365" s="1"/>
  <c r="J345"/>
  <c r="L345" s="1"/>
  <c r="J361"/>
  <c r="L361" s="1"/>
  <c r="J323"/>
  <c r="L323" s="1"/>
  <c r="J339"/>
  <c r="L339" s="1"/>
  <c r="J393"/>
  <c r="L393" s="1"/>
  <c r="J417"/>
  <c r="L417" s="1"/>
  <c r="J437"/>
  <c r="L437" s="1"/>
  <c r="J468"/>
  <c r="L468" s="1"/>
  <c r="J442"/>
  <c r="L442" s="1"/>
  <c r="J426"/>
  <c r="L426" s="1"/>
  <c r="J504"/>
  <c r="L504" s="1"/>
  <c r="J445"/>
  <c r="L445" s="1"/>
  <c r="J461"/>
  <c r="L461" s="1"/>
  <c r="J495"/>
  <c r="L495" s="1"/>
  <c r="J517"/>
  <c r="L517" s="1"/>
  <c r="J172"/>
  <c r="L172" s="1"/>
  <c r="J200"/>
  <c r="L200" s="1"/>
  <c r="J210"/>
  <c r="L210" s="1"/>
  <c r="J226"/>
  <c r="L226" s="1"/>
  <c r="J242"/>
  <c r="L242" s="1"/>
  <c r="J258"/>
  <c r="L258" s="1"/>
  <c r="J274"/>
  <c r="L274" s="1"/>
  <c r="J296"/>
  <c r="L296" s="1"/>
  <c r="J45"/>
  <c r="L45" s="1"/>
  <c r="J89"/>
  <c r="L89" s="1"/>
  <c r="J119"/>
  <c r="L119" s="1"/>
  <c r="J293"/>
  <c r="L293" s="1"/>
  <c r="J48"/>
  <c r="L48" s="1"/>
  <c r="J88"/>
  <c r="L88" s="1"/>
  <c r="J308"/>
  <c r="L308" s="1"/>
  <c r="J425"/>
  <c r="L425" s="1"/>
  <c r="J474"/>
  <c r="L474" s="1"/>
  <c r="J146"/>
  <c r="L146" s="1"/>
  <c r="J292"/>
  <c r="L292" s="1"/>
  <c r="J324"/>
  <c r="L324" s="1"/>
  <c r="J338"/>
  <c r="L338" s="1"/>
  <c r="J367"/>
  <c r="L367" s="1"/>
  <c r="J402"/>
  <c r="L402" s="1"/>
  <c r="J301"/>
  <c r="L301" s="1"/>
  <c r="J376"/>
  <c r="L376" s="1"/>
  <c r="J413"/>
  <c r="L413" s="1"/>
  <c r="J507"/>
  <c r="L507" s="1"/>
  <c r="J15"/>
  <c r="L15" s="1"/>
  <c r="J31"/>
  <c r="L31" s="1"/>
  <c r="J60"/>
  <c r="L60" s="1"/>
  <c r="J84"/>
  <c r="L84" s="1"/>
  <c r="J47"/>
  <c r="L47" s="1"/>
  <c r="J66"/>
  <c r="L66" s="1"/>
  <c r="J39"/>
  <c r="L39" s="1"/>
  <c r="J158"/>
  <c r="L158" s="1"/>
  <c r="J17"/>
  <c r="L17" s="1"/>
  <c r="J33"/>
  <c r="L33" s="1"/>
  <c r="J64"/>
  <c r="L64" s="1"/>
  <c r="J142"/>
  <c r="L142" s="1"/>
  <c r="J276"/>
  <c r="L276" s="1"/>
  <c r="J93"/>
  <c r="L93" s="1"/>
  <c r="J205"/>
  <c r="L205" s="1"/>
  <c r="J260"/>
  <c r="L260" s="1"/>
  <c r="J352"/>
  <c r="L352" s="1"/>
  <c r="J103"/>
  <c r="L103" s="1"/>
  <c r="J144"/>
  <c r="L144" s="1"/>
  <c r="J208"/>
  <c r="L208" s="1"/>
  <c r="J224"/>
  <c r="L224" s="1"/>
  <c r="J240"/>
  <c r="L240" s="1"/>
  <c r="J281"/>
  <c r="L281" s="1"/>
  <c r="J163"/>
  <c r="L163" s="1"/>
  <c r="J178"/>
  <c r="L178" s="1"/>
  <c r="J286"/>
  <c r="L286" s="1"/>
  <c r="J341"/>
  <c r="L341" s="1"/>
  <c r="J375"/>
  <c r="L375" s="1"/>
  <c r="J407"/>
  <c r="L407" s="1"/>
  <c r="J471"/>
  <c r="L471" s="1"/>
  <c r="J505"/>
  <c r="L505" s="1"/>
  <c r="J330"/>
  <c r="L330" s="1"/>
  <c r="J370"/>
  <c r="L370" s="1"/>
  <c r="J429"/>
  <c r="L429" s="1"/>
  <c r="J443"/>
  <c r="L443" s="1"/>
  <c r="J459"/>
  <c r="L459" s="1"/>
  <c r="J485"/>
  <c r="L485" s="1"/>
  <c r="J498"/>
  <c r="L498" s="1"/>
  <c r="J336"/>
  <c r="L336" s="1"/>
  <c r="J405"/>
  <c r="L405" s="1"/>
  <c r="J520"/>
  <c r="L520" s="1"/>
  <c r="J313"/>
  <c r="L313" s="1"/>
  <c r="J398"/>
  <c r="L398" s="1"/>
  <c r="J410"/>
  <c r="L410" s="1"/>
  <c r="J519"/>
  <c r="L519" s="1"/>
  <c r="J10"/>
  <c r="L10" s="1"/>
  <c r="J4"/>
  <c r="L4" s="1"/>
  <c r="J28"/>
  <c r="L28" s="1"/>
  <c r="J38"/>
  <c r="L38" s="1"/>
  <c r="J43"/>
  <c r="L43" s="1"/>
  <c r="J30"/>
  <c r="L30" s="1"/>
  <c r="J78"/>
  <c r="L78" s="1"/>
  <c r="J101"/>
  <c r="L101" s="1"/>
  <c r="J126"/>
  <c r="L126" s="1"/>
  <c r="J116"/>
  <c r="L116" s="1"/>
  <c r="J55"/>
  <c r="L55" s="1"/>
  <c r="J85"/>
  <c r="L85" s="1"/>
  <c r="J128"/>
  <c r="L128" s="1"/>
  <c r="J71"/>
  <c r="L71" s="1"/>
  <c r="J133"/>
  <c r="L133" s="1"/>
  <c r="J187"/>
  <c r="L187" s="1"/>
  <c r="J164"/>
  <c r="L164" s="1"/>
  <c r="J213"/>
  <c r="L213" s="1"/>
  <c r="J229"/>
  <c r="L229" s="1"/>
  <c r="J245"/>
  <c r="L245" s="1"/>
  <c r="J157"/>
  <c r="L157" s="1"/>
  <c r="J211"/>
  <c r="L211" s="1"/>
  <c r="J227"/>
  <c r="L227" s="1"/>
  <c r="J243"/>
  <c r="L243" s="1"/>
  <c r="J151"/>
  <c r="L151" s="1"/>
  <c r="J176"/>
  <c r="L176" s="1"/>
  <c r="J192"/>
  <c r="L192" s="1"/>
  <c r="J247"/>
  <c r="L247" s="1"/>
  <c r="J279"/>
  <c r="L279" s="1"/>
  <c r="J270"/>
  <c r="L270" s="1"/>
  <c r="J315"/>
  <c r="L315" s="1"/>
  <c r="J295"/>
  <c r="L295" s="1"/>
  <c r="J253"/>
  <c r="L253" s="1"/>
  <c r="J291"/>
  <c r="L291" s="1"/>
  <c r="J317"/>
  <c r="L317" s="1"/>
  <c r="J349"/>
  <c r="L349" s="1"/>
  <c r="J397"/>
  <c r="L397" s="1"/>
  <c r="J347"/>
  <c r="L347" s="1"/>
  <c r="J377"/>
  <c r="L377" s="1"/>
  <c r="J327"/>
  <c r="L327" s="1"/>
  <c r="J343"/>
  <c r="L343" s="1"/>
  <c r="J394"/>
  <c r="L394" s="1"/>
  <c r="N394" s="1"/>
  <c r="J372"/>
  <c r="L372" s="1"/>
  <c r="J440"/>
  <c r="L440" s="1"/>
  <c r="J456"/>
  <c r="L456" s="1"/>
  <c r="J380"/>
  <c r="L380" s="1"/>
  <c r="J432"/>
  <c r="L432" s="1"/>
  <c r="J446"/>
  <c r="L446" s="1"/>
  <c r="J462"/>
  <c r="L462" s="1"/>
  <c r="J490"/>
  <c r="L490" s="1"/>
  <c r="J475"/>
  <c r="L475" s="1"/>
  <c r="J478"/>
  <c r="L478" s="1"/>
  <c r="J502"/>
  <c r="L502" s="1"/>
  <c r="J526"/>
  <c r="L526" s="1"/>
  <c r="J518"/>
  <c r="L518" s="1"/>
  <c r="J460"/>
  <c r="L460" s="1"/>
  <c r="J466"/>
  <c r="L466" s="1"/>
  <c r="J392"/>
  <c r="L392" s="1"/>
  <c r="J494"/>
  <c r="L494" s="1"/>
  <c r="J522"/>
  <c r="L522" s="1"/>
  <c r="J524"/>
  <c r="L524" s="1"/>
  <c r="J37"/>
  <c r="L37" s="1"/>
  <c r="K37"/>
  <c r="M37" s="1"/>
  <c r="J184"/>
  <c r="L184" s="1"/>
  <c r="K184"/>
  <c r="M184" s="1"/>
  <c r="J277"/>
  <c r="L277" s="1"/>
  <c r="K277"/>
  <c r="M277" s="1"/>
  <c r="N102" l="1"/>
  <c r="N336"/>
  <c r="N88"/>
  <c r="N89"/>
  <c r="N466"/>
  <c r="N465"/>
  <c r="N449"/>
  <c r="N526"/>
  <c r="N451"/>
  <c r="N432"/>
  <c r="N410"/>
  <c r="N15"/>
  <c r="N279"/>
  <c r="N103"/>
  <c r="N66"/>
  <c r="N445"/>
  <c r="N249"/>
  <c r="N254"/>
  <c r="N221"/>
  <c r="N436"/>
  <c r="N374"/>
  <c r="N244"/>
  <c r="N126"/>
  <c r="N31"/>
  <c r="N339"/>
  <c r="N259"/>
  <c r="N278"/>
  <c r="N467"/>
  <c r="N446"/>
  <c r="N247"/>
  <c r="N187"/>
  <c r="N520"/>
  <c r="N485"/>
  <c r="N517"/>
  <c r="N337"/>
  <c r="N123"/>
  <c r="N492"/>
  <c r="N346"/>
  <c r="N452"/>
  <c r="N532"/>
  <c r="N232"/>
  <c r="N531"/>
  <c r="N395"/>
  <c r="N307"/>
  <c r="N280"/>
  <c r="N164"/>
  <c r="N113"/>
  <c r="N501"/>
  <c r="N403"/>
  <c r="N387"/>
  <c r="N392"/>
  <c r="N28"/>
  <c r="N163"/>
  <c r="N308"/>
  <c r="N183"/>
  <c r="N513"/>
  <c r="N391"/>
  <c r="N11"/>
  <c r="N488"/>
  <c r="N201"/>
  <c r="N388"/>
  <c r="N314"/>
  <c r="N56"/>
  <c r="N202"/>
  <c r="N105"/>
  <c r="N298"/>
  <c r="N494"/>
  <c r="N85"/>
  <c r="N101"/>
  <c r="N178"/>
  <c r="N47"/>
  <c r="N324"/>
  <c r="N226"/>
  <c r="N161"/>
  <c r="N418"/>
  <c r="N236"/>
  <c r="N99"/>
  <c r="N219"/>
  <c r="N52"/>
  <c r="N515"/>
  <c r="N385"/>
  <c r="N59"/>
  <c r="N275"/>
  <c r="N435"/>
  <c r="N369"/>
  <c r="N234"/>
  <c r="N162"/>
  <c r="N453"/>
  <c r="N450"/>
  <c r="N401"/>
  <c r="N472"/>
  <c r="N326"/>
  <c r="N84"/>
  <c r="N75"/>
  <c r="N40"/>
  <c r="N267"/>
  <c r="N95"/>
  <c r="N78"/>
  <c r="N281"/>
  <c r="N146"/>
  <c r="N110"/>
  <c r="N80"/>
  <c r="N72"/>
  <c r="N309"/>
  <c r="N443"/>
  <c r="N490"/>
  <c r="N380"/>
  <c r="N502"/>
  <c r="N462"/>
  <c r="N429"/>
  <c r="N338"/>
  <c r="N345"/>
  <c r="N263"/>
  <c r="N408"/>
  <c r="N512"/>
  <c r="N322"/>
  <c r="N335"/>
  <c r="N320"/>
  <c r="N199"/>
  <c r="N496"/>
  <c r="N125"/>
  <c r="N77"/>
  <c r="N499"/>
  <c r="N135"/>
  <c r="N477"/>
  <c r="N10"/>
  <c r="N45"/>
  <c r="N468"/>
  <c r="N170"/>
  <c r="N390"/>
  <c r="N329"/>
  <c r="N427"/>
  <c r="N53"/>
  <c r="N115"/>
  <c r="N434"/>
  <c r="N188"/>
  <c r="N120"/>
  <c r="N16"/>
  <c r="N171"/>
  <c r="N196"/>
  <c r="N231"/>
  <c r="N291"/>
  <c r="N205"/>
  <c r="N413"/>
  <c r="N285"/>
  <c r="N251"/>
  <c r="N149"/>
  <c r="N327"/>
  <c r="N295"/>
  <c r="N370"/>
  <c r="N475"/>
  <c r="N377"/>
  <c r="N192"/>
  <c r="N227"/>
  <c r="N375"/>
  <c r="N260"/>
  <c r="N356"/>
  <c r="N258"/>
  <c r="N442"/>
  <c r="N273"/>
  <c r="N122"/>
  <c r="N368"/>
  <c r="N159"/>
  <c r="N256"/>
  <c r="N139"/>
  <c r="N206"/>
  <c r="N503"/>
  <c r="N448"/>
  <c r="N360"/>
  <c r="N145"/>
  <c r="N36"/>
  <c r="N480"/>
  <c r="N359"/>
  <c r="N381"/>
  <c r="N268"/>
  <c r="N204"/>
  <c r="N331"/>
  <c r="N304"/>
  <c r="N86"/>
  <c r="N49"/>
  <c r="N32"/>
  <c r="N473"/>
  <c r="N76"/>
  <c r="N82"/>
  <c r="N348"/>
  <c r="N347"/>
  <c r="N30"/>
  <c r="N144"/>
  <c r="N522"/>
  <c r="N397"/>
  <c r="N157"/>
  <c r="N128"/>
  <c r="N474"/>
  <c r="N48"/>
  <c r="N207"/>
  <c r="N209"/>
  <c r="N67"/>
  <c r="N26"/>
  <c r="N22"/>
  <c r="N140"/>
  <c r="N438"/>
  <c r="N83"/>
  <c r="N342"/>
  <c r="N384"/>
  <c r="N175"/>
  <c r="N160"/>
  <c r="N447"/>
  <c r="N497"/>
  <c r="N194"/>
  <c r="N208"/>
  <c r="N402"/>
  <c r="N292"/>
  <c r="N426"/>
  <c r="N361"/>
  <c r="N306"/>
  <c r="N239"/>
  <c r="N334"/>
  <c r="N288"/>
  <c r="N222"/>
  <c r="N441"/>
  <c r="N169"/>
  <c r="N491"/>
  <c r="N153"/>
  <c r="N63"/>
  <c r="N415"/>
  <c r="N43"/>
  <c r="N245"/>
  <c r="N133"/>
  <c r="N296"/>
  <c r="N203"/>
  <c r="N155"/>
  <c r="N42"/>
  <c r="N190"/>
  <c r="N29"/>
  <c r="N70"/>
  <c r="N412"/>
  <c r="N357"/>
  <c r="N18"/>
  <c r="N378"/>
  <c r="N344"/>
  <c r="N134"/>
  <c r="N25"/>
  <c r="N282"/>
  <c r="N14"/>
  <c r="N300"/>
  <c r="N511"/>
  <c r="N116"/>
  <c r="N417"/>
  <c r="N100"/>
  <c r="N484"/>
  <c r="N174"/>
  <c r="N118"/>
  <c r="N510"/>
  <c r="N137"/>
  <c r="N218"/>
  <c r="N363"/>
  <c r="N305"/>
  <c r="N165"/>
  <c r="N530"/>
  <c r="N340"/>
  <c r="N431"/>
  <c r="N154"/>
  <c r="N55"/>
  <c r="N27"/>
  <c r="N20"/>
  <c r="N505"/>
  <c r="N39"/>
  <c r="N60"/>
  <c r="N367"/>
  <c r="N200"/>
  <c r="N225"/>
  <c r="N58"/>
  <c r="N389"/>
  <c r="N455"/>
  <c r="N193"/>
  <c r="N316"/>
  <c r="N489"/>
  <c r="N173"/>
  <c r="N419"/>
  <c r="N111"/>
  <c r="N191"/>
  <c r="N8"/>
  <c r="N422"/>
  <c r="N167"/>
  <c r="N372"/>
  <c r="N341"/>
  <c r="N229"/>
  <c r="N38"/>
  <c r="N57"/>
  <c r="N519"/>
  <c r="N498"/>
  <c r="N286"/>
  <c r="N93"/>
  <c r="N33"/>
  <c r="N376"/>
  <c r="N242"/>
  <c r="N439"/>
  <c r="N61"/>
  <c r="N35"/>
  <c r="N483"/>
  <c r="N409"/>
  <c r="N294"/>
  <c r="N107"/>
  <c r="N252"/>
  <c r="N386"/>
  <c r="N46"/>
  <c r="N62"/>
  <c r="N487"/>
  <c r="N371"/>
  <c r="N343"/>
  <c r="N270"/>
  <c r="N405"/>
  <c r="N407"/>
  <c r="N224"/>
  <c r="N352"/>
  <c r="N425"/>
  <c r="N293"/>
  <c r="N504"/>
  <c r="N323"/>
  <c r="N283"/>
  <c r="N94"/>
  <c r="N6"/>
  <c r="N469"/>
  <c r="N87"/>
  <c r="N319"/>
  <c r="N238"/>
  <c r="N166"/>
  <c r="N457"/>
  <c r="N424"/>
  <c r="N302"/>
  <c r="N180"/>
  <c r="N131"/>
  <c r="N482"/>
  <c r="N332"/>
  <c r="N355"/>
  <c r="N177"/>
  <c r="N117"/>
  <c r="N456"/>
  <c r="N524"/>
  <c r="N460"/>
  <c r="N478"/>
  <c r="N440"/>
  <c r="N330"/>
  <c r="N142"/>
  <c r="N274"/>
  <c r="N210"/>
  <c r="N495"/>
  <c r="N299"/>
  <c r="N189"/>
  <c r="N220"/>
  <c r="N147"/>
  <c r="N527"/>
  <c r="N464"/>
  <c r="N255"/>
  <c r="N92"/>
  <c r="N400"/>
  <c r="N186"/>
  <c r="N114"/>
  <c r="N7"/>
  <c r="N420"/>
  <c r="N318"/>
  <c r="N312"/>
  <c r="N525"/>
  <c r="N396"/>
  <c r="N257"/>
  <c r="N287"/>
  <c r="N104"/>
  <c r="N211"/>
  <c r="N65"/>
  <c r="N138"/>
  <c r="N265"/>
  <c r="N297"/>
  <c r="N13"/>
  <c r="N184"/>
  <c r="N132"/>
  <c r="N141"/>
  <c r="N4"/>
  <c r="N198"/>
  <c r="N243"/>
  <c r="N328"/>
  <c r="N414"/>
  <c r="N493"/>
  <c r="N404"/>
  <c r="N24"/>
  <c r="N506"/>
  <c r="N158"/>
  <c r="N311"/>
  <c r="N486"/>
  <c r="N12"/>
  <c r="N528"/>
  <c r="N37"/>
  <c r="N518"/>
  <c r="N313"/>
  <c r="N459"/>
  <c r="N119"/>
  <c r="N172"/>
  <c r="N437"/>
  <c r="N470"/>
  <c r="N321"/>
  <c r="N423"/>
  <c r="N197"/>
  <c r="N21"/>
  <c r="N276"/>
  <c r="N461"/>
  <c r="N365"/>
  <c r="N223"/>
  <c r="N508"/>
  <c r="N179"/>
  <c r="N97"/>
  <c r="N444"/>
  <c r="N351"/>
  <c r="N151"/>
  <c r="N241"/>
  <c r="N152"/>
  <c r="N136"/>
  <c r="N366"/>
  <c r="N349"/>
  <c r="N71"/>
  <c r="N398"/>
  <c r="N507"/>
  <c r="N17"/>
  <c r="N301"/>
  <c r="N176"/>
  <c r="N362"/>
  <c r="N289"/>
  <c r="N74"/>
  <c r="N272"/>
  <c r="N458"/>
  <c r="N216"/>
  <c r="N108"/>
  <c r="N150"/>
  <c r="N130"/>
  <c r="N81"/>
  <c r="N269"/>
  <c r="N213"/>
  <c r="N317"/>
  <c r="N315"/>
  <c r="N156"/>
  <c r="N73"/>
  <c r="N237"/>
  <c r="N516"/>
  <c r="N333"/>
  <c r="N235"/>
  <c r="N406"/>
  <c r="N373"/>
  <c r="N521"/>
  <c r="N44"/>
  <c r="N50"/>
  <c r="N182"/>
  <c r="N90"/>
  <c r="N463"/>
  <c r="N277"/>
  <c r="N471"/>
  <c r="N240"/>
  <c r="N64"/>
  <c r="N393"/>
  <c r="N181"/>
  <c r="N127"/>
  <c r="N41"/>
  <c r="N261"/>
  <c r="N168"/>
  <c r="N303"/>
  <c r="N215"/>
  <c r="N98"/>
  <c r="N514"/>
  <c r="N262"/>
  <c r="N416"/>
  <c r="N79"/>
  <c r="N148"/>
  <c r="N214"/>
  <c r="N350"/>
  <c r="N121"/>
  <c r="N19"/>
  <c r="N129"/>
  <c r="N34"/>
  <c r="N399"/>
  <c r="N353"/>
  <c r="N290"/>
  <c r="N212"/>
  <c r="N5"/>
  <c r="N382"/>
  <c r="N310"/>
  <c r="N124"/>
  <c r="N69"/>
  <c r="N476"/>
  <c r="N430"/>
  <c r="N325"/>
  <c r="N271"/>
  <c r="N195"/>
  <c r="N233"/>
  <c r="N68"/>
  <c r="N91"/>
  <c r="N112"/>
  <c r="N253"/>
  <c r="N358"/>
  <c r="N428"/>
  <c r="N481"/>
  <c r="N23"/>
  <c r="N217"/>
  <c r="N54"/>
  <c r="N509"/>
  <c r="N185"/>
  <c r="N250"/>
  <c r="N479"/>
  <c r="N364"/>
  <c r="N106"/>
  <c r="N96"/>
  <c r="N9"/>
  <c r="N354"/>
  <c r="N230"/>
  <c r="N284"/>
  <c r="N109"/>
  <c r="N433"/>
  <c r="N264"/>
  <c r="N51"/>
  <c r="N266"/>
  <c r="N523"/>
  <c r="N529"/>
</calcChain>
</file>

<file path=xl/sharedStrings.xml><?xml version="1.0" encoding="utf-8"?>
<sst xmlns="http://schemas.openxmlformats.org/spreadsheetml/2006/main" count="5099" uniqueCount="1467">
  <si>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</si>
  <si>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</si>
  <si>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</si>
  <si>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</si>
  <si>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</si>
  <si>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</si>
  <si>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</si>
  <si>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</si>
  <si>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</si>
  <si>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</si>
  <si>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</si>
  <si>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</si>
  <si>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</si>
  <si>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</si>
  <si>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</si>
  <si>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</si>
  <si>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</si>
  <si>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</si>
  <si>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</si>
  <si>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</si>
  <si>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</si>
  <si>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</si>
  <si>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</si>
  <si>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</si>
  <si>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</si>
  <si>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</si>
  <si>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</si>
  <si>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</si>
  <si>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</si>
  <si>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</si>
  <si>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</si>
  <si>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</si>
  <si>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</si>
  <si>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</si>
  <si>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</si>
  <si>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</si>
  <si>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</si>
  <si>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</si>
  <si>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</si>
  <si>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</si>
  <si>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</si>
  <si>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</si>
  <si>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</si>
  <si>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</si>
  <si>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</si>
  <si>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</si>
  <si>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</si>
  <si>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</si>
  <si>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</si>
  <si>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</si>
  <si>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</si>
  <si>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</si>
  <si>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</si>
  <si>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</si>
  <si>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</si>
  <si>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</si>
  <si>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</si>
  <si>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</si>
  <si>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</si>
  <si>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</si>
  <si>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</si>
  <si>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</si>
  <si>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</si>
  <si>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</si>
  <si>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</si>
  <si>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</si>
  <si>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</si>
  <si>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</si>
  <si>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</si>
  <si>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</si>
  <si>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</si>
  <si>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</si>
  <si>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</si>
  <si>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</si>
  <si>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</si>
  <si>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</si>
  <si>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</si>
  <si>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</si>
  <si>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</si>
  <si>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</si>
  <si>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</si>
  <si>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</si>
  <si>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</si>
  <si>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</si>
  <si>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</si>
  <si>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</si>
  <si>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</si>
  <si>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</si>
  <si>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</si>
  <si>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</si>
  <si>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</si>
  <si>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</si>
  <si>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</si>
  <si>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</si>
  <si>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</si>
  <si>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</si>
  <si>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</si>
  <si>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</si>
  <si>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</si>
  <si>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</si>
  <si>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</si>
  <si>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</si>
  <si>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</si>
  <si>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</si>
  <si>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</si>
  <si>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</si>
  <si>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</si>
  <si>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</si>
  <si>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</si>
  <si>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</si>
  <si>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</si>
  <si>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</si>
  <si>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</si>
  <si>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</si>
  <si>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</si>
  <si>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</si>
  <si>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</si>
  <si>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</si>
  <si>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</si>
  <si>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</si>
  <si>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</si>
  <si>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</si>
  <si>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</si>
  <si>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</si>
  <si>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</si>
  <si>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</si>
  <si>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</si>
  <si>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</si>
  <si>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</si>
  <si>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</si>
  <si>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</si>
  <si>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</si>
  <si>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</si>
  <si>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</si>
  <si>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</si>
  <si>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</si>
  <si>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</si>
  <si>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</si>
  <si>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</si>
  <si>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</si>
  <si>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</si>
  <si>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</si>
  <si>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</si>
  <si>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</si>
  <si>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</si>
  <si>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</si>
  <si>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</si>
  <si>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</si>
  <si>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</si>
  <si>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</si>
  <si>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</si>
  <si>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</si>
  <si>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</si>
  <si>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</si>
  <si>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</si>
  <si>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</si>
  <si>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</si>
  <si>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</si>
  <si>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</si>
  <si>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</si>
  <si>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</si>
  <si>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</si>
  <si>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</si>
  <si>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</si>
  <si>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</si>
  <si>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</si>
  <si>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</si>
  <si>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</si>
  <si>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</si>
  <si>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</si>
  <si>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</si>
  <si>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</si>
  <si>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</si>
  <si>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</si>
  <si>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</si>
  <si>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</si>
  <si>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</si>
  <si>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</si>
  <si>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</si>
  <si>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</si>
  <si>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</si>
  <si>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</si>
  <si>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</si>
  <si>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</si>
  <si>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</si>
  <si>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</si>
  <si>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</si>
  <si>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</si>
  <si>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</si>
  <si>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</si>
  <si>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</si>
  <si>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</si>
  <si>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</si>
  <si>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</si>
  <si>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</si>
  <si>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</si>
  <si>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</si>
  <si>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</si>
  <si>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</si>
  <si>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</si>
  <si>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</si>
  <si>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</si>
  <si>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</si>
  <si>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</si>
  <si>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</si>
  <si>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</si>
  <si>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</si>
  <si>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</si>
  <si>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</si>
  <si>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</si>
  <si>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</si>
  <si>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</si>
  <si>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</si>
  <si>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</si>
  <si>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</si>
  <si>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</si>
  <si>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</si>
  <si>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</si>
  <si>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</si>
  <si>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</si>
  <si>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</si>
  <si>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</si>
  <si>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</si>
  <si>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</si>
  <si>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</si>
  <si>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</si>
  <si>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</si>
  <si>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</si>
  <si>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</si>
  <si>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</si>
  <si>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</si>
  <si>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</si>
  <si>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</si>
  <si>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</si>
  <si>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</si>
  <si>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</si>
  <si>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</si>
  <si>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</si>
  <si>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</si>
  <si>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</si>
  <si>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</si>
  <si>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</si>
  <si>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</si>
  <si>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</si>
  <si>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</si>
  <si>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</si>
  <si>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</si>
  <si>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</si>
  <si>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</si>
  <si>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</si>
  <si>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</si>
  <si>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</si>
  <si>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</si>
  <si>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</si>
  <si>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</si>
  <si>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</si>
  <si>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</si>
  <si>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</si>
  <si>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</si>
  <si>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</si>
  <si>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</si>
  <si>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</si>
  <si>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</si>
  <si>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</si>
  <si>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</si>
  <si>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</si>
  <si>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</si>
  <si>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</si>
  <si>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</si>
  <si>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</si>
  <si>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</si>
  <si>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</si>
  <si>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</si>
  <si>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</si>
  <si>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</si>
  <si>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</si>
  <si>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</si>
  <si>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</si>
  <si>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</si>
  <si>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</si>
  <si>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</si>
  <si>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</si>
  <si>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</si>
  <si>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</si>
  <si>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</si>
  <si>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</si>
  <si>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</si>
  <si>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</si>
  <si>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</si>
  <si>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</si>
  <si>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</si>
  <si>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</si>
  <si>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</si>
  <si>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</si>
  <si>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</si>
  <si>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</si>
  <si>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</si>
  <si>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</si>
  <si>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</si>
  <si>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</si>
  <si>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</si>
  <si>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</si>
  <si>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</si>
  <si>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</si>
  <si>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</si>
  <si>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</si>
  <si>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</si>
  <si>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</si>
  <si>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</si>
  <si>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</si>
  <si>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</si>
  <si>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</si>
  <si>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</si>
  <si>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</si>
  <si>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</si>
  <si>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</si>
  <si>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</si>
  <si>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</si>
  <si>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</si>
  <si>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</si>
  <si>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</si>
  <si>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</si>
  <si>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</si>
  <si>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</si>
  <si>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</si>
  <si>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</si>
  <si>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</si>
  <si>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</si>
  <si>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</si>
  <si>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</si>
  <si>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</si>
  <si>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</si>
  <si>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</si>
  <si>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</si>
  <si>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</si>
  <si>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</si>
  <si>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</si>
  <si>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</si>
  <si>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</si>
  <si>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</si>
  <si>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</si>
  <si>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</si>
  <si>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</si>
  <si>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</si>
  <si>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</si>
  <si>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</si>
  <si>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</si>
  <si>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</si>
  <si>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</si>
  <si>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</si>
  <si>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</si>
  <si>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</si>
  <si>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</si>
  <si>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</si>
  <si>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</si>
  <si>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</si>
  <si>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</si>
  <si>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</si>
  <si>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</si>
  <si>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</si>
  <si>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</si>
  <si>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</si>
  <si>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</si>
  <si>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</si>
  <si>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</si>
  <si>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</si>
  <si>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</si>
  <si>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</si>
  <si>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</si>
  <si>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</si>
  <si>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</si>
  <si>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</si>
  <si>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</si>
  <si>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</si>
  <si>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</si>
  <si>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</si>
  <si>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</si>
  <si>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</si>
  <si>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</si>
  <si>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</si>
  <si>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</si>
  <si>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</si>
  <si>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</si>
  <si>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</si>
  <si>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</si>
  <si>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</si>
  <si>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</si>
  <si>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</si>
  <si>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</si>
  <si>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</si>
  <si>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</si>
  <si>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</si>
  <si>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</si>
  <si>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</si>
  <si>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</si>
  <si>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</si>
  <si>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</si>
  <si>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</si>
  <si>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</si>
  <si>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</si>
  <si>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</si>
  <si>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</si>
  <si>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</si>
  <si>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</si>
  <si>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</si>
  <si>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</si>
  <si>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</si>
  <si>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</si>
  <si>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</si>
  <si>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</si>
  <si>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</si>
  <si>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</si>
  <si>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</si>
  <si>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</si>
  <si>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</si>
  <si>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</si>
  <si>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</si>
  <si>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</si>
  <si>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</si>
  <si>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</si>
  <si>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</si>
  <si>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</si>
  <si>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</si>
  <si>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</si>
  <si>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</si>
  <si>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</si>
  <si>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</si>
  <si>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</si>
  <si>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</si>
  <si>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</si>
  <si>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</si>
  <si>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</si>
  <si>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</si>
  <si>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</si>
  <si>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</si>
  <si>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</si>
  <si>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</si>
  <si>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</si>
  <si>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</si>
  <si>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</si>
  <si>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</si>
  <si>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</si>
  <si>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</si>
  <si>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</si>
  <si>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</si>
  <si>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</si>
  <si>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</si>
  <si>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</si>
  <si>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</si>
  <si>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</si>
  <si>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</si>
  <si>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</si>
  <si>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</si>
  <si>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</si>
  <si>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</si>
  <si>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</si>
  <si>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</si>
  <si>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</si>
  <si>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</si>
  <si>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</si>
  <si>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</si>
  <si>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</si>
  <si>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</si>
  <si>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</si>
  <si>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</si>
  <si>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</si>
  <si>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</si>
  <si>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</si>
  <si>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</si>
  <si>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</si>
  <si>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</si>
  <si>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</si>
  <si>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</si>
  <si>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</si>
  <si>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</si>
  <si>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</si>
  <si>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</si>
  <si>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</si>
  <si>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</si>
  <si>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</si>
  <si>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</si>
  <si>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</si>
  <si>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</si>
  <si>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</si>
  <si>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</si>
  <si>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</si>
  <si>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</si>
  <si>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</si>
  <si>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</si>
  <si>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</si>
  <si>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</si>
  <si>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</si>
  <si>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</si>
  <si>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</si>
  <si>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</si>
  <si>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</si>
  <si>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</si>
  <si>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</si>
  <si>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</si>
  <si>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</si>
  <si>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</si>
  <si>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</si>
  <si>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</si>
  <si>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</si>
  <si>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</si>
  <si>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</si>
  <si>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</si>
  <si>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</si>
  <si>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</si>
  <si>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</si>
  <si>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</si>
  <si>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</si>
  <si>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</si>
  <si>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</si>
  <si>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</si>
  <si>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</si>
  <si>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</si>
  <si>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</si>
  <si>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</si>
  <si>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</si>
  <si>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</si>
  <si>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</si>
  <si>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</si>
  <si>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</si>
  <si>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</si>
  <si>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</si>
  <si>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</si>
  <si>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</si>
  <si>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</si>
  <si>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</si>
  <si>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</si>
  <si>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</si>
  <si>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</si>
  <si>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</si>
  <si>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</si>
  <si>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</si>
  <si>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</si>
  <si>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</si>
  <si>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</si>
  <si>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</si>
  <si>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</si>
  <si>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</si>
  <si>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</si>
  <si>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</si>
  <si>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</si>
  <si>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</si>
  <si>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</si>
  <si>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</si>
  <si>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</si>
  <si>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</si>
  <si>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</si>
  <si>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</si>
  <si>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</si>
  <si>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</si>
  <si>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</si>
  <si>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</si>
  <si>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</si>
  <si>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</si>
  <si>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</si>
  <si>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</si>
  <si>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</si>
  <si>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</si>
  <si>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</si>
  <si>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</si>
  <si>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</si>
  <si>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</si>
  <si>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</si>
  <si>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</si>
  <si>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</si>
  <si>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</si>
  <si>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</si>
  <si>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</si>
  <si>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</si>
  <si>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</si>
  <si>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</si>
  <si>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</si>
  <si>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</si>
  <si>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</si>
  <si>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</si>
  <si>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</si>
  <si>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</si>
  <si>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</si>
  <si>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</si>
  <si>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</si>
  <si>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</si>
  <si>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</si>
  <si>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</si>
  <si>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</si>
  <si>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</si>
  <si>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</si>
  <si>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</si>
  <si>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</si>
  <si>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</si>
  <si>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</si>
  <si>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</si>
  <si>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</si>
  <si>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</si>
  <si>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</si>
  <si>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</si>
  <si>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</si>
  <si>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</si>
  <si>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</si>
  <si>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</si>
  <si>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</si>
  <si>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</si>
  <si>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</si>
  <si>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</si>
  <si>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</si>
  <si>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</si>
  <si>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</si>
  <si>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</si>
  <si>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</si>
  <si>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</si>
  <si>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</si>
  <si>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</si>
  <si>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</si>
  <si>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</si>
  <si>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</si>
  <si>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</si>
  <si>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</si>
  <si>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</si>
  <si>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</si>
  <si>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</si>
  <si>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</si>
  <si>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</si>
  <si>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</si>
  <si>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</si>
  <si>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</si>
  <si>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</si>
  <si>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</si>
  <si>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</si>
  <si>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</si>
  <si>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</si>
  <si>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</si>
  <si>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</si>
  <si>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</si>
  <si>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</si>
  <si>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</si>
  <si>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</si>
  <si>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</si>
  <si>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</si>
  <si>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</si>
  <si>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</si>
  <si>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</si>
  <si>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</si>
  <si>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</si>
  <si>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</si>
  <si>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</si>
  <si>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</si>
  <si>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</si>
  <si>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</si>
  <si>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</si>
  <si>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</si>
  <si>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</si>
  <si>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</si>
  <si>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</si>
  <si>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</si>
  <si>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</si>
  <si>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</si>
  <si>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</si>
  <si>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</si>
  <si>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</si>
  <si>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</si>
  <si>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</si>
  <si>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</si>
  <si>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</si>
  <si>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</si>
  <si>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</si>
  <si>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</si>
  <si>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</si>
  <si>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</si>
  <si>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</si>
  <si>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</si>
  <si>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</si>
  <si>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</si>
  <si>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</si>
  <si>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</si>
  <si>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</si>
  <si>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</si>
  <si>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</si>
  <si>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</si>
  <si>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</si>
  <si>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</si>
  <si>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</si>
  <si>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</si>
  <si>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</si>
  <si>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</si>
  <si>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</si>
  <si>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</si>
  <si>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</si>
  <si>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</si>
  <si>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</si>
  <si>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</si>
  <si>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</si>
  <si>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</si>
  <si>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</si>
  <si>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</si>
  <si>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</si>
  <si>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</si>
  <si>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</si>
  <si>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</si>
  <si>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</si>
  <si>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</si>
  <si>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</si>
  <si>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</si>
  <si>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</si>
  <si>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</si>
  <si>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</si>
  <si>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</si>
  <si>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</si>
  <si>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</si>
  <si>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</si>
  <si>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</si>
  <si>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</si>
  <si>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</si>
  <si>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</si>
  <si>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</si>
  <si>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</si>
  <si>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</si>
  <si>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</si>
  <si>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</si>
  <si>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</si>
  <si>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</si>
  <si>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</si>
  <si>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</si>
  <si>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</si>
  <si>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</si>
  <si>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</si>
  <si>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</si>
  <si>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</si>
  <si>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</si>
  <si>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</si>
  <si>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</si>
  <si>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</si>
  <si>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</si>
  <si>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</si>
  <si>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</si>
  <si>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</si>
  <si>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</si>
  <si>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</si>
  <si>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</si>
  <si>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</si>
  <si>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</si>
  <si>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</si>
  <si>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</si>
  <si>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</si>
  <si>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</si>
  <si>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</si>
  <si>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</si>
  <si>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</si>
  <si>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</si>
  <si>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</si>
  <si>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</si>
  <si>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</si>
  <si>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</si>
  <si>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</si>
  <si>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</si>
  <si>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</si>
  <si>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</si>
  <si>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</si>
  <si>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</si>
  <si>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</si>
  <si>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</si>
  <si>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</si>
  <si>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</si>
  <si>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</si>
  <si>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</si>
  <si>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</si>
  <si>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</si>
  <si>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</si>
  <si>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</si>
  <si>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</si>
  <si>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</si>
  <si>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</si>
  <si>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</si>
  <si>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</si>
  <si>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</si>
  <si>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</si>
  <si>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</si>
  <si>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</si>
  <si>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</si>
  <si>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</si>
  <si>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</si>
  <si>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</si>
  <si>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</si>
  <si>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</si>
  <si>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</si>
  <si>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</si>
  <si>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</si>
  <si>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</si>
  <si>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</si>
  <si>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</si>
  <si>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</si>
  <si>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</si>
  <si>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</si>
  <si>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</si>
  <si>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</si>
  <si>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</si>
  <si>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</si>
  <si>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</si>
  <si>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</si>
  <si>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</si>
  <si>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</si>
  <si>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</si>
  <si>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</si>
  <si>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</si>
  <si>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</si>
  <si>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</si>
  <si>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</si>
  <si>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</si>
  <si>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</si>
  <si>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</si>
  <si>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</si>
  <si>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</si>
  <si>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</si>
  <si>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</si>
  <si>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</si>
  <si>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</si>
  <si>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</si>
  <si>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</si>
  <si>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</si>
  <si>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</si>
  <si>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</si>
  <si>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</si>
  <si>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</si>
  <si>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</si>
  <si>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</si>
  <si>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</si>
  <si>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</si>
  <si>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</si>
  <si>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</si>
  <si>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</si>
  <si>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</si>
  <si>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</si>
  <si>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</si>
  <si>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</si>
  <si>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</si>
  <si>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</si>
  <si>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</si>
  <si>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</si>
  <si>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</si>
  <si>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</si>
  <si>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</si>
  <si>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</si>
  <si>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</si>
  <si>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</si>
  <si>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</si>
  <si>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</si>
  <si>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</si>
  <si>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</si>
  <si>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</si>
  <si>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</si>
  <si>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</si>
  <si>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</si>
  <si>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</si>
  <si>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</si>
  <si>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</si>
  <si>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</si>
  <si>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</si>
  <si>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</si>
  <si>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</si>
  <si>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</si>
  <si>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</si>
  <si>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</si>
  <si>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</si>
  <si>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</si>
  <si>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</si>
  <si>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</si>
  <si>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</si>
  <si>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</si>
  <si>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</si>
  <si>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</si>
  <si>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</si>
  <si>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</si>
  <si>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</si>
  <si>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</si>
  <si>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</si>
  <si>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</si>
  <si>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</si>
  <si>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</si>
  <si>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</si>
  <si>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</si>
  <si>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</si>
  <si>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</si>
  <si>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</si>
  <si>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</si>
  <si>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</si>
  <si>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</si>
  <si>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</si>
  <si>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</si>
  <si>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</si>
  <si>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</si>
  <si>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</si>
  <si>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</si>
  <si>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</si>
  <si>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</si>
  <si>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</si>
  <si>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</si>
  <si>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</si>
  <si>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</si>
  <si>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</si>
  <si>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</si>
  <si>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</si>
  <si>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</si>
  <si>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</si>
  <si>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</si>
  <si>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</si>
  <si>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</si>
  <si>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</si>
  <si>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</si>
  <si>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</si>
  <si>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</si>
  <si>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</si>
  <si>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</si>
  <si>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</si>
  <si>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</si>
  <si>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</si>
  <si>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</si>
  <si>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</si>
  <si>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</si>
  <si>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</si>
  <si>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</si>
  <si>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</si>
  <si>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</si>
  <si>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</si>
  <si>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</si>
  <si>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</si>
  <si>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</si>
  <si>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</si>
  <si>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</si>
  <si>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</si>
  <si>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</si>
  <si>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</si>
  <si>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</si>
  <si>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</si>
  <si>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</si>
  <si>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</si>
  <si>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</si>
  <si>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</si>
  <si>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</si>
  <si>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</si>
  <si>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</si>
  <si>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</si>
  <si>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</si>
  <si>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</si>
  <si>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</si>
  <si>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</si>
  <si>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</si>
  <si>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</si>
  <si>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</si>
  <si>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</si>
  <si>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</si>
  <si>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</si>
  <si>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</si>
  <si>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</si>
  <si>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</si>
  <si>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</si>
  <si>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</si>
  <si>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</si>
  <si>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</si>
  <si>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</si>
  <si>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</si>
  <si>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</si>
  <si>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</si>
  <si>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</si>
  <si>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</si>
  <si>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</si>
  <si>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</si>
  <si>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</si>
  <si>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</si>
  <si>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</si>
  <si>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</si>
  <si>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</si>
  <si>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</si>
  <si>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</si>
  <si>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</si>
  <si>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</si>
  <si>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</si>
  <si>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</si>
  <si>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</si>
  <si>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</si>
  <si>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</si>
  <si>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</si>
  <si>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</si>
  <si>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</si>
  <si>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</si>
  <si>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</si>
  <si>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</si>
  <si>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</si>
  <si>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</si>
  <si>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</si>
  <si>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</si>
  <si>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</si>
  <si>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</si>
  <si>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</si>
  <si>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</si>
  <si>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</si>
  <si>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</si>
  <si>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</si>
  <si>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</si>
  <si>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</si>
  <si>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</si>
  <si>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</si>
  <si>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</si>
  <si>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</si>
  <si>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</si>
  <si>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</si>
  <si>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</si>
  <si>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</si>
  <si>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</si>
  <si>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</si>
  <si>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</si>
  <si>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</si>
  <si>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</si>
  <si>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</si>
  <si>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</si>
  <si>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</si>
  <si>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</si>
  <si>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</si>
  <si>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</si>
  <si>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</si>
  <si>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</si>
  <si>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</si>
  <si>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</si>
  <si>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</si>
  <si>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</si>
  <si>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</si>
  <si>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</si>
  <si>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</si>
  <si>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</si>
  <si>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</si>
  <si>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</si>
  <si>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</si>
  <si>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</si>
  <si>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</si>
  <si>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</si>
  <si>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</si>
  <si>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</si>
  <si>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</si>
  <si>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</si>
  <si>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</si>
  <si>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</si>
  <si>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</si>
  <si>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</si>
  <si>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</si>
  <si>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</si>
  <si>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</si>
  <si>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</si>
  <si>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</si>
  <si>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</si>
  <si>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</si>
  <si>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</si>
  <si>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</si>
  <si>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</si>
  <si>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</si>
  <si>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</si>
  <si>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</si>
  <si>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</si>
  <si>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</si>
  <si>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</si>
  <si>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</si>
  <si>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</si>
  <si>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</si>
  <si>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</si>
  <si>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</si>
  <si>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</si>
  <si>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</si>
  <si>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</si>
  <si>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</si>
  <si>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</si>
  <si>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</si>
  <si>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</si>
  <si>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</si>
  <si>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</si>
  <si>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</si>
  <si>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</si>
  <si>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</si>
  <si>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</si>
  <si>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</si>
  <si>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</si>
  <si>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</si>
  <si>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</si>
  <si>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</si>
  <si>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</si>
  <si>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</si>
  <si>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</si>
  <si>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</si>
  <si>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</si>
  <si>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</si>
  <si>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</si>
  <si>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</si>
  <si>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</si>
  <si>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</si>
  <si>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</si>
  <si>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</si>
  <si>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</si>
  <si>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</si>
  <si>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</si>
  <si>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</si>
  <si>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</si>
  <si>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</si>
  <si>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</si>
  <si>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</si>
  <si>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</si>
  <si>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</si>
  <si>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</si>
  <si>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</si>
  <si>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</si>
  <si>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</si>
  <si>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</si>
  <si>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</si>
  <si>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</si>
  <si>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</si>
  <si>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</si>
  <si>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</si>
  <si>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</si>
  <si>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</si>
  <si>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</si>
  <si>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</si>
  <si>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</si>
  <si>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</si>
  <si>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</si>
  <si>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</si>
  <si>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</si>
  <si>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</si>
  <si>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</si>
  <si>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</si>
  <si>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</si>
  <si>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</si>
  <si>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</si>
  <si>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</si>
  <si>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</si>
  <si>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</si>
  <si>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</si>
  <si>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</si>
  <si>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</si>
  <si>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</si>
  <si>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</si>
  <si>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</si>
  <si>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</si>
  <si>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</si>
  <si>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</si>
  <si>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</si>
  <si>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</si>
  <si>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</si>
  <si>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</si>
  <si>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</si>
  <si>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</si>
  <si>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</si>
  <si>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</si>
  <si>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</si>
  <si>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</si>
  <si>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</si>
  <si>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</si>
  <si>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</si>
  <si>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</si>
  <si>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</si>
  <si>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</si>
  <si>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</si>
  <si>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</si>
  <si>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</si>
  <si>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</si>
  <si>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</si>
  <si>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</si>
  <si>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</si>
  <si>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</si>
  <si>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</si>
  <si>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</si>
  <si>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</si>
  <si>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</si>
  <si>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</si>
  <si>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</si>
  <si>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</si>
  <si>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</si>
  <si>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</si>
  <si>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</si>
  <si>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</si>
  <si>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</si>
  <si>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</si>
  <si>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</si>
  <si>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</si>
  <si>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</si>
  <si>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</si>
  <si>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</si>
  <si>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</si>
  <si>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</si>
  <si>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</si>
  <si>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</si>
  <si>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</si>
  <si>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</si>
  <si>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</si>
  <si>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</si>
  <si>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</si>
  <si>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</si>
  <si>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</si>
  <si>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</si>
  <si>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</si>
  <si>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</si>
  <si>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</si>
  <si>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</si>
  <si>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</si>
  <si>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</si>
  <si>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</si>
  <si>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</si>
  <si>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</si>
  <si>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</si>
  <si>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</si>
  <si>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</si>
  <si>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</si>
  <si>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</si>
  <si>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</si>
  <si>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</si>
  <si>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</si>
  <si>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</si>
  <si>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</si>
  <si>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</si>
  <si>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</si>
  <si>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</si>
  <si>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</si>
  <si>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</si>
  <si>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</si>
  <si>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</si>
  <si>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</si>
  <si>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</si>
  <si>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</si>
  <si>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</si>
  <si>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</si>
  <si>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</si>
  <si>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</si>
  <si>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</si>
  <si>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</si>
  <si>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</si>
  <si>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</si>
  <si>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</si>
  <si>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</si>
  <si>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</si>
  <si>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</si>
  <si>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</si>
  <si>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</si>
  <si>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</si>
  <si>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</si>
  <si>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</si>
  <si>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</si>
  <si>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</si>
  <si>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</si>
  <si>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</si>
  <si>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</si>
  <si>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</si>
  <si>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</si>
  <si>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</si>
  <si>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</si>
  <si>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</si>
  <si>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</si>
  <si>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</si>
  <si>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</si>
  <si>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</si>
  <si>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</si>
  <si>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</si>
  <si>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</si>
  <si>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</si>
  <si>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</si>
  <si>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</si>
  <si>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</si>
  <si>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</si>
  <si>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</si>
  <si>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</si>
  <si>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</si>
  <si>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</si>
  <si>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</si>
  <si>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</si>
  <si>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</si>
  <si>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</si>
  <si>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</si>
  <si>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</si>
  <si>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</si>
  <si>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</si>
  <si>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</si>
  <si>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</si>
  <si>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</si>
  <si>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</si>
  <si>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</si>
  <si>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</si>
  <si>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</si>
  <si>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</si>
  <si>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</si>
  <si>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</si>
  <si>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</si>
  <si>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</si>
  <si>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</si>
  <si>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</si>
  <si>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</si>
  <si>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</si>
  <si>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</si>
  <si>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</si>
  <si>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</si>
  <si>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</si>
  <si>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</si>
  <si>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</si>
  <si>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</si>
  <si>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</si>
  <si>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</si>
  <si>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</si>
  <si>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</si>
  <si>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</si>
  <si>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</si>
  <si>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</si>
  <si>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</si>
  <si>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</si>
  <si>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</si>
  <si>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</si>
  <si>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</si>
  <si>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</si>
  <si>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</si>
  <si>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</si>
  <si>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</si>
  <si>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</si>
  <si>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</si>
  <si>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</si>
  <si>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</si>
  <si>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</si>
  <si>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</si>
  <si>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</si>
  <si>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</si>
  <si>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</si>
  <si>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</si>
  <si>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</si>
  <si>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</si>
  <si>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</si>
  <si>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</si>
  <si>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</si>
  <si>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</si>
  <si>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</si>
  <si>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</si>
  <si>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</si>
  <si>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</si>
  <si>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</si>
  <si>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</si>
  <si>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</si>
  <si>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</si>
  <si>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</si>
  <si>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</si>
  <si>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</si>
  <si>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</si>
  <si>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</si>
  <si>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</si>
  <si>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</si>
  <si>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</si>
  <si>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</si>
  <si>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</si>
  <si>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</si>
  <si>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</si>
  <si>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</si>
  <si>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</si>
  <si>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</si>
  <si>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</si>
  <si>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</si>
  <si>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</si>
  <si>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</si>
  <si>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</si>
  <si>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</si>
  <si>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</si>
  <si>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</si>
  <si>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</si>
  <si>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</si>
  <si>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</si>
  <si>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</si>
  <si>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</si>
  <si>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</si>
  <si>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</si>
  <si>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</si>
  <si>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</si>
  <si>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</si>
  <si>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</si>
  <si>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</si>
  <si>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</si>
  <si>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</si>
  <si>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</si>
  <si>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</si>
  <si>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</si>
  <si>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</si>
  <si>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</si>
  <si>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</si>
  <si>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</si>
  <si>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</si>
  <si>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</si>
  <si>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</si>
  <si>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</si>
  <si>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</si>
  <si>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</si>
  <si>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</si>
  <si>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</si>
  <si>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</si>
  <si>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</si>
  <si>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</si>
  <si>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</si>
  <si>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</si>
  <si>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</si>
  <si>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</si>
  <si>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</si>
  <si>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</si>
  <si>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</si>
  <si>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</si>
  <si>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</si>
  <si>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</si>
  <si>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</si>
  <si>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</si>
  <si>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</si>
  <si>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</si>
  <si>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</si>
  <si>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</si>
  <si>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</si>
  <si>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</si>
  <si>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</si>
  <si>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</si>
  <si>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</si>
  <si>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</si>
  <si>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</si>
  <si>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</si>
  <si>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</si>
  <si>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</si>
  <si>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</si>
  <si>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</si>
  <si>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</si>
  <si>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</si>
  <si>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</si>
  <si>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</si>
  <si>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</si>
  <si>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</si>
  <si>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</si>
  <si>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</si>
  <si>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</si>
  <si>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</si>
  <si>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</si>
  <si>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</si>
  <si>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</si>
  <si>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</si>
  <si>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</si>
  <si>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</si>
  <si>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</si>
  <si>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</si>
  <si>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</si>
  <si>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</si>
  <si>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</si>
  <si>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</si>
  <si>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</si>
  <si>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</si>
  <si>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</si>
  <si>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</si>
  <si>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</si>
  <si>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</si>
  <si>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</si>
  <si>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</si>
  <si>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</si>
  <si>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</si>
  <si>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</si>
  <si>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</si>
  <si>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</si>
  <si>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</si>
  <si>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</si>
  <si>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</si>
  <si>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</si>
  <si>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</si>
  <si>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</si>
  <si>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</si>
  <si>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</si>
  <si>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</si>
  <si>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DSR wise Back margin  till 24 FEB'20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</si>
</sst>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4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4" borderId="8" xfId="1" applyNumberFormat="1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/>
    <xf numFmtId="10" fontId="3" fillId="3" borderId="12" xfId="2" applyNumberFormat="1" applyFont="1" applyFill="1" applyBorder="1"/>
    <xf numFmtId="166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6" fontId="3" fillId="3" borderId="13" xfId="1" applyNumberFormat="1" applyFont="1" applyFill="1" applyBorder="1"/>
    <xf numFmtId="166" fontId="0" fillId="0" borderId="0" xfId="0" applyNumberFormat="1"/>
    <xf numFmtId="165" fontId="0" fillId="0" borderId="0" xfId="0" applyNumberFormat="1"/>
    <xf numFmtId="0" fontId="0" fillId="4" borderId="1" xfId="0" applyFill="1" applyBorder="1"/>
    <xf numFmtId="166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/>
    </xf>
    <xf numFmtId="166" fontId="0" fillId="4" borderId="2" xfId="1" applyNumberFormat="1" applyFont="1" applyFill="1" applyBorder="1"/>
    <xf numFmtId="166" fontId="0" fillId="4" borderId="5" xfId="1" applyNumberFormat="1" applyFont="1" applyFill="1" applyBorder="1"/>
    <xf numFmtId="166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6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6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67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166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8" fillId="3" borderId="1" xfId="0" applyNumberFormat="1" applyFont="1" applyFill="1" applyBorder="1" applyAlignment="1">
      <alignment horizontal="center" vertical="center"/>
    </xf>
    <xf numFmtId="166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7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7" xfId="6" applyNumberFormat="1" applyFont="1" applyFill="1" applyBorder="1" applyAlignment="1">
      <alignment horizontal="center" vertical="center"/>
    </xf>
    <xf numFmtId="0" fontId="1" fillId="0" borderId="27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6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 vertical="center"/>
    </xf>
    <xf numFmtId="166" fontId="0" fillId="6" borderId="1" xfId="1" applyNumberFormat="1" applyFont="1" applyFill="1" applyBorder="1" applyAlignment="1">
      <alignment horizontal="center" vertical="center"/>
    </xf>
    <xf numFmtId="165" fontId="0" fillId="6" borderId="8" xfId="1" applyNumberFormat="1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3" fillId="4" borderId="12" xfId="2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32"/>
  <sheetViews>
    <sheetView showGridLines="0" tabSelected="1" zoomScale="80" zoomScaleNormal="80" workbookViewId="0">
      <pane xSplit="2" ySplit="2" topLeftCell="H3" activePane="bottomRight" state="frozen"/>
      <selection pane="topRight" activeCell="C1" sqref="C1"/>
      <selection pane="bottomLeft" activeCell="A4" sqref="A4"/>
      <selection pane="bottomRight" activeCell="N139" sqref="N139"/>
    </sheetView>
  </sheetViews>
  <sheetFormatPr defaultRowHeight="15"/>
  <cols>
    <col min="1" max="1" width="8.85546875" style="3" bestFit="1" customWidth="1"/>
    <col min="2" max="2" width="34.7109375" bestFit="1" customWidth="1"/>
    <col min="3" max="3" width="12.42578125" bestFit="1" customWidth="1"/>
    <col min="4" max="4" width="12.85546875" customWidth="1"/>
    <col min="5" max="5" width="15.140625" bestFit="1" customWidth="1"/>
    <col min="6" max="6" width="18.5703125" bestFit="1" customWidth="1"/>
    <col min="7" max="7" width="20.85546875" style="57" bestFit="1" customWidth="1"/>
    <col min="8" max="8" width="23.85546875" bestFit="1" customWidth="1"/>
    <col min="9" max="9" width="20.140625" bestFit="1" customWidth="1"/>
    <col min="10" max="10" width="19.42578125" bestFit="1" customWidth="1"/>
    <col min="11" max="11" width="20.140625" bestFit="1" customWidth="1"/>
    <col min="12" max="12" width="19.42578125" bestFit="1" customWidth="1"/>
    <col min="13" max="13" width="20.140625" bestFit="1" customWidth="1"/>
    <col min="14" max="14" width="15.140625" bestFit="1" customWidth="1"/>
    <col min="15" max="15" width="20.140625" bestFit="1" customWidth="1"/>
    <col min="16" max="16" width="19.42578125" bestFit="1" customWidth="1"/>
    <col min="17" max="17" width="20.140625" bestFit="1" customWidth="1"/>
  </cols>
  <sheetData>
    <row r="1" spans="1:17" ht="30.75" customHeight="1">
      <c r="A1" s="216" t="s">
        <v>1444</v>
      </c>
      <c r="B1" s="217"/>
      <c r="C1" s="217"/>
      <c r="D1" s="217"/>
      <c r="E1" s="217"/>
      <c r="F1" s="217"/>
      <c r="G1" s="218"/>
      <c r="H1" s="217"/>
      <c r="I1" s="217"/>
      <c r="J1" s="217"/>
      <c r="K1" s="217"/>
      <c r="L1" s="217"/>
      <c r="M1" s="217"/>
      <c r="N1" s="217"/>
      <c r="O1" s="219"/>
      <c r="P1" s="6" t="s">
        <v>185</v>
      </c>
      <c r="Q1" s="7">
        <v>2</v>
      </c>
    </row>
    <row r="2" spans="1:17" s="5" customFormat="1" ht="45" customHeight="1">
      <c r="A2" s="148" t="s">
        <v>1364</v>
      </c>
      <c r="B2" s="17" t="s">
        <v>137</v>
      </c>
      <c r="C2" s="17" t="s">
        <v>0</v>
      </c>
      <c r="D2" s="17" t="s">
        <v>1</v>
      </c>
      <c r="E2" s="48" t="s">
        <v>1438</v>
      </c>
      <c r="F2" s="50" t="s">
        <v>1439</v>
      </c>
      <c r="G2" s="212" t="s">
        <v>1465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3" t="s">
        <v>1117</v>
      </c>
      <c r="O2" s="53" t="s">
        <v>1118</v>
      </c>
      <c r="P2" s="18" t="s">
        <v>175</v>
      </c>
      <c r="Q2" s="18" t="s">
        <v>176</v>
      </c>
    </row>
    <row r="3" spans="1:17" hidden="1">
      <c r="A3" s="13">
        <v>1</v>
      </c>
      <c r="B3" s="145" t="s">
        <v>1304</v>
      </c>
      <c r="C3" s="14" t="s">
        <v>3</v>
      </c>
      <c r="D3" s="45" t="s">
        <v>3</v>
      </c>
      <c r="E3" s="141">
        <v>2047675.8737999995</v>
      </c>
      <c r="F3" s="15">
        <v>1696526.9724999999</v>
      </c>
      <c r="G3" s="147">
        <f t="shared" ref="G3:G65" si="0">IFERROR(F3/E3,0)</f>
        <v>0.8285134352594824</v>
      </c>
      <c r="H3" s="15">
        <f t="shared" ref="H3:H34" si="1">(E3*0.8)-F3</f>
        <v>-58386.273460000288</v>
      </c>
      <c r="I3" s="15">
        <f t="shared" ref="I3:I34" si="2">H3/$Q$1</f>
        <v>-29193.136730000144</v>
      </c>
      <c r="J3" s="15">
        <f>(E3*0.86)-F3</f>
        <v>64474.27896799962</v>
      </c>
      <c r="K3" s="15">
        <f>J3/$Q$1</f>
        <v>32237.13948399981</v>
      </c>
      <c r="L3" s="15">
        <f>(E3*0.91)-F3</f>
        <v>166858.07265799958</v>
      </c>
      <c r="M3" s="15">
        <f>L3/$Q$1</f>
        <v>83429.036328999791</v>
      </c>
      <c r="N3" s="54">
        <f>(E3*0.96)-F3</f>
        <v>269241.86634799954</v>
      </c>
      <c r="O3" s="15">
        <f>N3/$Q$1</f>
        <v>134620.93317399977</v>
      </c>
      <c r="P3" s="16">
        <f t="shared" ref="P3:P34" si="3">E3-F3</f>
        <v>351148.90129999956</v>
      </c>
      <c r="Q3" s="15">
        <f>P3/$Q$1</f>
        <v>175574.45064999978</v>
      </c>
    </row>
    <row r="4" spans="1:17" hidden="1">
      <c r="A4" s="1">
        <v>2</v>
      </c>
      <c r="B4" s="2" t="s">
        <v>6</v>
      </c>
      <c r="C4" s="2" t="s">
        <v>3</v>
      </c>
      <c r="D4" s="29" t="s">
        <v>5</v>
      </c>
      <c r="E4" s="141">
        <v>2881846.7553666667</v>
      </c>
      <c r="F4" s="15">
        <v>2677767.5107</v>
      </c>
      <c r="G4" s="147">
        <f t="shared" si="0"/>
        <v>0.92918456046053666</v>
      </c>
      <c r="H4" s="15">
        <f t="shared" si="1"/>
        <v>-372290.10640666634</v>
      </c>
      <c r="I4" s="10">
        <f t="shared" si="2"/>
        <v>-186145.05320333317</v>
      </c>
      <c r="J4" s="15">
        <f t="shared" ref="J4:J66" si="4">(E4*0.86)-F4</f>
        <v>-199379.30108466651</v>
      </c>
      <c r="K4" s="15">
        <f t="shared" ref="K4:K65" si="5">J4/$Q$1</f>
        <v>-99689.650542333256</v>
      </c>
      <c r="L4" s="15">
        <f t="shared" ref="L4:L66" si="6">(E4*0.91)-F4</f>
        <v>-55286.963316333015</v>
      </c>
      <c r="M4" s="15">
        <f t="shared" ref="M4:O65" si="7">L4/$Q$1</f>
        <v>-27643.481658166507</v>
      </c>
      <c r="N4" s="54">
        <f t="shared" ref="N4:N66" si="8">(E4*0.96)-F4</f>
        <v>88805.374452000018</v>
      </c>
      <c r="O4" s="15">
        <f t="shared" si="7"/>
        <v>44402.687226000009</v>
      </c>
      <c r="P4" s="12">
        <f t="shared" si="3"/>
        <v>204079.24466666672</v>
      </c>
      <c r="Q4" s="10">
        <f t="shared" ref="Q4:Q65" si="9">P4/$Q$1</f>
        <v>102039.62233333336</v>
      </c>
    </row>
    <row r="5" spans="1:17" hidden="1">
      <c r="A5" s="1">
        <v>3</v>
      </c>
      <c r="B5" s="29" t="s">
        <v>1261</v>
      </c>
      <c r="C5" s="2" t="s">
        <v>3</v>
      </c>
      <c r="D5" s="29" t="s">
        <v>3</v>
      </c>
      <c r="E5" s="141">
        <v>3350609.3944333326</v>
      </c>
      <c r="F5" s="15">
        <v>3499959.6666999999</v>
      </c>
      <c r="G5" s="147">
        <f t="shared" si="0"/>
        <v>1.0445740624122872</v>
      </c>
      <c r="H5" s="15">
        <f t="shared" si="1"/>
        <v>-819472.15115333349</v>
      </c>
      <c r="I5" s="10">
        <f t="shared" si="2"/>
        <v>-409736.07557666674</v>
      </c>
      <c r="J5" s="15">
        <f t="shared" si="4"/>
        <v>-618435.58748733392</v>
      </c>
      <c r="K5" s="15">
        <f t="shared" si="5"/>
        <v>-309217.79374366696</v>
      </c>
      <c r="L5" s="15">
        <f t="shared" si="6"/>
        <v>-450905.11776566738</v>
      </c>
      <c r="M5" s="15">
        <f t="shared" si="7"/>
        <v>-225452.55888283369</v>
      </c>
      <c r="N5" s="54">
        <f t="shared" si="8"/>
        <v>-283374.64804400085</v>
      </c>
      <c r="O5" s="15">
        <f t="shared" si="7"/>
        <v>-141687.32402200042</v>
      </c>
      <c r="P5" s="12">
        <f t="shared" si="3"/>
        <v>-149350.27226666734</v>
      </c>
      <c r="Q5" s="10">
        <f t="shared" si="9"/>
        <v>-74675.136133333668</v>
      </c>
    </row>
    <row r="6" spans="1:17" hidden="1">
      <c r="A6" s="13">
        <v>4</v>
      </c>
      <c r="B6" s="2" t="s">
        <v>9</v>
      </c>
      <c r="C6" s="2" t="s">
        <v>3</v>
      </c>
      <c r="D6" s="29" t="s">
        <v>8</v>
      </c>
      <c r="E6" s="141">
        <v>4067724.1552523803</v>
      </c>
      <c r="F6" s="15">
        <v>3104194.9238</v>
      </c>
      <c r="G6" s="147">
        <f t="shared" si="0"/>
        <v>0.76312817814643619</v>
      </c>
      <c r="H6" s="15">
        <f t="shared" si="1"/>
        <v>149984.40040190425</v>
      </c>
      <c r="I6" s="10">
        <f t="shared" si="2"/>
        <v>74992.200200952124</v>
      </c>
      <c r="J6" s="15">
        <f t="shared" si="4"/>
        <v>394047.84971704707</v>
      </c>
      <c r="K6" s="15">
        <f t="shared" si="5"/>
        <v>197023.92485852353</v>
      </c>
      <c r="L6" s="15">
        <f t="shared" si="6"/>
        <v>597434.05747966608</v>
      </c>
      <c r="M6" s="15">
        <f t="shared" si="7"/>
        <v>298717.02873983304</v>
      </c>
      <c r="N6" s="54">
        <f t="shared" si="8"/>
        <v>800820.2652422851</v>
      </c>
      <c r="O6" s="15">
        <f t="shared" si="7"/>
        <v>400410.13262114255</v>
      </c>
      <c r="P6" s="12">
        <f t="shared" si="3"/>
        <v>963529.23145238031</v>
      </c>
      <c r="Q6" s="10">
        <f t="shared" si="9"/>
        <v>481764.61572619015</v>
      </c>
    </row>
    <row r="7" spans="1:17" hidden="1">
      <c r="A7" s="1">
        <v>5</v>
      </c>
      <c r="B7" s="2" t="s">
        <v>14</v>
      </c>
      <c r="C7" s="2" t="s">
        <v>3</v>
      </c>
      <c r="D7" s="29" t="s">
        <v>13</v>
      </c>
      <c r="E7" s="141">
        <v>4215458.5795047609</v>
      </c>
      <c r="F7" s="15">
        <v>2356109.5818999996</v>
      </c>
      <c r="G7" s="147">
        <f t="shared" si="0"/>
        <v>0.55892129823199432</v>
      </c>
      <c r="H7" s="15">
        <f t="shared" si="1"/>
        <v>1016257.2817038093</v>
      </c>
      <c r="I7" s="10">
        <f t="shared" si="2"/>
        <v>508128.64085190464</v>
      </c>
      <c r="J7" s="15">
        <f t="shared" si="4"/>
        <v>1269184.7964740945</v>
      </c>
      <c r="K7" s="15">
        <f t="shared" si="5"/>
        <v>634592.39823704725</v>
      </c>
      <c r="L7" s="15">
        <f t="shared" si="6"/>
        <v>1479957.725449333</v>
      </c>
      <c r="M7" s="15">
        <f t="shared" si="7"/>
        <v>739978.86272466648</v>
      </c>
      <c r="N7" s="54">
        <f t="shared" si="8"/>
        <v>1690730.6544245705</v>
      </c>
      <c r="O7" s="15">
        <f t="shared" si="7"/>
        <v>845365.32721228525</v>
      </c>
      <c r="P7" s="12">
        <f t="shared" si="3"/>
        <v>1859348.9976047613</v>
      </c>
      <c r="Q7" s="10">
        <f t="shared" si="9"/>
        <v>929674.49880238064</v>
      </c>
    </row>
    <row r="8" spans="1:17" hidden="1">
      <c r="A8" s="1">
        <v>6</v>
      </c>
      <c r="B8" s="2" t="s">
        <v>10</v>
      </c>
      <c r="C8" s="2" t="s">
        <v>3</v>
      </c>
      <c r="D8" s="29" t="s">
        <v>8</v>
      </c>
      <c r="E8" s="141">
        <v>4951956.0743714292</v>
      </c>
      <c r="F8" s="15">
        <v>3310930.8314999989</v>
      </c>
      <c r="G8" s="147">
        <f t="shared" si="0"/>
        <v>0.66861070287669466</v>
      </c>
      <c r="H8" s="15">
        <f t="shared" si="1"/>
        <v>650634.0279971445</v>
      </c>
      <c r="I8" s="10">
        <f t="shared" si="2"/>
        <v>325317.01399857225</v>
      </c>
      <c r="J8" s="15">
        <f t="shared" si="4"/>
        <v>947751.39245943027</v>
      </c>
      <c r="K8" s="15">
        <f t="shared" si="5"/>
        <v>473875.69622971513</v>
      </c>
      <c r="L8" s="15">
        <f t="shared" si="6"/>
        <v>1195349.1961780018</v>
      </c>
      <c r="M8" s="15">
        <f t="shared" si="7"/>
        <v>597674.59808900091</v>
      </c>
      <c r="N8" s="54">
        <f t="shared" si="8"/>
        <v>1442946.9998965724</v>
      </c>
      <c r="O8" s="15">
        <f t="shared" si="7"/>
        <v>721473.49994828622</v>
      </c>
      <c r="P8" s="12">
        <f t="shared" si="3"/>
        <v>1641025.2428714302</v>
      </c>
      <c r="Q8" s="10">
        <f t="shared" si="9"/>
        <v>820512.62143571512</v>
      </c>
    </row>
    <row r="9" spans="1:17" hidden="1">
      <c r="A9" s="13">
        <v>7</v>
      </c>
      <c r="B9" s="2" t="s">
        <v>15</v>
      </c>
      <c r="C9" s="2" t="s">
        <v>3</v>
      </c>
      <c r="D9" s="29" t="s">
        <v>5</v>
      </c>
      <c r="E9" s="141">
        <v>5358329.6189809516</v>
      </c>
      <c r="F9" s="15">
        <v>4502320.5723999999</v>
      </c>
      <c r="G9" s="147">
        <f t="shared" si="0"/>
        <v>0.84024703453317084</v>
      </c>
      <c r="H9" s="15">
        <f t="shared" si="1"/>
        <v>-215656.87721523829</v>
      </c>
      <c r="I9" s="10">
        <f t="shared" si="2"/>
        <v>-107828.43860761914</v>
      </c>
      <c r="J9" s="15">
        <f t="shared" si="4"/>
        <v>105842.89992361795</v>
      </c>
      <c r="K9" s="15">
        <f t="shared" si="5"/>
        <v>52921.449961808976</v>
      </c>
      <c r="L9" s="15">
        <f t="shared" si="6"/>
        <v>373759.3808726659</v>
      </c>
      <c r="M9" s="15">
        <f t="shared" si="7"/>
        <v>186879.69043633295</v>
      </c>
      <c r="N9" s="54">
        <f t="shared" si="8"/>
        <v>641675.86182171386</v>
      </c>
      <c r="O9" s="15">
        <f t="shared" si="7"/>
        <v>320837.93091085693</v>
      </c>
      <c r="P9" s="12">
        <f t="shared" si="3"/>
        <v>856009.04658095166</v>
      </c>
      <c r="Q9" s="10">
        <f t="shared" si="9"/>
        <v>428004.52329047583</v>
      </c>
    </row>
    <row r="10" spans="1:17" hidden="1">
      <c r="A10" s="1">
        <v>8</v>
      </c>
      <c r="B10" s="2" t="s">
        <v>16</v>
      </c>
      <c r="C10" s="2" t="s">
        <v>3</v>
      </c>
      <c r="D10" s="29" t="s">
        <v>8</v>
      </c>
      <c r="E10" s="141">
        <v>5060804.9412761908</v>
      </c>
      <c r="F10" s="15">
        <v>3749422.110799999</v>
      </c>
      <c r="G10" s="147">
        <f t="shared" si="0"/>
        <v>0.74087465419177001</v>
      </c>
      <c r="H10" s="15">
        <f t="shared" si="1"/>
        <v>299221.84222095367</v>
      </c>
      <c r="I10" s="10">
        <f t="shared" si="2"/>
        <v>149610.92111047683</v>
      </c>
      <c r="J10" s="15">
        <f t="shared" si="4"/>
        <v>602870.13869752549</v>
      </c>
      <c r="K10" s="15">
        <f t="shared" si="5"/>
        <v>301435.06934876274</v>
      </c>
      <c r="L10" s="15">
        <f t="shared" si="6"/>
        <v>855910.38576133456</v>
      </c>
      <c r="M10" s="15">
        <f t="shared" si="7"/>
        <v>427955.19288066728</v>
      </c>
      <c r="N10" s="54">
        <f t="shared" si="8"/>
        <v>1108950.6328251436</v>
      </c>
      <c r="O10" s="15">
        <f t="shared" si="7"/>
        <v>554475.31641257182</v>
      </c>
      <c r="P10" s="12">
        <f t="shared" si="3"/>
        <v>1311382.8304761918</v>
      </c>
      <c r="Q10" s="10">
        <f t="shared" si="9"/>
        <v>655691.41523809591</v>
      </c>
    </row>
    <row r="11" spans="1:17" hidden="1">
      <c r="A11" s="1">
        <v>9</v>
      </c>
      <c r="B11" s="2" t="s">
        <v>11</v>
      </c>
      <c r="C11" s="2" t="s">
        <v>3</v>
      </c>
      <c r="D11" s="29" t="s">
        <v>8</v>
      </c>
      <c r="E11" s="141">
        <v>5635731.9059380954</v>
      </c>
      <c r="F11" s="15">
        <v>3571602.8407000001</v>
      </c>
      <c r="G11" s="147">
        <f t="shared" si="0"/>
        <v>0.63374250236012408</v>
      </c>
      <c r="H11" s="15">
        <f t="shared" si="1"/>
        <v>936982.68405047664</v>
      </c>
      <c r="I11" s="10">
        <f t="shared" si="2"/>
        <v>468491.34202523832</v>
      </c>
      <c r="J11" s="15">
        <f t="shared" si="4"/>
        <v>1275126.5984067624</v>
      </c>
      <c r="K11" s="15">
        <f t="shared" si="5"/>
        <v>637563.29920338118</v>
      </c>
      <c r="L11" s="15">
        <f t="shared" si="6"/>
        <v>1556913.1937036668</v>
      </c>
      <c r="M11" s="15">
        <f t="shared" si="7"/>
        <v>778456.5968518334</v>
      </c>
      <c r="N11" s="54">
        <f t="shared" si="8"/>
        <v>1838699.7890005712</v>
      </c>
      <c r="O11" s="15">
        <f t="shared" si="7"/>
        <v>919349.89450028562</v>
      </c>
      <c r="P11" s="12">
        <f t="shared" si="3"/>
        <v>2064129.0652380954</v>
      </c>
      <c r="Q11" s="10">
        <f t="shared" si="9"/>
        <v>1032064.5326190477</v>
      </c>
    </row>
    <row r="12" spans="1:17" hidden="1">
      <c r="A12" s="13">
        <v>10</v>
      </c>
      <c r="B12" s="2" t="s">
        <v>7</v>
      </c>
      <c r="C12" s="2" t="s">
        <v>3</v>
      </c>
      <c r="D12" s="29" t="s">
        <v>5</v>
      </c>
      <c r="E12" s="141">
        <v>7380709.1902809516</v>
      </c>
      <c r="F12" s="15">
        <v>7154646.3726999974</v>
      </c>
      <c r="G12" s="147">
        <f t="shared" si="0"/>
        <v>0.96937112521942503</v>
      </c>
      <c r="H12" s="15">
        <f t="shared" si="1"/>
        <v>-1250079.0204752358</v>
      </c>
      <c r="I12" s="10">
        <f t="shared" si="2"/>
        <v>-625039.51023761788</v>
      </c>
      <c r="J12" s="15">
        <f t="shared" si="4"/>
        <v>-807236.46905837953</v>
      </c>
      <c r="K12" s="15">
        <f t="shared" si="5"/>
        <v>-403618.23452918977</v>
      </c>
      <c r="L12" s="15">
        <f t="shared" si="6"/>
        <v>-438201.00954433158</v>
      </c>
      <c r="M12" s="15">
        <f t="shared" si="7"/>
        <v>-219100.50477216579</v>
      </c>
      <c r="N12" s="54">
        <f t="shared" si="8"/>
        <v>-69165.550030284561</v>
      </c>
      <c r="O12" s="15">
        <f t="shared" si="7"/>
        <v>-34582.775015142281</v>
      </c>
      <c r="P12" s="12">
        <f t="shared" si="3"/>
        <v>226062.81758095417</v>
      </c>
      <c r="Q12" s="10">
        <f t="shared" si="9"/>
        <v>113031.40879047709</v>
      </c>
    </row>
    <row r="13" spans="1:17" hidden="1">
      <c r="A13" s="1">
        <v>11</v>
      </c>
      <c r="B13" s="2" t="s">
        <v>4</v>
      </c>
      <c r="C13" s="2" t="s">
        <v>3</v>
      </c>
      <c r="D13" s="29" t="s">
        <v>5</v>
      </c>
      <c r="E13" s="141">
        <v>9036444.9773285706</v>
      </c>
      <c r="F13" s="15">
        <v>7507629.0752999978</v>
      </c>
      <c r="G13" s="147">
        <f t="shared" si="0"/>
        <v>0.8308166645329883</v>
      </c>
      <c r="H13" s="15">
        <f t="shared" si="1"/>
        <v>-278473.09343714081</v>
      </c>
      <c r="I13" s="10">
        <f t="shared" si="2"/>
        <v>-139236.5467185704</v>
      </c>
      <c r="J13" s="15">
        <f t="shared" si="4"/>
        <v>263713.60520257242</v>
      </c>
      <c r="K13" s="15">
        <f t="shared" si="5"/>
        <v>131856.80260128621</v>
      </c>
      <c r="L13" s="15">
        <f t="shared" si="6"/>
        <v>715535.85406900197</v>
      </c>
      <c r="M13" s="15">
        <f t="shared" si="7"/>
        <v>357767.92703450099</v>
      </c>
      <c r="N13" s="54">
        <f t="shared" si="8"/>
        <v>1167358.1029354287</v>
      </c>
      <c r="O13" s="15">
        <f t="shared" si="7"/>
        <v>583679.05146771437</v>
      </c>
      <c r="P13" s="12">
        <f t="shared" si="3"/>
        <v>1528815.9020285727</v>
      </c>
      <c r="Q13" s="10">
        <f t="shared" si="9"/>
        <v>764407.95101428637</v>
      </c>
    </row>
    <row r="14" spans="1:17" hidden="1">
      <c r="A14" s="1">
        <v>12</v>
      </c>
      <c r="B14" s="2" t="s">
        <v>2</v>
      </c>
      <c r="C14" s="2" t="s">
        <v>3</v>
      </c>
      <c r="D14" s="29" t="s">
        <v>13</v>
      </c>
      <c r="E14" s="141">
        <v>8184002.5876476187</v>
      </c>
      <c r="F14" s="15">
        <v>9145780.0591000002</v>
      </c>
      <c r="G14" s="147">
        <f t="shared" si="0"/>
        <v>1.117519204222152</v>
      </c>
      <c r="H14" s="15">
        <f t="shared" si="1"/>
        <v>-2598577.9889819045</v>
      </c>
      <c r="I14" s="10">
        <f t="shared" si="2"/>
        <v>-1299288.9944909522</v>
      </c>
      <c r="J14" s="15">
        <f t="shared" si="4"/>
        <v>-2107537.8337230477</v>
      </c>
      <c r="K14" s="15">
        <f t="shared" si="5"/>
        <v>-1053768.9168615239</v>
      </c>
      <c r="L14" s="15">
        <f t="shared" si="6"/>
        <v>-1698337.7043406665</v>
      </c>
      <c r="M14" s="15">
        <f t="shared" si="7"/>
        <v>-849168.85217033327</v>
      </c>
      <c r="N14" s="54">
        <f t="shared" si="8"/>
        <v>-1289137.5749582862</v>
      </c>
      <c r="O14" s="15">
        <f t="shared" si="7"/>
        <v>-644568.78747914312</v>
      </c>
      <c r="P14" s="12">
        <f t="shared" si="3"/>
        <v>-961777.47145238146</v>
      </c>
      <c r="Q14" s="10">
        <f t="shared" si="9"/>
        <v>-480888.73572619073</v>
      </c>
    </row>
    <row r="15" spans="1:17" hidden="1">
      <c r="A15" s="13">
        <v>13</v>
      </c>
      <c r="B15" s="2" t="s">
        <v>12</v>
      </c>
      <c r="C15" s="2" t="s">
        <v>3</v>
      </c>
      <c r="D15" s="45" t="s">
        <v>13</v>
      </c>
      <c r="E15" s="141">
        <v>9749010.1702380963</v>
      </c>
      <c r="F15" s="15">
        <v>9857889.6064000037</v>
      </c>
      <c r="G15" s="147">
        <f t="shared" si="0"/>
        <v>1.0111682554701087</v>
      </c>
      <c r="H15" s="15">
        <f t="shared" si="1"/>
        <v>-2058681.4702095259</v>
      </c>
      <c r="I15" s="10">
        <f t="shared" si="2"/>
        <v>-1029340.7351047629</v>
      </c>
      <c r="J15" s="15">
        <f t="shared" si="4"/>
        <v>-1473740.8599952413</v>
      </c>
      <c r="K15" s="15">
        <f t="shared" si="5"/>
        <v>-736870.42999762064</v>
      </c>
      <c r="L15" s="15">
        <f t="shared" si="6"/>
        <v>-986290.35148333572</v>
      </c>
      <c r="M15" s="15">
        <f t="shared" si="7"/>
        <v>-493145.17574166786</v>
      </c>
      <c r="N15" s="54">
        <f t="shared" si="8"/>
        <v>-498839.84297143109</v>
      </c>
      <c r="O15" s="15">
        <f t="shared" si="7"/>
        <v>-249419.92148571555</v>
      </c>
      <c r="P15" s="12">
        <f t="shared" si="3"/>
        <v>-108879.43616190739</v>
      </c>
      <c r="Q15" s="10">
        <f t="shared" si="9"/>
        <v>-54439.718080953695</v>
      </c>
    </row>
    <row r="16" spans="1:17" hidden="1">
      <c r="A16" s="1">
        <v>14</v>
      </c>
      <c r="B16" s="2" t="s">
        <v>17</v>
      </c>
      <c r="C16" s="2" t="s">
        <v>3</v>
      </c>
      <c r="D16" s="29" t="s">
        <v>3</v>
      </c>
      <c r="E16" s="141">
        <v>10061535.154695241</v>
      </c>
      <c r="F16" s="15">
        <v>8764429.6956000049</v>
      </c>
      <c r="G16" s="147">
        <f t="shared" si="0"/>
        <v>0.87108274839253153</v>
      </c>
      <c r="H16" s="15">
        <f t="shared" si="1"/>
        <v>-715201.57184381224</v>
      </c>
      <c r="I16" s="10">
        <f t="shared" si="2"/>
        <v>-357600.78592190612</v>
      </c>
      <c r="J16" s="15">
        <f t="shared" si="4"/>
        <v>-111509.46256209724</v>
      </c>
      <c r="K16" s="15">
        <f t="shared" si="5"/>
        <v>-55754.731281048618</v>
      </c>
      <c r="L16" s="15">
        <f t="shared" si="6"/>
        <v>391567.29517266527</v>
      </c>
      <c r="M16" s="15">
        <f t="shared" si="7"/>
        <v>195783.64758633263</v>
      </c>
      <c r="N16" s="54">
        <f t="shared" si="8"/>
        <v>894644.05290742591</v>
      </c>
      <c r="O16" s="15">
        <f t="shared" si="7"/>
        <v>447322.02645371296</v>
      </c>
      <c r="P16" s="12">
        <f t="shared" si="3"/>
        <v>1297105.4590952359</v>
      </c>
      <c r="Q16" s="10">
        <f t="shared" si="9"/>
        <v>648552.72954761796</v>
      </c>
    </row>
    <row r="17" spans="1:17" hidden="1">
      <c r="A17" s="1">
        <v>15</v>
      </c>
      <c r="B17" s="2" t="s">
        <v>1162</v>
      </c>
      <c r="C17" s="2" t="s">
        <v>173</v>
      </c>
      <c r="D17" s="29" t="s">
        <v>19</v>
      </c>
      <c r="E17" s="141">
        <v>5293521.8939809529</v>
      </c>
      <c r="F17" s="15">
        <v>957874.73489999981</v>
      </c>
      <c r="G17" s="147">
        <f t="shared" si="0"/>
        <v>0.18095225713322541</v>
      </c>
      <c r="H17" s="15">
        <f t="shared" si="1"/>
        <v>3276942.7802847633</v>
      </c>
      <c r="I17" s="10">
        <f t="shared" si="2"/>
        <v>1638471.3901423817</v>
      </c>
      <c r="J17" s="15">
        <f t="shared" si="4"/>
        <v>3594554.0939236199</v>
      </c>
      <c r="K17" s="15">
        <f t="shared" si="5"/>
        <v>1797277.04696181</v>
      </c>
      <c r="L17" s="15">
        <f t="shared" si="6"/>
        <v>3859230.1886226675</v>
      </c>
      <c r="M17" s="15">
        <f t="shared" si="7"/>
        <v>1929615.0943113337</v>
      </c>
      <c r="N17" s="54">
        <f t="shared" si="8"/>
        <v>4123906.283321715</v>
      </c>
      <c r="O17" s="15">
        <f t="shared" si="7"/>
        <v>2061953.1416608575</v>
      </c>
      <c r="P17" s="12">
        <f t="shared" si="3"/>
        <v>4335647.1590809533</v>
      </c>
      <c r="Q17" s="10">
        <f t="shared" si="9"/>
        <v>2167823.5795404767</v>
      </c>
    </row>
    <row r="18" spans="1:17" hidden="1">
      <c r="A18" s="13">
        <v>16</v>
      </c>
      <c r="B18" s="139" t="s">
        <v>1082</v>
      </c>
      <c r="C18" s="2" t="s">
        <v>173</v>
      </c>
      <c r="D18" s="29" t="s">
        <v>21</v>
      </c>
      <c r="E18" s="141">
        <v>3435073.1052333345</v>
      </c>
      <c r="F18" s="15">
        <v>818287.11699999985</v>
      </c>
      <c r="G18" s="147">
        <f t="shared" si="0"/>
        <v>0.23821534271085507</v>
      </c>
      <c r="H18" s="15">
        <f t="shared" si="1"/>
        <v>1929771.3671866681</v>
      </c>
      <c r="I18" s="10">
        <f t="shared" si="2"/>
        <v>964885.68359333405</v>
      </c>
      <c r="J18" s="15">
        <f t="shared" si="4"/>
        <v>2135875.7535006674</v>
      </c>
      <c r="K18" s="15">
        <f t="shared" si="5"/>
        <v>1067937.8767503337</v>
      </c>
      <c r="L18" s="15">
        <f t="shared" si="6"/>
        <v>2307629.4087623348</v>
      </c>
      <c r="M18" s="15">
        <f t="shared" si="7"/>
        <v>1153814.7043811674</v>
      </c>
      <c r="N18" s="54">
        <f t="shared" si="8"/>
        <v>2479383.0640240014</v>
      </c>
      <c r="O18" s="15">
        <f t="shared" si="7"/>
        <v>1239691.5320120007</v>
      </c>
      <c r="P18" s="12">
        <f t="shared" si="3"/>
        <v>2616785.9882333344</v>
      </c>
      <c r="Q18" s="10">
        <f t="shared" si="9"/>
        <v>1308392.9941166672</v>
      </c>
    </row>
    <row r="19" spans="1:17" hidden="1">
      <c r="A19" s="1">
        <v>17</v>
      </c>
      <c r="B19" s="2" t="s">
        <v>146</v>
      </c>
      <c r="C19" s="2" t="s">
        <v>173</v>
      </c>
      <c r="D19" s="29" t="s">
        <v>20</v>
      </c>
      <c r="E19" s="141">
        <v>1953766.196095238</v>
      </c>
      <c r="F19" s="15">
        <v>2321997.1885000002</v>
      </c>
      <c r="G19" s="147">
        <f t="shared" si="0"/>
        <v>1.1884723940565161</v>
      </c>
      <c r="H19" s="15">
        <f t="shared" si="1"/>
        <v>-758984.23162380978</v>
      </c>
      <c r="I19" s="10">
        <f t="shared" si="2"/>
        <v>-379492.11581190489</v>
      </c>
      <c r="J19" s="15">
        <f t="shared" si="4"/>
        <v>-641758.25985809555</v>
      </c>
      <c r="K19" s="15">
        <f t="shared" si="5"/>
        <v>-320879.12992904778</v>
      </c>
      <c r="L19" s="15">
        <f t="shared" si="6"/>
        <v>-544069.95005333354</v>
      </c>
      <c r="M19" s="15">
        <f t="shared" si="7"/>
        <v>-272034.97502666677</v>
      </c>
      <c r="N19" s="54">
        <f t="shared" si="8"/>
        <v>-446381.64024857176</v>
      </c>
      <c r="O19" s="15">
        <f t="shared" si="7"/>
        <v>-223190.82012428588</v>
      </c>
      <c r="P19" s="12">
        <f t="shared" si="3"/>
        <v>-368230.99240476219</v>
      </c>
      <c r="Q19" s="10">
        <f t="shared" si="9"/>
        <v>-184115.49620238109</v>
      </c>
    </row>
    <row r="20" spans="1:17" hidden="1">
      <c r="A20" s="1">
        <v>18</v>
      </c>
      <c r="B20" s="2" t="s">
        <v>147</v>
      </c>
      <c r="C20" s="2" t="s">
        <v>173</v>
      </c>
      <c r="D20" s="29" t="s">
        <v>23</v>
      </c>
      <c r="E20" s="141">
        <v>3656949.3621904766</v>
      </c>
      <c r="F20" s="15">
        <v>2900074.6663999986</v>
      </c>
      <c r="G20" s="147">
        <f t="shared" si="0"/>
        <v>0.79303112489993088</v>
      </c>
      <c r="H20" s="15">
        <f t="shared" si="1"/>
        <v>25484.823352382984</v>
      </c>
      <c r="I20" s="10">
        <f t="shared" si="2"/>
        <v>12742.411676191492</v>
      </c>
      <c r="J20" s="15">
        <f t="shared" si="4"/>
        <v>244901.78508381126</v>
      </c>
      <c r="K20" s="15">
        <f t="shared" si="5"/>
        <v>122450.89254190563</v>
      </c>
      <c r="L20" s="15">
        <f t="shared" si="6"/>
        <v>427749.25319333514</v>
      </c>
      <c r="M20" s="15">
        <f t="shared" si="7"/>
        <v>213874.62659666757</v>
      </c>
      <c r="N20" s="54">
        <f t="shared" si="8"/>
        <v>610596.72130285902</v>
      </c>
      <c r="O20" s="15">
        <f t="shared" si="7"/>
        <v>305298.36065142951</v>
      </c>
      <c r="P20" s="12">
        <f t="shared" si="3"/>
        <v>756874.69579047803</v>
      </c>
      <c r="Q20" s="10">
        <f t="shared" si="9"/>
        <v>378437.34789523901</v>
      </c>
    </row>
    <row r="21" spans="1:17" hidden="1">
      <c r="A21" s="13">
        <v>19</v>
      </c>
      <c r="B21" s="2" t="s">
        <v>144</v>
      </c>
      <c r="C21" s="2" t="s">
        <v>173</v>
      </c>
      <c r="D21" s="29" t="s">
        <v>24</v>
      </c>
      <c r="E21" s="141">
        <v>5256501.3097809535</v>
      </c>
      <c r="F21" s="15">
        <v>2715767.7146000001</v>
      </c>
      <c r="G21" s="147">
        <f t="shared" si="0"/>
        <v>0.51664929856417563</v>
      </c>
      <c r="H21" s="15">
        <f t="shared" si="1"/>
        <v>1489433.3332247627</v>
      </c>
      <c r="I21" s="10">
        <f t="shared" si="2"/>
        <v>744716.66661238135</v>
      </c>
      <c r="J21" s="15">
        <f t="shared" si="4"/>
        <v>1804823.4118116195</v>
      </c>
      <c r="K21" s="15">
        <f t="shared" si="5"/>
        <v>902411.70590580977</v>
      </c>
      <c r="L21" s="15">
        <f t="shared" si="6"/>
        <v>2067648.4773006677</v>
      </c>
      <c r="M21" s="15">
        <f t="shared" si="7"/>
        <v>1033824.2386503338</v>
      </c>
      <c r="N21" s="54">
        <f t="shared" si="8"/>
        <v>2330473.5427897149</v>
      </c>
      <c r="O21" s="15">
        <f t="shared" si="7"/>
        <v>1165236.7713948574</v>
      </c>
      <c r="P21" s="12">
        <f t="shared" si="3"/>
        <v>2540733.5951809534</v>
      </c>
      <c r="Q21" s="10">
        <f t="shared" si="9"/>
        <v>1270366.7975904767</v>
      </c>
    </row>
    <row r="22" spans="1:17" hidden="1">
      <c r="A22" s="1">
        <v>20</v>
      </c>
      <c r="B22" s="2" t="s">
        <v>152</v>
      </c>
      <c r="C22" s="2" t="s">
        <v>173</v>
      </c>
      <c r="D22" s="29" t="s">
        <v>22</v>
      </c>
      <c r="E22" s="141">
        <v>4197837.4077523816</v>
      </c>
      <c r="F22" s="15">
        <v>3145382.5230000005</v>
      </c>
      <c r="G22" s="147">
        <f t="shared" si="0"/>
        <v>0.74928641047203171</v>
      </c>
      <c r="H22" s="15">
        <f t="shared" si="1"/>
        <v>212887.40320190508</v>
      </c>
      <c r="I22" s="10">
        <f t="shared" si="2"/>
        <v>106443.70160095254</v>
      </c>
      <c r="J22" s="15">
        <f t="shared" si="4"/>
        <v>464757.64766704757</v>
      </c>
      <c r="K22" s="15">
        <f t="shared" si="5"/>
        <v>232378.82383352378</v>
      </c>
      <c r="L22" s="15">
        <f t="shared" si="6"/>
        <v>674649.51805466693</v>
      </c>
      <c r="M22" s="15">
        <f t="shared" si="7"/>
        <v>337324.75902733346</v>
      </c>
      <c r="N22" s="54">
        <f t="shared" si="8"/>
        <v>884541.38844228582</v>
      </c>
      <c r="O22" s="15">
        <f t="shared" si="7"/>
        <v>442270.69422114291</v>
      </c>
      <c r="P22" s="12">
        <f t="shared" si="3"/>
        <v>1052454.8847523811</v>
      </c>
      <c r="Q22" s="10">
        <f t="shared" si="9"/>
        <v>526227.44237619056</v>
      </c>
    </row>
    <row r="23" spans="1:17" hidden="1">
      <c r="A23" s="1">
        <v>21</v>
      </c>
      <c r="B23" s="2" t="s">
        <v>142</v>
      </c>
      <c r="C23" s="2" t="s">
        <v>173</v>
      </c>
      <c r="D23" s="29" t="s">
        <v>20</v>
      </c>
      <c r="E23" s="141">
        <v>5312456.8847285714</v>
      </c>
      <c r="F23" s="15">
        <v>3155691.9724999997</v>
      </c>
      <c r="G23" s="147">
        <f t="shared" si="0"/>
        <v>0.59401742752425801</v>
      </c>
      <c r="H23" s="15">
        <f t="shared" si="1"/>
        <v>1094273.5352828573</v>
      </c>
      <c r="I23" s="10">
        <f t="shared" si="2"/>
        <v>547136.76764142863</v>
      </c>
      <c r="J23" s="15">
        <f t="shared" si="4"/>
        <v>1413020.9483665717</v>
      </c>
      <c r="K23" s="15">
        <f t="shared" si="5"/>
        <v>706510.47418328584</v>
      </c>
      <c r="L23" s="15">
        <f t="shared" si="6"/>
        <v>1678643.7926030005</v>
      </c>
      <c r="M23" s="15">
        <f t="shared" si="7"/>
        <v>839321.89630150027</v>
      </c>
      <c r="N23" s="54">
        <f t="shared" si="8"/>
        <v>1944266.6368394285</v>
      </c>
      <c r="O23" s="15">
        <f t="shared" si="7"/>
        <v>972133.31841971423</v>
      </c>
      <c r="P23" s="12">
        <f t="shared" si="3"/>
        <v>2156764.9122285717</v>
      </c>
      <c r="Q23" s="10">
        <f t="shared" si="9"/>
        <v>1078382.4561142859</v>
      </c>
    </row>
    <row r="24" spans="1:17" hidden="1">
      <c r="A24" s="13">
        <v>22</v>
      </c>
      <c r="B24" s="2" t="s">
        <v>148</v>
      </c>
      <c r="C24" s="2" t="s">
        <v>173</v>
      </c>
      <c r="D24" s="29" t="s">
        <v>20</v>
      </c>
      <c r="E24" s="141">
        <v>4804646.3783666659</v>
      </c>
      <c r="F24" s="15">
        <v>1807631.4318000001</v>
      </c>
      <c r="G24" s="147">
        <f t="shared" si="0"/>
        <v>0.37622569684608137</v>
      </c>
      <c r="H24" s="15">
        <f t="shared" si="1"/>
        <v>2036085.6708933327</v>
      </c>
      <c r="I24" s="10">
        <f t="shared" si="2"/>
        <v>1018042.8354466663</v>
      </c>
      <c r="J24" s="15">
        <f t="shared" si="4"/>
        <v>2324364.4535953328</v>
      </c>
      <c r="K24" s="15">
        <f t="shared" si="5"/>
        <v>1162182.2267976664</v>
      </c>
      <c r="L24" s="15">
        <f t="shared" si="6"/>
        <v>2564596.7725136662</v>
      </c>
      <c r="M24" s="15">
        <f t="shared" si="7"/>
        <v>1282298.3862568331</v>
      </c>
      <c r="N24" s="54">
        <f t="shared" si="8"/>
        <v>2804829.0914319986</v>
      </c>
      <c r="O24" s="15">
        <f t="shared" si="7"/>
        <v>1402414.5457159993</v>
      </c>
      <c r="P24" s="12">
        <f t="shared" si="3"/>
        <v>2997014.9465666655</v>
      </c>
      <c r="Q24" s="10">
        <f t="shared" si="9"/>
        <v>1498507.4732833328</v>
      </c>
    </row>
    <row r="25" spans="1:17" hidden="1">
      <c r="A25" s="1">
        <v>23</v>
      </c>
      <c r="B25" s="2" t="s">
        <v>155</v>
      </c>
      <c r="C25" s="140" t="s">
        <v>173</v>
      </c>
      <c r="D25" s="29" t="s">
        <v>20</v>
      </c>
      <c r="E25" s="141">
        <v>3512839.9232428581</v>
      </c>
      <c r="F25" s="15">
        <v>2228114.4564</v>
      </c>
      <c r="G25" s="147">
        <f t="shared" si="0"/>
        <v>0.63427725290229819</v>
      </c>
      <c r="H25" s="15">
        <f t="shared" si="1"/>
        <v>582157.48219428677</v>
      </c>
      <c r="I25" s="10">
        <f t="shared" si="2"/>
        <v>291078.74109714339</v>
      </c>
      <c r="J25" s="15">
        <f t="shared" si="4"/>
        <v>792927.8775888579</v>
      </c>
      <c r="K25" s="15">
        <f t="shared" si="5"/>
        <v>396463.93879442895</v>
      </c>
      <c r="L25" s="15">
        <f t="shared" si="6"/>
        <v>968569.87375100097</v>
      </c>
      <c r="M25" s="15">
        <f t="shared" si="7"/>
        <v>484284.93687550048</v>
      </c>
      <c r="N25" s="54">
        <f t="shared" si="8"/>
        <v>1144211.8699131436</v>
      </c>
      <c r="O25" s="15">
        <f t="shared" si="7"/>
        <v>572105.93495657179</v>
      </c>
      <c r="P25" s="12">
        <f t="shared" si="3"/>
        <v>1284725.4668428581</v>
      </c>
      <c r="Q25" s="10">
        <f t="shared" si="9"/>
        <v>642362.73342142906</v>
      </c>
    </row>
    <row r="26" spans="1:17" hidden="1">
      <c r="A26" s="1">
        <v>24</v>
      </c>
      <c r="B26" s="2" t="s">
        <v>154</v>
      </c>
      <c r="C26" s="2" t="s">
        <v>173</v>
      </c>
      <c r="D26" s="29" t="s">
        <v>22</v>
      </c>
      <c r="E26" s="141">
        <v>5636594.6728428574</v>
      </c>
      <c r="F26" s="15">
        <v>3000280.3402999998</v>
      </c>
      <c r="G26" s="147">
        <f t="shared" si="0"/>
        <v>0.53228598372619662</v>
      </c>
      <c r="H26" s="15">
        <f t="shared" si="1"/>
        <v>1508995.3979742867</v>
      </c>
      <c r="I26" s="10">
        <f t="shared" si="2"/>
        <v>754497.69898714335</v>
      </c>
      <c r="J26" s="15">
        <f t="shared" si="4"/>
        <v>1847191.0783448578</v>
      </c>
      <c r="K26" s="15">
        <f t="shared" si="5"/>
        <v>923595.53917242889</v>
      </c>
      <c r="L26" s="15">
        <f t="shared" si="6"/>
        <v>2129020.811987001</v>
      </c>
      <c r="M26" s="15">
        <f t="shared" si="7"/>
        <v>1064510.4059935005</v>
      </c>
      <c r="N26" s="54">
        <f t="shared" si="8"/>
        <v>2410850.5456291432</v>
      </c>
      <c r="O26" s="15">
        <f t="shared" si="7"/>
        <v>1205425.2728145716</v>
      </c>
      <c r="P26" s="12">
        <f t="shared" si="3"/>
        <v>2636314.3325428576</v>
      </c>
      <c r="Q26" s="10">
        <f t="shared" si="9"/>
        <v>1318157.1662714288</v>
      </c>
    </row>
    <row r="27" spans="1:17" hidden="1">
      <c r="A27" s="13">
        <v>25</v>
      </c>
      <c r="B27" s="2" t="s">
        <v>153</v>
      </c>
      <c r="C27" s="2" t="s">
        <v>173</v>
      </c>
      <c r="D27" s="29" t="s">
        <v>22</v>
      </c>
      <c r="E27" s="141">
        <v>7405369.4510809537</v>
      </c>
      <c r="F27" s="15">
        <v>5592612.9508000016</v>
      </c>
      <c r="G27" s="147">
        <f t="shared" si="0"/>
        <v>0.75521052497706975</v>
      </c>
      <c r="H27" s="15">
        <f t="shared" si="1"/>
        <v>331682.61006476171</v>
      </c>
      <c r="I27" s="10">
        <f t="shared" si="2"/>
        <v>165841.30503238086</v>
      </c>
      <c r="J27" s="15">
        <f t="shared" si="4"/>
        <v>776004.77712961845</v>
      </c>
      <c r="K27" s="15">
        <f t="shared" si="5"/>
        <v>388002.38856480923</v>
      </c>
      <c r="L27" s="15">
        <f t="shared" si="6"/>
        <v>1146273.249683666</v>
      </c>
      <c r="M27" s="15">
        <f t="shared" si="7"/>
        <v>573136.62484183302</v>
      </c>
      <c r="N27" s="54">
        <f t="shared" si="8"/>
        <v>1516541.7222377136</v>
      </c>
      <c r="O27" s="15">
        <f t="shared" si="7"/>
        <v>758270.86111885682</v>
      </c>
      <c r="P27" s="12">
        <f t="shared" si="3"/>
        <v>1812756.5002809521</v>
      </c>
      <c r="Q27" s="10">
        <f t="shared" si="9"/>
        <v>906378.25014047604</v>
      </c>
    </row>
    <row r="28" spans="1:17" hidden="1">
      <c r="A28" s="1">
        <v>26</v>
      </c>
      <c r="B28" s="2" t="s">
        <v>149</v>
      </c>
      <c r="C28" s="2" t="s">
        <v>173</v>
      </c>
      <c r="D28" s="29" t="s">
        <v>21</v>
      </c>
      <c r="E28" s="141">
        <v>8403601.8780571427</v>
      </c>
      <c r="F28" s="15">
        <v>3814702.3184000016</v>
      </c>
      <c r="G28" s="147">
        <f t="shared" si="0"/>
        <v>0.45393658264091108</v>
      </c>
      <c r="H28" s="15">
        <f t="shared" si="1"/>
        <v>2908179.1840457129</v>
      </c>
      <c r="I28" s="10">
        <f t="shared" si="2"/>
        <v>1454089.5920228565</v>
      </c>
      <c r="J28" s="15">
        <f t="shared" si="4"/>
        <v>3412395.2967291414</v>
      </c>
      <c r="K28" s="15">
        <f t="shared" si="5"/>
        <v>1706197.6483645707</v>
      </c>
      <c r="L28" s="15">
        <f t="shared" si="6"/>
        <v>3832575.3906319984</v>
      </c>
      <c r="M28" s="15">
        <f t="shared" si="7"/>
        <v>1916287.6953159992</v>
      </c>
      <c r="N28" s="54">
        <f t="shared" si="8"/>
        <v>4252755.4845348559</v>
      </c>
      <c r="O28" s="15">
        <f t="shared" si="7"/>
        <v>2126377.742267428</v>
      </c>
      <c r="P28" s="12">
        <f t="shared" si="3"/>
        <v>4588899.5596571416</v>
      </c>
      <c r="Q28" s="10">
        <f t="shared" si="9"/>
        <v>2294449.7798285708</v>
      </c>
    </row>
    <row r="29" spans="1:17" hidden="1">
      <c r="A29" s="1">
        <v>27</v>
      </c>
      <c r="B29" s="2" t="s">
        <v>156</v>
      </c>
      <c r="C29" s="2" t="s">
        <v>173</v>
      </c>
      <c r="D29" s="29" t="s">
        <v>19</v>
      </c>
      <c r="E29" s="141">
        <v>9854274.5551380944</v>
      </c>
      <c r="F29" s="15">
        <v>3349382.86</v>
      </c>
      <c r="G29" s="147">
        <f t="shared" si="0"/>
        <v>0.33989136808184484</v>
      </c>
      <c r="H29" s="15">
        <f t="shared" si="1"/>
        <v>4534036.7841104753</v>
      </c>
      <c r="I29" s="10">
        <f t="shared" si="2"/>
        <v>2267018.3920552377</v>
      </c>
      <c r="J29" s="15">
        <f t="shared" si="4"/>
        <v>5125293.257418761</v>
      </c>
      <c r="K29" s="15">
        <f t="shared" si="5"/>
        <v>2562646.6287093805</v>
      </c>
      <c r="L29" s="15">
        <f t="shared" si="6"/>
        <v>5618006.9851756673</v>
      </c>
      <c r="M29" s="15">
        <f t="shared" si="7"/>
        <v>2809003.4925878337</v>
      </c>
      <c r="N29" s="54">
        <f t="shared" si="8"/>
        <v>6110720.7129325699</v>
      </c>
      <c r="O29" s="15">
        <f t="shared" si="7"/>
        <v>3055360.356466285</v>
      </c>
      <c r="P29" s="12">
        <f t="shared" si="3"/>
        <v>6504891.6951380949</v>
      </c>
      <c r="Q29" s="10">
        <f t="shared" si="9"/>
        <v>3252445.8475690475</v>
      </c>
    </row>
    <row r="30" spans="1:17" hidden="1">
      <c r="A30" s="13">
        <v>28</v>
      </c>
      <c r="B30" s="2" t="s">
        <v>157</v>
      </c>
      <c r="C30" s="2" t="s">
        <v>173</v>
      </c>
      <c r="D30" s="29" t="s">
        <v>23</v>
      </c>
      <c r="E30" s="141">
        <v>9808266.8844380975</v>
      </c>
      <c r="F30" s="15">
        <v>4465153.7896999996</v>
      </c>
      <c r="G30" s="147">
        <f t="shared" si="0"/>
        <v>0.4552439123352629</v>
      </c>
      <c r="H30" s="15">
        <f t="shared" si="1"/>
        <v>3381459.7178504784</v>
      </c>
      <c r="I30" s="10">
        <f t="shared" si="2"/>
        <v>1690729.8589252392</v>
      </c>
      <c r="J30" s="15">
        <f t="shared" si="4"/>
        <v>3969955.7309167646</v>
      </c>
      <c r="K30" s="15">
        <f t="shared" si="5"/>
        <v>1984977.8654583823</v>
      </c>
      <c r="L30" s="15">
        <f t="shared" si="6"/>
        <v>4460369.0751386695</v>
      </c>
      <c r="M30" s="15">
        <f t="shared" si="7"/>
        <v>2230184.5375693347</v>
      </c>
      <c r="N30" s="54">
        <f t="shared" si="8"/>
        <v>4950782.4193605743</v>
      </c>
      <c r="O30" s="15">
        <f t="shared" si="7"/>
        <v>2475391.2096802872</v>
      </c>
      <c r="P30" s="12">
        <f t="shared" si="3"/>
        <v>5343113.0947380979</v>
      </c>
      <c r="Q30" s="10">
        <f t="shared" si="9"/>
        <v>2671556.5473690489</v>
      </c>
    </row>
    <row r="31" spans="1:17" hidden="1">
      <c r="A31" s="1">
        <v>29</v>
      </c>
      <c r="B31" s="154" t="s">
        <v>1464</v>
      </c>
      <c r="C31" s="2" t="s">
        <v>173</v>
      </c>
      <c r="D31" s="29" t="s">
        <v>21</v>
      </c>
      <c r="E31" s="141">
        <v>10231702.012399999</v>
      </c>
      <c r="F31" s="15">
        <v>7922742.5168000003</v>
      </c>
      <c r="G31" s="147">
        <f t="shared" si="0"/>
        <v>0.7743328047668192</v>
      </c>
      <c r="H31" s="15">
        <f t="shared" si="1"/>
        <v>262619.09311999939</v>
      </c>
      <c r="I31" s="10">
        <f t="shared" si="2"/>
        <v>131309.5465599997</v>
      </c>
      <c r="J31" s="15">
        <f t="shared" si="4"/>
        <v>876521.21386399958</v>
      </c>
      <c r="K31" s="15">
        <f t="shared" si="5"/>
        <v>438260.60693199979</v>
      </c>
      <c r="L31" s="15">
        <f t="shared" si="6"/>
        <v>1388106.3144839993</v>
      </c>
      <c r="M31" s="15">
        <f t="shared" si="7"/>
        <v>694053.15724199964</v>
      </c>
      <c r="N31" s="54">
        <f t="shared" si="8"/>
        <v>1899691.415103999</v>
      </c>
      <c r="O31" s="15">
        <f t="shared" si="7"/>
        <v>949845.70755199948</v>
      </c>
      <c r="P31" s="12">
        <f t="shared" si="3"/>
        <v>2308959.4955999991</v>
      </c>
      <c r="Q31" s="10">
        <f t="shared" si="9"/>
        <v>1154479.7477999995</v>
      </c>
    </row>
    <row r="32" spans="1:17" hidden="1">
      <c r="A32" s="1">
        <v>30</v>
      </c>
      <c r="B32" s="143" t="s">
        <v>1329</v>
      </c>
      <c r="C32" s="2" t="s">
        <v>173</v>
      </c>
      <c r="D32" s="29" t="s">
        <v>20</v>
      </c>
      <c r="E32" s="141">
        <v>7500816.0712333322</v>
      </c>
      <c r="F32" s="15">
        <v>7399024.9040000001</v>
      </c>
      <c r="G32" s="147">
        <f t="shared" si="0"/>
        <v>0.9864293209876569</v>
      </c>
      <c r="H32" s="15">
        <f t="shared" si="1"/>
        <v>-1398372.047013334</v>
      </c>
      <c r="I32" s="10">
        <f t="shared" si="2"/>
        <v>-699186.023506667</v>
      </c>
      <c r="J32" s="15">
        <f t="shared" si="4"/>
        <v>-948323.08273933455</v>
      </c>
      <c r="K32" s="15">
        <f t="shared" si="5"/>
        <v>-474161.54136966728</v>
      </c>
      <c r="L32" s="15">
        <f t="shared" si="6"/>
        <v>-573282.27917766757</v>
      </c>
      <c r="M32" s="15">
        <f t="shared" si="7"/>
        <v>-286641.13958883379</v>
      </c>
      <c r="N32" s="54">
        <f t="shared" si="8"/>
        <v>-198241.47561600152</v>
      </c>
      <c r="O32" s="15">
        <f t="shared" si="7"/>
        <v>-99120.737808000762</v>
      </c>
      <c r="P32" s="12">
        <f t="shared" si="3"/>
        <v>101791.16723333206</v>
      </c>
      <c r="Q32" s="10">
        <f t="shared" si="9"/>
        <v>50895.58361666603</v>
      </c>
    </row>
    <row r="33" spans="1:17" s="206" customFormat="1" hidden="1">
      <c r="A33" s="207">
        <v>31</v>
      </c>
      <c r="B33" s="206" t="s">
        <v>151</v>
      </c>
      <c r="C33" s="153" t="s">
        <v>173</v>
      </c>
      <c r="D33" s="153" t="s">
        <v>19</v>
      </c>
      <c r="E33" s="141">
        <v>10278158.780238098</v>
      </c>
      <c r="F33" s="15">
        <v>4257560.3305000011</v>
      </c>
      <c r="G33" s="147">
        <f t="shared" si="0"/>
        <v>0.41423375738133644</v>
      </c>
      <c r="H33" s="208">
        <f t="shared" si="1"/>
        <v>3964966.6936904769</v>
      </c>
      <c r="I33" s="209">
        <f t="shared" si="2"/>
        <v>1982483.3468452385</v>
      </c>
      <c r="J33" s="208">
        <f t="shared" si="4"/>
        <v>4581656.2205047626</v>
      </c>
      <c r="K33" s="208">
        <f t="shared" si="5"/>
        <v>2290828.1102523813</v>
      </c>
      <c r="L33" s="208">
        <f t="shared" si="6"/>
        <v>5095564.1595166679</v>
      </c>
      <c r="M33" s="208">
        <f t="shared" si="7"/>
        <v>2547782.079758334</v>
      </c>
      <c r="N33" s="210">
        <f t="shared" si="8"/>
        <v>5609472.0985285714</v>
      </c>
      <c r="O33" s="208">
        <f t="shared" si="7"/>
        <v>2804736.0492642857</v>
      </c>
      <c r="P33" s="211">
        <f t="shared" si="3"/>
        <v>6020598.4497380964</v>
      </c>
      <c r="Q33" s="209">
        <f t="shared" si="9"/>
        <v>3010299.2248690482</v>
      </c>
    </row>
    <row r="34" spans="1:17" hidden="1">
      <c r="A34" s="1">
        <v>32</v>
      </c>
      <c r="B34" s="2" t="s">
        <v>145</v>
      </c>
      <c r="C34" s="2" t="s">
        <v>173</v>
      </c>
      <c r="D34" s="29" t="s">
        <v>21</v>
      </c>
      <c r="E34" s="141">
        <v>10994420.828219047</v>
      </c>
      <c r="F34" s="15">
        <v>7498437.1575000025</v>
      </c>
      <c r="G34" s="147">
        <f t="shared" si="0"/>
        <v>0.68202202504874032</v>
      </c>
      <c r="H34" s="15">
        <f t="shared" si="1"/>
        <v>1297099.5050752349</v>
      </c>
      <c r="I34" s="10">
        <f t="shared" si="2"/>
        <v>648549.75253761746</v>
      </c>
      <c r="J34" s="15">
        <f t="shared" si="4"/>
        <v>1956764.7547683772</v>
      </c>
      <c r="K34" s="15">
        <f t="shared" si="5"/>
        <v>978382.37738418858</v>
      </c>
      <c r="L34" s="15">
        <f t="shared" si="6"/>
        <v>2506485.79617933</v>
      </c>
      <c r="M34" s="15">
        <f t="shared" si="7"/>
        <v>1253242.898089665</v>
      </c>
      <c r="N34" s="54">
        <f t="shared" si="8"/>
        <v>3056206.8375902828</v>
      </c>
      <c r="O34" s="15">
        <f t="shared" si="7"/>
        <v>1528103.4187951414</v>
      </c>
      <c r="P34" s="12">
        <f t="shared" si="3"/>
        <v>3495983.6707190443</v>
      </c>
      <c r="Q34" s="10">
        <f t="shared" si="9"/>
        <v>1747991.8353595221</v>
      </c>
    </row>
    <row r="35" spans="1:17" s="57" customFormat="1" hidden="1">
      <c r="A35" s="1">
        <v>33</v>
      </c>
      <c r="B35" s="29" t="s">
        <v>159</v>
      </c>
      <c r="C35" s="29" t="s">
        <v>173</v>
      </c>
      <c r="D35" s="29" t="s">
        <v>24</v>
      </c>
      <c r="E35" s="141">
        <v>15501013.03818571</v>
      </c>
      <c r="F35" s="15">
        <v>14810623.187600004</v>
      </c>
      <c r="G35" s="147">
        <f t="shared" si="0"/>
        <v>0.95546163022474873</v>
      </c>
      <c r="H35" s="15">
        <f t="shared" ref="H35:H65" si="10">(E35*0.8)-F35</f>
        <v>-2409812.7570514344</v>
      </c>
      <c r="I35" s="10">
        <f t="shared" ref="I35:I65" si="11">H35/$Q$1</f>
        <v>-1204906.3785257172</v>
      </c>
      <c r="J35" s="15">
        <f t="shared" si="4"/>
        <v>-1479751.974760294</v>
      </c>
      <c r="K35" s="15">
        <f t="shared" si="5"/>
        <v>-739875.98738014698</v>
      </c>
      <c r="L35" s="15">
        <f t="shared" si="6"/>
        <v>-704701.3228510078</v>
      </c>
      <c r="M35" s="15">
        <f t="shared" si="7"/>
        <v>-352350.6614255039</v>
      </c>
      <c r="N35" s="54">
        <f t="shared" si="8"/>
        <v>70349.329058278352</v>
      </c>
      <c r="O35" s="15">
        <f t="shared" si="7"/>
        <v>35174.664529139176</v>
      </c>
      <c r="P35" s="12">
        <f t="shared" ref="P35:P65" si="12">E35-F35</f>
        <v>690389.85058570653</v>
      </c>
      <c r="Q35" s="10">
        <f t="shared" si="9"/>
        <v>345194.92529285327</v>
      </c>
    </row>
    <row r="36" spans="1:17" hidden="1">
      <c r="A36" s="13">
        <v>34</v>
      </c>
      <c r="B36" s="2" t="s">
        <v>158</v>
      </c>
      <c r="C36" s="2" t="s">
        <v>173</v>
      </c>
      <c r="D36" s="29" t="s">
        <v>23</v>
      </c>
      <c r="E36" s="141">
        <v>20819460.362861905</v>
      </c>
      <c r="F36" s="15">
        <v>29291635.622400016</v>
      </c>
      <c r="G36" s="147">
        <f t="shared" si="0"/>
        <v>1.4069353917861827</v>
      </c>
      <c r="H36" s="15">
        <f t="shared" si="10"/>
        <v>-12636067.332110491</v>
      </c>
      <c r="I36" s="10">
        <f t="shared" si="11"/>
        <v>-6318033.6660552453</v>
      </c>
      <c r="J36" s="15">
        <f t="shared" si="4"/>
        <v>-11386899.710338779</v>
      </c>
      <c r="K36" s="15">
        <f t="shared" si="5"/>
        <v>-5693449.8551693894</v>
      </c>
      <c r="L36" s="15">
        <f t="shared" si="6"/>
        <v>-10345926.69219568</v>
      </c>
      <c r="M36" s="15">
        <f t="shared" si="7"/>
        <v>-5172963.34609784</v>
      </c>
      <c r="N36" s="54">
        <f t="shared" si="8"/>
        <v>-9304953.6740525886</v>
      </c>
      <c r="O36" s="15">
        <f t="shared" si="7"/>
        <v>-4652476.8370262943</v>
      </c>
      <c r="P36" s="12">
        <f t="shared" si="12"/>
        <v>-8472175.2595381103</v>
      </c>
      <c r="Q36" s="10">
        <f t="shared" si="9"/>
        <v>-4236087.6297690552</v>
      </c>
    </row>
    <row r="37" spans="1:17" hidden="1">
      <c r="A37" s="1">
        <v>35</v>
      </c>
      <c r="B37" s="2" t="s">
        <v>38</v>
      </c>
      <c r="C37" s="2" t="s">
        <v>26</v>
      </c>
      <c r="D37" s="29" t="s">
        <v>35</v>
      </c>
      <c r="E37" s="141">
        <v>6965260.1548714293</v>
      </c>
      <c r="F37" s="15">
        <v>6032650.3496000003</v>
      </c>
      <c r="G37" s="147">
        <f t="shared" si="0"/>
        <v>0.86610553166213444</v>
      </c>
      <c r="H37" s="15">
        <f t="shared" si="10"/>
        <v>-460442.22570285667</v>
      </c>
      <c r="I37" s="10">
        <f t="shared" si="11"/>
        <v>-230221.11285142833</v>
      </c>
      <c r="J37" s="15">
        <f t="shared" si="4"/>
        <v>-42526.61641057115</v>
      </c>
      <c r="K37" s="15">
        <f t="shared" si="5"/>
        <v>-21263.308205285575</v>
      </c>
      <c r="L37" s="15">
        <f t="shared" si="6"/>
        <v>305736.39133300073</v>
      </c>
      <c r="M37" s="15">
        <f t="shared" si="7"/>
        <v>152868.19566650037</v>
      </c>
      <c r="N37" s="54">
        <f t="shared" si="8"/>
        <v>653999.39907657169</v>
      </c>
      <c r="O37" s="15">
        <f t="shared" si="7"/>
        <v>326999.69953828584</v>
      </c>
      <c r="P37" s="12">
        <f t="shared" si="12"/>
        <v>932609.80527142901</v>
      </c>
      <c r="Q37" s="10">
        <f t="shared" si="9"/>
        <v>466304.9026357145</v>
      </c>
    </row>
    <row r="38" spans="1:17" hidden="1">
      <c r="A38" s="1">
        <v>36</v>
      </c>
      <c r="B38" s="2" t="s">
        <v>29</v>
      </c>
      <c r="C38" s="2" t="s">
        <v>26</v>
      </c>
      <c r="D38" s="29" t="s">
        <v>28</v>
      </c>
      <c r="E38" s="141">
        <v>6572328.0519619044</v>
      </c>
      <c r="F38" s="15">
        <v>5268929.1880000001</v>
      </c>
      <c r="G38" s="147">
        <f t="shared" si="0"/>
        <v>0.80168383962927303</v>
      </c>
      <c r="H38" s="15">
        <f t="shared" si="10"/>
        <v>-11066.746430476196</v>
      </c>
      <c r="I38" s="10">
        <f t="shared" si="11"/>
        <v>-5533.3732152380981</v>
      </c>
      <c r="J38" s="15">
        <f t="shared" si="4"/>
        <v>383272.93668723758</v>
      </c>
      <c r="K38" s="15">
        <f t="shared" si="5"/>
        <v>191636.46834361879</v>
      </c>
      <c r="L38" s="15">
        <f t="shared" si="6"/>
        <v>711889.33928533271</v>
      </c>
      <c r="M38" s="15">
        <f t="shared" si="7"/>
        <v>355944.66964266635</v>
      </c>
      <c r="N38" s="54">
        <f t="shared" si="8"/>
        <v>1040505.7418834278</v>
      </c>
      <c r="O38" s="15">
        <f t="shared" si="7"/>
        <v>520252.87094171392</v>
      </c>
      <c r="P38" s="12">
        <f t="shared" si="12"/>
        <v>1303398.8639619043</v>
      </c>
      <c r="Q38" s="10">
        <f t="shared" si="9"/>
        <v>651699.43198095215</v>
      </c>
    </row>
    <row r="39" spans="1:17" hidden="1">
      <c r="A39" s="13">
        <v>37</v>
      </c>
      <c r="B39" s="2" t="s">
        <v>39</v>
      </c>
      <c r="C39" s="2" t="s">
        <v>26</v>
      </c>
      <c r="D39" s="29" t="s">
        <v>37</v>
      </c>
      <c r="E39" s="141">
        <v>11946061.381742861</v>
      </c>
      <c r="F39" s="15">
        <v>7217105.4880000008</v>
      </c>
      <c r="G39" s="147">
        <f t="shared" si="0"/>
        <v>0.60414100157143735</v>
      </c>
      <c r="H39" s="15">
        <f t="shared" si="10"/>
        <v>2339743.6173942881</v>
      </c>
      <c r="I39" s="10">
        <f t="shared" si="11"/>
        <v>1169871.808697144</v>
      </c>
      <c r="J39" s="15">
        <f t="shared" si="4"/>
        <v>3056507.3002988594</v>
      </c>
      <c r="K39" s="15">
        <f t="shared" si="5"/>
        <v>1528253.6501494297</v>
      </c>
      <c r="L39" s="15">
        <f t="shared" si="6"/>
        <v>3653810.3693860034</v>
      </c>
      <c r="M39" s="15">
        <f t="shared" si="7"/>
        <v>1826905.1846930017</v>
      </c>
      <c r="N39" s="54">
        <f t="shared" si="8"/>
        <v>4251113.4384731455</v>
      </c>
      <c r="O39" s="15">
        <f t="shared" si="7"/>
        <v>2125556.7192365727</v>
      </c>
      <c r="P39" s="12">
        <f t="shared" si="12"/>
        <v>4728955.8937428603</v>
      </c>
      <c r="Q39" s="10">
        <f t="shared" si="9"/>
        <v>2364477.9468714301</v>
      </c>
    </row>
    <row r="40" spans="1:17" hidden="1">
      <c r="A40" s="1">
        <v>38</v>
      </c>
      <c r="B40" s="2" t="s">
        <v>27</v>
      </c>
      <c r="C40" s="2" t="s">
        <v>26</v>
      </c>
      <c r="D40" s="29" t="s">
        <v>28</v>
      </c>
      <c r="E40" s="141">
        <v>13373095.797428574</v>
      </c>
      <c r="F40" s="15">
        <v>9261239.9490000028</v>
      </c>
      <c r="G40" s="147">
        <f t="shared" si="0"/>
        <v>0.69252775043911574</v>
      </c>
      <c r="H40" s="15">
        <f t="shared" si="10"/>
        <v>1437236.6889428571</v>
      </c>
      <c r="I40" s="10">
        <f t="shared" si="11"/>
        <v>718618.34447142854</v>
      </c>
      <c r="J40" s="15">
        <f t="shared" si="4"/>
        <v>2239622.4367885701</v>
      </c>
      <c r="K40" s="15">
        <f t="shared" si="5"/>
        <v>1119811.2183942851</v>
      </c>
      <c r="L40" s="15">
        <f t="shared" si="6"/>
        <v>2908277.2266600002</v>
      </c>
      <c r="M40" s="15">
        <f t="shared" si="7"/>
        <v>1454138.6133300001</v>
      </c>
      <c r="N40" s="54">
        <f t="shared" si="8"/>
        <v>3576932.0165314283</v>
      </c>
      <c r="O40" s="15">
        <f t="shared" si="7"/>
        <v>1788466.0082657142</v>
      </c>
      <c r="P40" s="12">
        <f t="shared" si="12"/>
        <v>4111855.8484285716</v>
      </c>
      <c r="Q40" s="10">
        <f t="shared" si="9"/>
        <v>2055927.9242142858</v>
      </c>
    </row>
    <row r="41" spans="1:17" hidden="1">
      <c r="A41" s="1">
        <v>39</v>
      </c>
      <c r="B41" s="2" t="s">
        <v>25</v>
      </c>
      <c r="C41" s="2" t="s">
        <v>26</v>
      </c>
      <c r="D41" s="29" t="s">
        <v>37</v>
      </c>
      <c r="E41" s="141">
        <v>13445482.235880954</v>
      </c>
      <c r="F41" s="15">
        <v>9060625.2521000002</v>
      </c>
      <c r="G41" s="147">
        <f t="shared" si="0"/>
        <v>0.67387878643137</v>
      </c>
      <c r="H41" s="15">
        <f t="shared" si="10"/>
        <v>1695760.5366047639</v>
      </c>
      <c r="I41" s="10">
        <f t="shared" si="11"/>
        <v>847880.26830238197</v>
      </c>
      <c r="J41" s="15">
        <f t="shared" si="4"/>
        <v>2502489.4707576204</v>
      </c>
      <c r="K41" s="15">
        <f t="shared" si="5"/>
        <v>1251244.7353788102</v>
      </c>
      <c r="L41" s="15">
        <f t="shared" si="6"/>
        <v>3174763.5825516693</v>
      </c>
      <c r="M41" s="15">
        <f t="shared" si="7"/>
        <v>1587381.7912758347</v>
      </c>
      <c r="N41" s="54">
        <f t="shared" si="8"/>
        <v>3847037.6943457145</v>
      </c>
      <c r="O41" s="15">
        <f t="shared" si="7"/>
        <v>1923518.8471728573</v>
      </c>
      <c r="P41" s="12">
        <f t="shared" si="12"/>
        <v>4384856.983780954</v>
      </c>
      <c r="Q41" s="10">
        <f t="shared" si="9"/>
        <v>2192428.491890477</v>
      </c>
    </row>
    <row r="42" spans="1:17" hidden="1">
      <c r="A42" s="13">
        <v>40</v>
      </c>
      <c r="B42" s="2" t="s">
        <v>36</v>
      </c>
      <c r="C42" s="2" t="s">
        <v>26</v>
      </c>
      <c r="D42" s="29" t="s">
        <v>37</v>
      </c>
      <c r="E42" s="141">
        <v>15542887.802180951</v>
      </c>
      <c r="F42" s="15">
        <v>11136162.059899997</v>
      </c>
      <c r="G42" s="147">
        <f t="shared" si="0"/>
        <v>0.71647960157940471</v>
      </c>
      <c r="H42" s="15">
        <f t="shared" si="10"/>
        <v>1298148.1818447653</v>
      </c>
      <c r="I42" s="10">
        <f t="shared" si="11"/>
        <v>649074.09092238266</v>
      </c>
      <c r="J42" s="15">
        <f t="shared" si="4"/>
        <v>2230721.449975621</v>
      </c>
      <c r="K42" s="15">
        <f t="shared" si="5"/>
        <v>1115360.7249878105</v>
      </c>
      <c r="L42" s="15">
        <f t="shared" si="6"/>
        <v>3007865.8400846701</v>
      </c>
      <c r="M42" s="15">
        <f t="shared" si="7"/>
        <v>1503932.9200423351</v>
      </c>
      <c r="N42" s="54">
        <f t="shared" si="8"/>
        <v>3785010.2301937155</v>
      </c>
      <c r="O42" s="15">
        <f t="shared" si="7"/>
        <v>1892505.1150968578</v>
      </c>
      <c r="P42" s="12">
        <f t="shared" si="12"/>
        <v>4406725.7422809545</v>
      </c>
      <c r="Q42" s="10">
        <f t="shared" si="9"/>
        <v>2203362.8711404772</v>
      </c>
    </row>
    <row r="43" spans="1:17" hidden="1">
      <c r="A43" s="1">
        <v>41</v>
      </c>
      <c r="B43" s="2" t="s">
        <v>34</v>
      </c>
      <c r="C43" s="2" t="s">
        <v>26</v>
      </c>
      <c r="D43" s="29" t="s">
        <v>35</v>
      </c>
      <c r="E43" s="141">
        <v>15806536.603338094</v>
      </c>
      <c r="F43" s="15">
        <v>14926242.091400005</v>
      </c>
      <c r="G43" s="147">
        <f t="shared" si="0"/>
        <v>0.94430819767613194</v>
      </c>
      <c r="H43" s="15">
        <f t="shared" si="10"/>
        <v>-2281012.8087295294</v>
      </c>
      <c r="I43" s="10">
        <f t="shared" si="11"/>
        <v>-1140506.4043647647</v>
      </c>
      <c r="J43" s="15">
        <f t="shared" si="4"/>
        <v>-1332620.6125292443</v>
      </c>
      <c r="K43" s="15">
        <f t="shared" si="5"/>
        <v>-666310.30626462214</v>
      </c>
      <c r="L43" s="15">
        <f t="shared" si="6"/>
        <v>-542293.78236233816</v>
      </c>
      <c r="M43" s="15">
        <f t="shared" si="7"/>
        <v>-271146.89118116908</v>
      </c>
      <c r="N43" s="54">
        <f t="shared" si="8"/>
        <v>248033.04780456424</v>
      </c>
      <c r="O43" s="15">
        <f t="shared" si="7"/>
        <v>124016.52390228212</v>
      </c>
      <c r="P43" s="12">
        <f t="shared" si="12"/>
        <v>880294.5119380895</v>
      </c>
      <c r="Q43" s="10">
        <f t="shared" si="9"/>
        <v>440147.25596904475</v>
      </c>
    </row>
    <row r="44" spans="1:17" hidden="1">
      <c r="A44" s="1">
        <v>42</v>
      </c>
      <c r="B44" s="2" t="s">
        <v>32</v>
      </c>
      <c r="C44" s="2" t="s">
        <v>26</v>
      </c>
      <c r="D44" s="29" t="s">
        <v>33</v>
      </c>
      <c r="E44" s="141">
        <v>25134353.601466656</v>
      </c>
      <c r="F44" s="15">
        <v>15902781.812500006</v>
      </c>
      <c r="G44" s="147">
        <f t="shared" si="0"/>
        <v>0.63271099247891682</v>
      </c>
      <c r="H44" s="15">
        <f t="shared" si="10"/>
        <v>4204701.0686733183</v>
      </c>
      <c r="I44" s="10">
        <f t="shared" si="11"/>
        <v>2102350.5343366591</v>
      </c>
      <c r="J44" s="15">
        <f t="shared" si="4"/>
        <v>5712762.2847613189</v>
      </c>
      <c r="K44" s="15">
        <f t="shared" si="5"/>
        <v>2856381.1423806595</v>
      </c>
      <c r="L44" s="15">
        <f t="shared" si="6"/>
        <v>6969479.964834651</v>
      </c>
      <c r="M44" s="15">
        <f t="shared" si="7"/>
        <v>3484739.9824173255</v>
      </c>
      <c r="N44" s="54">
        <f t="shared" si="8"/>
        <v>8226197.644907983</v>
      </c>
      <c r="O44" s="15">
        <f t="shared" si="7"/>
        <v>4113098.8224539915</v>
      </c>
      <c r="P44" s="12">
        <f t="shared" si="12"/>
        <v>9231571.7889666501</v>
      </c>
      <c r="Q44" s="10">
        <f t="shared" si="9"/>
        <v>4615785.8944833251</v>
      </c>
    </row>
    <row r="45" spans="1:17" hidden="1">
      <c r="A45" s="13">
        <v>43</v>
      </c>
      <c r="B45" s="2" t="s">
        <v>30</v>
      </c>
      <c r="C45" s="2" t="s">
        <v>26</v>
      </c>
      <c r="D45" s="29" t="s">
        <v>31</v>
      </c>
      <c r="E45" s="141">
        <v>25762885.098033324</v>
      </c>
      <c r="F45" s="15">
        <v>23117579.049999997</v>
      </c>
      <c r="G45" s="147">
        <f t="shared" si="0"/>
        <v>0.89732104777988309</v>
      </c>
      <c r="H45" s="15">
        <f t="shared" si="10"/>
        <v>-2507270.9715733379</v>
      </c>
      <c r="I45" s="10">
        <f t="shared" si="11"/>
        <v>-1253635.485786669</v>
      </c>
      <c r="J45" s="15">
        <f t="shared" si="4"/>
        <v>-961497.86569133773</v>
      </c>
      <c r="K45" s="15">
        <f t="shared" si="5"/>
        <v>-480748.93284566887</v>
      </c>
      <c r="L45" s="15">
        <f t="shared" si="6"/>
        <v>326646.38921032846</v>
      </c>
      <c r="M45" s="15">
        <f t="shared" si="7"/>
        <v>163323.19460516423</v>
      </c>
      <c r="N45" s="54">
        <f t="shared" si="8"/>
        <v>1614790.6441119947</v>
      </c>
      <c r="O45" s="15">
        <f t="shared" si="7"/>
        <v>807395.32205599733</v>
      </c>
      <c r="P45" s="12">
        <f t="shared" si="12"/>
        <v>2645306.0480333269</v>
      </c>
      <c r="Q45" s="10">
        <f t="shared" si="9"/>
        <v>1322653.0240166634</v>
      </c>
    </row>
    <row r="46" spans="1:17" hidden="1">
      <c r="A46" s="1">
        <v>44</v>
      </c>
      <c r="B46" s="2" t="s">
        <v>179</v>
      </c>
      <c r="C46" s="2" t="s">
        <v>41</v>
      </c>
      <c r="D46" s="29" t="s">
        <v>54</v>
      </c>
      <c r="E46" s="141">
        <v>8772977.7650142871</v>
      </c>
      <c r="F46" s="15">
        <v>4941385.8440000005</v>
      </c>
      <c r="G46" s="147">
        <f t="shared" si="0"/>
        <v>0.56325069735224087</v>
      </c>
      <c r="H46" s="15">
        <f t="shared" si="10"/>
        <v>2076996.3680114299</v>
      </c>
      <c r="I46" s="10">
        <f t="shared" si="11"/>
        <v>1038498.184005715</v>
      </c>
      <c r="J46" s="15">
        <f t="shared" si="4"/>
        <v>2603375.0339122862</v>
      </c>
      <c r="K46" s="15">
        <f t="shared" si="5"/>
        <v>1301687.5169561431</v>
      </c>
      <c r="L46" s="15">
        <f t="shared" si="6"/>
        <v>3042023.9221630013</v>
      </c>
      <c r="M46" s="15">
        <f t="shared" si="7"/>
        <v>1521011.9610815006</v>
      </c>
      <c r="N46" s="54">
        <f t="shared" si="8"/>
        <v>3480672.8104137145</v>
      </c>
      <c r="O46" s="15">
        <f t="shared" si="7"/>
        <v>1740336.4052068572</v>
      </c>
      <c r="P46" s="12">
        <f t="shared" si="12"/>
        <v>3831591.9210142866</v>
      </c>
      <c r="Q46" s="10">
        <f t="shared" si="9"/>
        <v>1915795.9605071433</v>
      </c>
    </row>
    <row r="47" spans="1:17" hidden="1">
      <c r="A47" s="1">
        <v>45</v>
      </c>
      <c r="B47" s="2" t="s">
        <v>48</v>
      </c>
      <c r="C47" s="2" t="s">
        <v>41</v>
      </c>
      <c r="D47" s="29" t="s">
        <v>49</v>
      </c>
      <c r="E47" s="141">
        <v>3878217.8033619053</v>
      </c>
      <c r="F47" s="15">
        <v>2017156.4131999996</v>
      </c>
      <c r="G47" s="147">
        <f t="shared" si="0"/>
        <v>0.52012458182503052</v>
      </c>
      <c r="H47" s="15">
        <f t="shared" si="10"/>
        <v>1085417.8294895247</v>
      </c>
      <c r="I47" s="10">
        <f t="shared" si="11"/>
        <v>542708.91474476235</v>
      </c>
      <c r="J47" s="15">
        <f t="shared" si="4"/>
        <v>1318110.8976912389</v>
      </c>
      <c r="K47" s="15">
        <f t="shared" si="5"/>
        <v>659055.44884561945</v>
      </c>
      <c r="L47" s="15">
        <f t="shared" si="6"/>
        <v>1512021.7878593344</v>
      </c>
      <c r="M47" s="15">
        <f t="shared" si="7"/>
        <v>756010.89392966719</v>
      </c>
      <c r="N47" s="54">
        <f t="shared" si="8"/>
        <v>1705932.6780274294</v>
      </c>
      <c r="O47" s="15">
        <f t="shared" si="7"/>
        <v>852966.33901371469</v>
      </c>
      <c r="P47" s="12">
        <f t="shared" si="12"/>
        <v>1861061.3901619057</v>
      </c>
      <c r="Q47" s="10">
        <f t="shared" si="9"/>
        <v>930530.69508095284</v>
      </c>
    </row>
    <row r="48" spans="1:17" hidden="1">
      <c r="A48" s="13">
        <v>46</v>
      </c>
      <c r="B48" s="2" t="s">
        <v>57</v>
      </c>
      <c r="C48" s="2" t="s">
        <v>41</v>
      </c>
      <c r="D48" s="29" t="s">
        <v>44</v>
      </c>
      <c r="E48" s="141">
        <v>6469583.7127095237</v>
      </c>
      <c r="F48" s="15">
        <v>3794658.2924999995</v>
      </c>
      <c r="G48" s="147">
        <f t="shared" si="0"/>
        <v>0.58653824743706118</v>
      </c>
      <c r="H48" s="15">
        <f t="shared" si="10"/>
        <v>1381008.6776676197</v>
      </c>
      <c r="I48" s="10">
        <f t="shared" si="11"/>
        <v>690504.33883380983</v>
      </c>
      <c r="J48" s="15">
        <f t="shared" si="4"/>
        <v>1769183.7004301911</v>
      </c>
      <c r="K48" s="15">
        <f t="shared" si="5"/>
        <v>884591.85021509556</v>
      </c>
      <c r="L48" s="15">
        <f t="shared" si="6"/>
        <v>2092662.8860656675</v>
      </c>
      <c r="M48" s="15">
        <f t="shared" si="7"/>
        <v>1046331.4430328337</v>
      </c>
      <c r="N48" s="54">
        <f t="shared" si="8"/>
        <v>2416142.0717011429</v>
      </c>
      <c r="O48" s="15">
        <f t="shared" si="7"/>
        <v>1208071.0358505715</v>
      </c>
      <c r="P48" s="12">
        <f t="shared" si="12"/>
        <v>2674925.4202095242</v>
      </c>
      <c r="Q48" s="10">
        <f t="shared" si="9"/>
        <v>1337462.7101047621</v>
      </c>
    </row>
    <row r="49" spans="1:17" hidden="1">
      <c r="A49" s="1">
        <v>47</v>
      </c>
      <c r="B49" s="2" t="s">
        <v>59</v>
      </c>
      <c r="C49" s="2" t="s">
        <v>41</v>
      </c>
      <c r="D49" s="29" t="s">
        <v>42</v>
      </c>
      <c r="E49" s="141">
        <v>9077948.8671238124</v>
      </c>
      <c r="F49" s="15">
        <v>4014606.1925999993</v>
      </c>
      <c r="G49" s="147">
        <f t="shared" si="0"/>
        <v>0.44223714534668407</v>
      </c>
      <c r="H49" s="15">
        <f t="shared" si="10"/>
        <v>3247752.9010990509</v>
      </c>
      <c r="I49" s="10">
        <f t="shared" si="11"/>
        <v>1623876.4505495254</v>
      </c>
      <c r="J49" s="15">
        <f t="shared" si="4"/>
        <v>3792429.8331264793</v>
      </c>
      <c r="K49" s="15">
        <f t="shared" si="5"/>
        <v>1896214.9165632396</v>
      </c>
      <c r="L49" s="15">
        <f t="shared" si="6"/>
        <v>4246327.2764826696</v>
      </c>
      <c r="M49" s="15">
        <f t="shared" si="7"/>
        <v>2123163.6382413348</v>
      </c>
      <c r="N49" s="54">
        <f t="shared" si="8"/>
        <v>4700224.7198388614</v>
      </c>
      <c r="O49" s="15">
        <f t="shared" si="7"/>
        <v>2350112.3599194307</v>
      </c>
      <c r="P49" s="12">
        <f t="shared" si="12"/>
        <v>5063342.6745238137</v>
      </c>
      <c r="Q49" s="10">
        <f t="shared" si="9"/>
        <v>2531671.3372619068</v>
      </c>
    </row>
    <row r="50" spans="1:17" hidden="1">
      <c r="A50" s="1">
        <v>48</v>
      </c>
      <c r="B50" s="2" t="s">
        <v>52</v>
      </c>
      <c r="C50" s="2" t="s">
        <v>41</v>
      </c>
      <c r="D50" s="29" t="s">
        <v>49</v>
      </c>
      <c r="E50" s="141">
        <v>8458142.5605571419</v>
      </c>
      <c r="F50" s="15">
        <v>3079934.4565000003</v>
      </c>
      <c r="G50" s="147">
        <f t="shared" si="0"/>
        <v>0.36413839497842698</v>
      </c>
      <c r="H50" s="15">
        <f t="shared" si="10"/>
        <v>3686579.5919457134</v>
      </c>
      <c r="I50" s="10">
        <f t="shared" si="11"/>
        <v>1843289.7959728567</v>
      </c>
      <c r="J50" s="15">
        <f t="shared" si="4"/>
        <v>4194068.1455791416</v>
      </c>
      <c r="K50" s="15">
        <f t="shared" si="5"/>
        <v>2097034.0727895708</v>
      </c>
      <c r="L50" s="15">
        <f t="shared" si="6"/>
        <v>4616975.2736069988</v>
      </c>
      <c r="M50" s="15">
        <f t="shared" si="7"/>
        <v>2308487.6368034994</v>
      </c>
      <c r="N50" s="54">
        <f t="shared" si="8"/>
        <v>5039882.4016348552</v>
      </c>
      <c r="O50" s="15">
        <f t="shared" si="7"/>
        <v>2519941.2008174276</v>
      </c>
      <c r="P50" s="12">
        <f t="shared" si="12"/>
        <v>5378208.1040571416</v>
      </c>
      <c r="Q50" s="10">
        <f t="shared" si="9"/>
        <v>2689104.0520285708</v>
      </c>
    </row>
    <row r="51" spans="1:17" hidden="1">
      <c r="A51" s="13">
        <v>49</v>
      </c>
      <c r="B51" s="2" t="s">
        <v>58</v>
      </c>
      <c r="C51" s="2" t="s">
        <v>41</v>
      </c>
      <c r="D51" s="29" t="s">
        <v>56</v>
      </c>
      <c r="E51" s="141">
        <v>10514524.339509523</v>
      </c>
      <c r="F51" s="15">
        <v>7896598.9865000006</v>
      </c>
      <c r="G51" s="147">
        <f t="shared" si="0"/>
        <v>0.75101818508590357</v>
      </c>
      <c r="H51" s="15">
        <f t="shared" si="10"/>
        <v>515020.48510761745</v>
      </c>
      <c r="I51" s="10">
        <f t="shared" si="11"/>
        <v>257510.24255380873</v>
      </c>
      <c r="J51" s="15">
        <f t="shared" si="4"/>
        <v>1145891.9454781879</v>
      </c>
      <c r="K51" s="15">
        <f t="shared" si="5"/>
        <v>572945.97273909394</v>
      </c>
      <c r="L51" s="15">
        <f t="shared" si="6"/>
        <v>1671618.1624536645</v>
      </c>
      <c r="M51" s="15">
        <f t="shared" si="7"/>
        <v>835809.08122683223</v>
      </c>
      <c r="N51" s="54">
        <f t="shared" si="8"/>
        <v>2197344.3794291411</v>
      </c>
      <c r="O51" s="15">
        <f t="shared" si="7"/>
        <v>1098672.1897145705</v>
      </c>
      <c r="P51" s="12">
        <f t="shared" si="12"/>
        <v>2617925.353009522</v>
      </c>
      <c r="Q51" s="10">
        <f t="shared" si="9"/>
        <v>1308962.676504761</v>
      </c>
    </row>
    <row r="52" spans="1:17" hidden="1">
      <c r="A52" s="1">
        <v>50</v>
      </c>
      <c r="B52" s="150" t="s">
        <v>1365</v>
      </c>
      <c r="C52" s="2" t="s">
        <v>41</v>
      </c>
      <c r="D52" s="29" t="s">
        <v>46</v>
      </c>
      <c r="E52" s="141">
        <v>7013095.5592428595</v>
      </c>
      <c r="F52" s="15">
        <v>5137676.299800002</v>
      </c>
      <c r="G52" s="147">
        <f t="shared" si="0"/>
        <v>0.73258324464563129</v>
      </c>
      <c r="H52" s="15">
        <f t="shared" si="10"/>
        <v>472800.14759428613</v>
      </c>
      <c r="I52" s="10">
        <f t="shared" si="11"/>
        <v>236400.07379714306</v>
      </c>
      <c r="J52" s="15">
        <f t="shared" si="4"/>
        <v>893585.88114885706</v>
      </c>
      <c r="K52" s="15">
        <f t="shared" si="5"/>
        <v>446792.94057442853</v>
      </c>
      <c r="L52" s="15">
        <f t="shared" si="6"/>
        <v>1244240.6591110006</v>
      </c>
      <c r="M52" s="15">
        <f t="shared" si="7"/>
        <v>622120.3295555003</v>
      </c>
      <c r="N52" s="54">
        <f t="shared" si="8"/>
        <v>1594895.4370731432</v>
      </c>
      <c r="O52" s="15">
        <f t="shared" si="7"/>
        <v>797447.7185365716</v>
      </c>
      <c r="P52" s="12">
        <f t="shared" si="12"/>
        <v>1875419.2594428575</v>
      </c>
      <c r="Q52" s="10">
        <f t="shared" si="9"/>
        <v>937709.62972142873</v>
      </c>
    </row>
    <row r="53" spans="1:17" hidden="1">
      <c r="A53" s="1">
        <v>51</v>
      </c>
      <c r="B53" s="2" t="s">
        <v>47</v>
      </c>
      <c r="C53" s="2" t="s">
        <v>41</v>
      </c>
      <c r="D53" s="29" t="s">
        <v>46</v>
      </c>
      <c r="E53" s="141">
        <v>9035879.4367666673</v>
      </c>
      <c r="F53" s="15">
        <v>6802606.7645000005</v>
      </c>
      <c r="G53" s="147">
        <f t="shared" si="0"/>
        <v>0.75284390546651603</v>
      </c>
      <c r="H53" s="15">
        <f t="shared" si="10"/>
        <v>426096.78491333406</v>
      </c>
      <c r="I53" s="10">
        <f t="shared" si="11"/>
        <v>213048.39245666703</v>
      </c>
      <c r="J53" s="15">
        <f t="shared" si="4"/>
        <v>968249.55111933313</v>
      </c>
      <c r="K53" s="15">
        <f t="shared" si="5"/>
        <v>484124.77555966657</v>
      </c>
      <c r="L53" s="15">
        <f t="shared" si="6"/>
        <v>1420043.5229576668</v>
      </c>
      <c r="M53" s="15">
        <f t="shared" si="7"/>
        <v>710021.76147883339</v>
      </c>
      <c r="N53" s="54">
        <f t="shared" si="8"/>
        <v>1871837.4947959995</v>
      </c>
      <c r="O53" s="15">
        <f t="shared" si="7"/>
        <v>935918.74739799974</v>
      </c>
      <c r="P53" s="12">
        <f t="shared" si="12"/>
        <v>2233272.6722666668</v>
      </c>
      <c r="Q53" s="10">
        <f t="shared" si="9"/>
        <v>1116636.3361333334</v>
      </c>
    </row>
    <row r="54" spans="1:17" hidden="1">
      <c r="A54" s="13">
        <v>52</v>
      </c>
      <c r="B54" s="2" t="s">
        <v>50</v>
      </c>
      <c r="C54" s="2" t="s">
        <v>41</v>
      </c>
      <c r="D54" s="29" t="s">
        <v>51</v>
      </c>
      <c r="E54" s="141">
        <v>11059255.570685714</v>
      </c>
      <c r="F54" s="15">
        <v>4839080.0107999993</v>
      </c>
      <c r="G54" s="147">
        <f t="shared" si="0"/>
        <v>0.43755928958064205</v>
      </c>
      <c r="H54" s="15">
        <f t="shared" si="10"/>
        <v>4008324.4457485722</v>
      </c>
      <c r="I54" s="10">
        <f t="shared" si="11"/>
        <v>2004162.2228742861</v>
      </c>
      <c r="J54" s="15">
        <f t="shared" si="4"/>
        <v>4671879.7799897147</v>
      </c>
      <c r="K54" s="15">
        <f t="shared" si="5"/>
        <v>2335939.8899948574</v>
      </c>
      <c r="L54" s="15">
        <f t="shared" si="6"/>
        <v>5224842.5585240005</v>
      </c>
      <c r="M54" s="15">
        <f t="shared" si="7"/>
        <v>2612421.2792620002</v>
      </c>
      <c r="N54" s="54">
        <f t="shared" si="8"/>
        <v>5777805.3370582862</v>
      </c>
      <c r="O54" s="15">
        <f t="shared" si="7"/>
        <v>2888902.6685291431</v>
      </c>
      <c r="P54" s="12">
        <f t="shared" si="12"/>
        <v>6220175.5598857151</v>
      </c>
      <c r="Q54" s="10">
        <f t="shared" si="9"/>
        <v>3110087.7799428576</v>
      </c>
    </row>
    <row r="55" spans="1:17" hidden="1">
      <c r="A55" s="1">
        <v>53</v>
      </c>
      <c r="B55" s="52" t="s">
        <v>43</v>
      </c>
      <c r="C55" s="2" t="s">
        <v>41</v>
      </c>
      <c r="D55" s="29" t="s">
        <v>44</v>
      </c>
      <c r="E55" s="141">
        <v>6700617.7662142869</v>
      </c>
      <c r="F55" s="15">
        <v>2852940.2422000002</v>
      </c>
      <c r="G55" s="147">
        <f t="shared" si="0"/>
        <v>0.42577271853724219</v>
      </c>
      <c r="H55" s="15">
        <f t="shared" si="10"/>
        <v>2507553.9707714301</v>
      </c>
      <c r="I55" s="10">
        <f t="shared" si="11"/>
        <v>1253776.985385715</v>
      </c>
      <c r="J55" s="15">
        <f t="shared" si="4"/>
        <v>2909591.0367442863</v>
      </c>
      <c r="K55" s="15">
        <f t="shared" si="5"/>
        <v>1454795.5183721432</v>
      </c>
      <c r="L55" s="15">
        <f t="shared" si="6"/>
        <v>3244621.9250550009</v>
      </c>
      <c r="M55" s="15">
        <f t="shared" si="7"/>
        <v>1622310.9625275005</v>
      </c>
      <c r="N55" s="54">
        <f t="shared" si="8"/>
        <v>3579652.8133657146</v>
      </c>
      <c r="O55" s="15">
        <f t="shared" si="7"/>
        <v>1789826.4066828573</v>
      </c>
      <c r="P55" s="12">
        <f t="shared" si="12"/>
        <v>3847677.5240142867</v>
      </c>
      <c r="Q55" s="10">
        <f t="shared" si="9"/>
        <v>1923838.7620071433</v>
      </c>
    </row>
    <row r="56" spans="1:17" hidden="1">
      <c r="A56" s="1">
        <v>54</v>
      </c>
      <c r="B56" s="2" t="s">
        <v>53</v>
      </c>
      <c r="C56" s="2" t="s">
        <v>41</v>
      </c>
      <c r="D56" s="29" t="s">
        <v>54</v>
      </c>
      <c r="E56" s="141">
        <v>11631809.677290477</v>
      </c>
      <c r="F56" s="15">
        <v>7663458.3851999976</v>
      </c>
      <c r="G56" s="147">
        <f t="shared" si="0"/>
        <v>0.65883629442131053</v>
      </c>
      <c r="H56" s="15">
        <f t="shared" si="10"/>
        <v>1641989.3566323835</v>
      </c>
      <c r="I56" s="10">
        <f t="shared" si="11"/>
        <v>820994.67831619177</v>
      </c>
      <c r="J56" s="15">
        <f t="shared" si="4"/>
        <v>2339897.9372698124</v>
      </c>
      <c r="K56" s="15">
        <f t="shared" si="5"/>
        <v>1169948.9686349062</v>
      </c>
      <c r="L56" s="15">
        <f t="shared" si="6"/>
        <v>2921488.4211343359</v>
      </c>
      <c r="M56" s="15">
        <f t="shared" si="7"/>
        <v>1460744.210567168</v>
      </c>
      <c r="N56" s="54">
        <f t="shared" si="8"/>
        <v>3503078.9049988594</v>
      </c>
      <c r="O56" s="15">
        <f t="shared" si="7"/>
        <v>1751539.4524994297</v>
      </c>
      <c r="P56" s="12">
        <f t="shared" si="12"/>
        <v>3968351.2920904793</v>
      </c>
      <c r="Q56" s="10">
        <f t="shared" si="9"/>
        <v>1984175.6460452396</v>
      </c>
    </row>
    <row r="57" spans="1:17" hidden="1">
      <c r="A57" s="13">
        <v>55</v>
      </c>
      <c r="B57" s="2" t="s">
        <v>55</v>
      </c>
      <c r="C57" s="2" t="s">
        <v>41</v>
      </c>
      <c r="D57" s="29" t="s">
        <v>56</v>
      </c>
      <c r="E57" s="141">
        <v>15433096.511466665</v>
      </c>
      <c r="F57" s="15">
        <v>11000416.118500004</v>
      </c>
      <c r="G57" s="147">
        <f t="shared" si="0"/>
        <v>0.71278088038435994</v>
      </c>
      <c r="H57" s="15">
        <f t="shared" si="10"/>
        <v>1346061.0906733293</v>
      </c>
      <c r="I57" s="10">
        <f t="shared" si="11"/>
        <v>673030.54533666465</v>
      </c>
      <c r="J57" s="15">
        <f t="shared" si="4"/>
        <v>2272046.8813613281</v>
      </c>
      <c r="K57" s="15">
        <f t="shared" si="5"/>
        <v>1136023.440680664</v>
      </c>
      <c r="L57" s="15">
        <f t="shared" si="6"/>
        <v>3043701.7069346625</v>
      </c>
      <c r="M57" s="15">
        <f t="shared" si="7"/>
        <v>1521850.8534673313</v>
      </c>
      <c r="N57" s="54">
        <f t="shared" si="8"/>
        <v>3815356.5325079951</v>
      </c>
      <c r="O57" s="15">
        <f t="shared" si="7"/>
        <v>1907678.2662539976</v>
      </c>
      <c r="P57" s="12">
        <f t="shared" si="12"/>
        <v>4432680.3929666616</v>
      </c>
      <c r="Q57" s="10">
        <f t="shared" si="9"/>
        <v>2216340.1964833308</v>
      </c>
    </row>
    <row r="58" spans="1:17" hidden="1">
      <c r="A58" s="1">
        <v>56</v>
      </c>
      <c r="B58" s="2" t="s">
        <v>40</v>
      </c>
      <c r="C58" s="2" t="s">
        <v>41</v>
      </c>
      <c r="D58" s="29" t="s">
        <v>42</v>
      </c>
      <c r="E58" s="141">
        <v>14002214.806633331</v>
      </c>
      <c r="F58" s="15">
        <v>8349531.1043999996</v>
      </c>
      <c r="G58" s="147">
        <f t="shared" si="0"/>
        <v>0.59630074382550824</v>
      </c>
      <c r="H58" s="15">
        <f t="shared" si="10"/>
        <v>2852240.7409066651</v>
      </c>
      <c r="I58" s="10">
        <f t="shared" si="11"/>
        <v>1426120.3704533326</v>
      </c>
      <c r="J58" s="15">
        <f t="shared" si="4"/>
        <v>3692373.6293046642</v>
      </c>
      <c r="K58" s="15">
        <f t="shared" si="5"/>
        <v>1846186.8146523321</v>
      </c>
      <c r="L58" s="15">
        <f t="shared" si="6"/>
        <v>4392484.3696363326</v>
      </c>
      <c r="M58" s="15">
        <f t="shared" si="7"/>
        <v>2196242.1848181663</v>
      </c>
      <c r="N58" s="54">
        <f t="shared" si="8"/>
        <v>5092595.1099679973</v>
      </c>
      <c r="O58" s="15">
        <f t="shared" si="7"/>
        <v>2546297.5549839986</v>
      </c>
      <c r="P58" s="12">
        <f t="shared" si="12"/>
        <v>5652683.7022333313</v>
      </c>
      <c r="Q58" s="10">
        <f t="shared" si="9"/>
        <v>2826341.8511166656</v>
      </c>
    </row>
    <row r="59" spans="1:17" hidden="1">
      <c r="A59" s="1">
        <v>57</v>
      </c>
      <c r="B59" s="2" t="s">
        <v>166</v>
      </c>
      <c r="C59" s="2" t="s">
        <v>172</v>
      </c>
      <c r="D59" s="29" t="s">
        <v>63</v>
      </c>
      <c r="E59" s="141">
        <v>3383302.8144333339</v>
      </c>
      <c r="F59" s="15">
        <v>2540977.7371000005</v>
      </c>
      <c r="G59" s="147">
        <f t="shared" si="0"/>
        <v>0.75103467719769756</v>
      </c>
      <c r="H59" s="15">
        <f t="shared" si="10"/>
        <v>165664.51444666693</v>
      </c>
      <c r="I59" s="10">
        <f t="shared" si="11"/>
        <v>82832.257223333465</v>
      </c>
      <c r="J59" s="15">
        <f t="shared" si="4"/>
        <v>368662.6833126666</v>
      </c>
      <c r="K59" s="15">
        <f t="shared" si="5"/>
        <v>184331.3416563333</v>
      </c>
      <c r="L59" s="15">
        <f t="shared" si="6"/>
        <v>537827.82403433369</v>
      </c>
      <c r="M59" s="15">
        <f t="shared" si="7"/>
        <v>268913.91201716685</v>
      </c>
      <c r="N59" s="54">
        <f t="shared" si="8"/>
        <v>706992.96475599986</v>
      </c>
      <c r="O59" s="15">
        <f t="shared" si="7"/>
        <v>353496.48237799993</v>
      </c>
      <c r="P59" s="12">
        <f t="shared" si="12"/>
        <v>842325.07733333344</v>
      </c>
      <c r="Q59" s="10">
        <f t="shared" si="9"/>
        <v>421162.53866666672</v>
      </c>
    </row>
    <row r="60" spans="1:17" hidden="1">
      <c r="A60" s="13">
        <v>58</v>
      </c>
      <c r="B60" s="2" t="s">
        <v>160</v>
      </c>
      <c r="C60" s="2" t="s">
        <v>172</v>
      </c>
      <c r="D60" s="29" t="s">
        <v>61</v>
      </c>
      <c r="E60" s="141">
        <v>4093785.5442999993</v>
      </c>
      <c r="F60" s="15">
        <v>2633227.0197999994</v>
      </c>
      <c r="G60" s="147">
        <f t="shared" si="0"/>
        <v>0.64322544288290451</v>
      </c>
      <c r="H60" s="15">
        <f t="shared" si="10"/>
        <v>641801.41564000025</v>
      </c>
      <c r="I60" s="10">
        <f t="shared" si="11"/>
        <v>320900.70782000013</v>
      </c>
      <c r="J60" s="15">
        <f t="shared" si="4"/>
        <v>887428.54829799989</v>
      </c>
      <c r="K60" s="15">
        <f t="shared" si="5"/>
        <v>443714.27414899995</v>
      </c>
      <c r="L60" s="15">
        <f t="shared" si="6"/>
        <v>1092117.8255130001</v>
      </c>
      <c r="M60" s="15">
        <f t="shared" si="7"/>
        <v>546058.91275650007</v>
      </c>
      <c r="N60" s="54">
        <f t="shared" si="8"/>
        <v>1296807.1027279999</v>
      </c>
      <c r="O60" s="15">
        <f t="shared" si="7"/>
        <v>648403.55136399996</v>
      </c>
      <c r="P60" s="12">
        <f t="shared" si="12"/>
        <v>1460558.5244999998</v>
      </c>
      <c r="Q60" s="10">
        <f t="shared" si="9"/>
        <v>730279.26224999991</v>
      </c>
    </row>
    <row r="61" spans="1:17" hidden="1">
      <c r="A61" s="1">
        <v>59</v>
      </c>
      <c r="B61" s="2" t="s">
        <v>163</v>
      </c>
      <c r="C61" s="2" t="s">
        <v>172</v>
      </c>
      <c r="D61" s="29" t="s">
        <v>62</v>
      </c>
      <c r="E61" s="141">
        <v>7588155.2329857126</v>
      </c>
      <c r="F61" s="15">
        <v>5287738.1543999994</v>
      </c>
      <c r="G61" s="147">
        <f t="shared" si="0"/>
        <v>0.69684106242505428</v>
      </c>
      <c r="H61" s="15">
        <f t="shared" si="10"/>
        <v>782786.0319885714</v>
      </c>
      <c r="I61" s="10">
        <f t="shared" si="11"/>
        <v>391393.0159942857</v>
      </c>
      <c r="J61" s="15">
        <f t="shared" si="4"/>
        <v>1238075.3459677137</v>
      </c>
      <c r="K61" s="15">
        <f t="shared" si="5"/>
        <v>619037.67298385687</v>
      </c>
      <c r="L61" s="15">
        <f t="shared" si="6"/>
        <v>1617483.1076169992</v>
      </c>
      <c r="M61" s="15">
        <f t="shared" si="7"/>
        <v>808741.55380849959</v>
      </c>
      <c r="N61" s="54">
        <f t="shared" si="8"/>
        <v>1996890.8692662846</v>
      </c>
      <c r="O61" s="15">
        <f t="shared" si="7"/>
        <v>998445.43463314231</v>
      </c>
      <c r="P61" s="12">
        <f t="shared" si="12"/>
        <v>2300417.0785857132</v>
      </c>
      <c r="Q61" s="10">
        <f t="shared" si="9"/>
        <v>1150208.5392928566</v>
      </c>
    </row>
    <row r="62" spans="1:17" hidden="1">
      <c r="A62" s="1">
        <v>60</v>
      </c>
      <c r="B62" s="2" t="s">
        <v>169</v>
      </c>
      <c r="C62" s="2" t="s">
        <v>172</v>
      </c>
      <c r="D62" s="29" t="s">
        <v>64</v>
      </c>
      <c r="E62" s="141">
        <v>7744476.8931904752</v>
      </c>
      <c r="F62" s="15">
        <v>6405745.3532000026</v>
      </c>
      <c r="G62" s="147">
        <f t="shared" si="0"/>
        <v>0.82713725427115858</v>
      </c>
      <c r="H62" s="15">
        <f t="shared" si="10"/>
        <v>-210163.83864762168</v>
      </c>
      <c r="I62" s="10">
        <f t="shared" si="11"/>
        <v>-105081.91932381084</v>
      </c>
      <c r="J62" s="15">
        <f t="shared" si="4"/>
        <v>254504.77494380623</v>
      </c>
      <c r="K62" s="15">
        <f t="shared" si="5"/>
        <v>127252.38747190312</v>
      </c>
      <c r="L62" s="15">
        <f t="shared" si="6"/>
        <v>641728.61960333027</v>
      </c>
      <c r="M62" s="15">
        <f t="shared" si="7"/>
        <v>320864.30980166513</v>
      </c>
      <c r="N62" s="54">
        <f t="shared" si="8"/>
        <v>1028952.4642628534</v>
      </c>
      <c r="O62" s="15">
        <f t="shared" si="7"/>
        <v>514476.23213142669</v>
      </c>
      <c r="P62" s="12">
        <f t="shared" si="12"/>
        <v>1338731.5399904726</v>
      </c>
      <c r="Q62" s="10">
        <f t="shared" si="9"/>
        <v>669365.7699952363</v>
      </c>
    </row>
    <row r="63" spans="1:17" hidden="1">
      <c r="A63" s="13">
        <v>61</v>
      </c>
      <c r="B63" s="2" t="s">
        <v>170</v>
      </c>
      <c r="C63" s="2" t="s">
        <v>172</v>
      </c>
      <c r="D63" s="29" t="s">
        <v>64</v>
      </c>
      <c r="E63" s="141">
        <v>8925446.7319190502</v>
      </c>
      <c r="F63" s="15">
        <v>4371987.8968999991</v>
      </c>
      <c r="G63" s="147">
        <f t="shared" si="0"/>
        <v>0.48983406973512716</v>
      </c>
      <c r="H63" s="15">
        <f t="shared" si="10"/>
        <v>2768369.4886352411</v>
      </c>
      <c r="I63" s="10">
        <f t="shared" si="11"/>
        <v>1384184.7443176205</v>
      </c>
      <c r="J63" s="15">
        <f t="shared" si="4"/>
        <v>3303896.2925503841</v>
      </c>
      <c r="K63" s="15">
        <f t="shared" si="5"/>
        <v>1651948.146275192</v>
      </c>
      <c r="L63" s="15">
        <f t="shared" si="6"/>
        <v>3750168.6291463366</v>
      </c>
      <c r="M63" s="15">
        <f t="shared" si="7"/>
        <v>1875084.3145731683</v>
      </c>
      <c r="N63" s="54">
        <f t="shared" si="8"/>
        <v>4196440.9657422891</v>
      </c>
      <c r="O63" s="15">
        <f t="shared" si="7"/>
        <v>2098220.4828711445</v>
      </c>
      <c r="P63" s="12">
        <f t="shared" si="12"/>
        <v>4553458.8350190511</v>
      </c>
      <c r="Q63" s="10">
        <f t="shared" si="9"/>
        <v>2276729.4175095255</v>
      </c>
    </row>
    <row r="64" spans="1:17" hidden="1">
      <c r="A64" s="1">
        <v>62</v>
      </c>
      <c r="B64" s="2" t="s">
        <v>168</v>
      </c>
      <c r="C64" s="2" t="s">
        <v>172</v>
      </c>
      <c r="D64" s="29" t="s">
        <v>63</v>
      </c>
      <c r="E64" s="141">
        <v>10033501.958147619</v>
      </c>
      <c r="F64" s="15">
        <v>7650664.4655000018</v>
      </c>
      <c r="G64" s="147">
        <f t="shared" si="0"/>
        <v>0.76251188243276768</v>
      </c>
      <c r="H64" s="15">
        <f t="shared" si="10"/>
        <v>376137.10101809353</v>
      </c>
      <c r="I64" s="10">
        <f t="shared" si="11"/>
        <v>188068.55050904676</v>
      </c>
      <c r="J64" s="15">
        <f t="shared" si="4"/>
        <v>978147.21850694995</v>
      </c>
      <c r="K64" s="15">
        <f t="shared" si="5"/>
        <v>489073.60925347498</v>
      </c>
      <c r="L64" s="15">
        <f t="shared" si="6"/>
        <v>1479822.3164143311</v>
      </c>
      <c r="M64" s="15">
        <f t="shared" si="7"/>
        <v>739911.15820716554</v>
      </c>
      <c r="N64" s="54">
        <f t="shared" si="8"/>
        <v>1981497.4143217122</v>
      </c>
      <c r="O64" s="15">
        <f t="shared" si="7"/>
        <v>990748.70716085611</v>
      </c>
      <c r="P64" s="12">
        <f t="shared" si="12"/>
        <v>2382837.4926476171</v>
      </c>
      <c r="Q64" s="10">
        <f t="shared" si="9"/>
        <v>1191418.7463238086</v>
      </c>
    </row>
    <row r="65" spans="1:17" hidden="1">
      <c r="A65" s="1">
        <v>63</v>
      </c>
      <c r="B65" s="2" t="s">
        <v>167</v>
      </c>
      <c r="C65" s="2" t="s">
        <v>172</v>
      </c>
      <c r="D65" s="45" t="s">
        <v>63</v>
      </c>
      <c r="E65" s="141">
        <v>9169049.6530761905</v>
      </c>
      <c r="F65" s="15">
        <v>8015266.2686000001</v>
      </c>
      <c r="G65" s="147">
        <f t="shared" si="0"/>
        <v>0.87416543391832335</v>
      </c>
      <c r="H65" s="15">
        <f t="shared" si="10"/>
        <v>-680026.54613904748</v>
      </c>
      <c r="I65" s="10">
        <f t="shared" si="11"/>
        <v>-340013.27306952374</v>
      </c>
      <c r="J65" s="15">
        <f t="shared" si="4"/>
        <v>-129883.56695447676</v>
      </c>
      <c r="K65" s="15">
        <f t="shared" si="5"/>
        <v>-64941.783477238379</v>
      </c>
      <c r="L65" s="15">
        <f t="shared" si="6"/>
        <v>328568.91569933388</v>
      </c>
      <c r="M65" s="15">
        <f t="shared" si="7"/>
        <v>164284.45784966694</v>
      </c>
      <c r="N65" s="54">
        <f t="shared" si="8"/>
        <v>787021.39835314266</v>
      </c>
      <c r="O65" s="15">
        <f t="shared" si="7"/>
        <v>393510.69917657133</v>
      </c>
      <c r="P65" s="12">
        <f t="shared" si="12"/>
        <v>1153783.3844761904</v>
      </c>
      <c r="Q65" s="10">
        <f t="shared" si="9"/>
        <v>576891.69223809522</v>
      </c>
    </row>
    <row r="66" spans="1:17" hidden="1">
      <c r="A66" s="13">
        <v>64</v>
      </c>
      <c r="B66" s="2" t="s">
        <v>165</v>
      </c>
      <c r="C66" s="2" t="s">
        <v>172</v>
      </c>
      <c r="D66" s="45" t="s">
        <v>178</v>
      </c>
      <c r="E66" s="141">
        <v>16447514.377404761</v>
      </c>
      <c r="F66" s="15">
        <v>10497764.639100006</v>
      </c>
      <c r="G66" s="147">
        <f t="shared" ref="G66:G124" si="13">IFERROR(F66/E66,0)</f>
        <v>0.6382584260586881</v>
      </c>
      <c r="H66" s="15">
        <f t="shared" ref="H66:H94" si="14">(E66*0.8)-F66</f>
        <v>2660246.862823803</v>
      </c>
      <c r="I66" s="10">
        <f t="shared" ref="I66:I94" si="15">H66/$Q$1</f>
        <v>1330123.4314119015</v>
      </c>
      <c r="J66" s="15">
        <f t="shared" si="4"/>
        <v>3647097.7254680879</v>
      </c>
      <c r="K66" s="15">
        <f t="shared" ref="K66:K125" si="16">J66/$Q$1</f>
        <v>1823548.862734044</v>
      </c>
      <c r="L66" s="15">
        <f t="shared" si="6"/>
        <v>4469473.4443383273</v>
      </c>
      <c r="M66" s="15">
        <f t="shared" ref="M66:O125" si="17">L66/$Q$1</f>
        <v>2234736.7221691636</v>
      </c>
      <c r="N66" s="54">
        <f t="shared" si="8"/>
        <v>5291849.1632085629</v>
      </c>
      <c r="O66" s="15">
        <f t="shared" si="17"/>
        <v>2645924.5816042814</v>
      </c>
      <c r="P66" s="12">
        <f t="shared" ref="P66:P94" si="18">E66-F66</f>
        <v>5949749.7383047547</v>
      </c>
      <c r="Q66" s="10">
        <f t="shared" ref="Q66:Q125" si="19">P66/$Q$1</f>
        <v>2974874.8691523774</v>
      </c>
    </row>
    <row r="67" spans="1:17" hidden="1">
      <c r="A67" s="1">
        <v>65</v>
      </c>
      <c r="B67" s="2" t="s">
        <v>162</v>
      </c>
      <c r="C67" s="2" t="s">
        <v>172</v>
      </c>
      <c r="D67" s="29" t="s">
        <v>62</v>
      </c>
      <c r="E67" s="141">
        <v>15437218.95042857</v>
      </c>
      <c r="F67" s="15">
        <v>15072287.322500002</v>
      </c>
      <c r="G67" s="147">
        <f t="shared" si="13"/>
        <v>0.97636027388738711</v>
      </c>
      <c r="H67" s="15">
        <f t="shared" si="14"/>
        <v>-2722512.1621571444</v>
      </c>
      <c r="I67" s="10">
        <f t="shared" si="15"/>
        <v>-1361256.0810785722</v>
      </c>
      <c r="J67" s="15">
        <f t="shared" ref="J67:J124" si="20">(E67*0.86)-F67</f>
        <v>-1796279.0251314323</v>
      </c>
      <c r="K67" s="15">
        <f t="shared" si="16"/>
        <v>-898139.51256571617</v>
      </c>
      <c r="L67" s="15">
        <f t="shared" ref="L67:L124" si="21">(E67*0.91)-F67</f>
        <v>-1024418.0776100028</v>
      </c>
      <c r="M67" s="15">
        <f t="shared" si="17"/>
        <v>-512209.03880500142</v>
      </c>
      <c r="N67" s="54">
        <f t="shared" ref="N67:N124" si="22">(E67*0.96)-F67</f>
        <v>-252557.13008857518</v>
      </c>
      <c r="O67" s="15">
        <f t="shared" si="17"/>
        <v>-126278.56504428759</v>
      </c>
      <c r="P67" s="12">
        <f t="shared" si="18"/>
        <v>364931.62792856805</v>
      </c>
      <c r="Q67" s="10">
        <f t="shared" si="19"/>
        <v>182465.81396428403</v>
      </c>
    </row>
    <row r="68" spans="1:17" hidden="1">
      <c r="A68" s="1">
        <v>66</v>
      </c>
      <c r="B68" s="2" t="s">
        <v>164</v>
      </c>
      <c r="C68" s="2" t="s">
        <v>172</v>
      </c>
      <c r="D68" s="45" t="s">
        <v>60</v>
      </c>
      <c r="E68" s="141">
        <v>19984123.291090477</v>
      </c>
      <c r="F68" s="15">
        <v>11813915.875999998</v>
      </c>
      <c r="G68" s="147">
        <f t="shared" si="13"/>
        <v>0.59116508159589853</v>
      </c>
      <c r="H68" s="15">
        <f t="shared" si="14"/>
        <v>4173382.7568723839</v>
      </c>
      <c r="I68" s="10">
        <f t="shared" si="15"/>
        <v>2086691.3784361919</v>
      </c>
      <c r="J68" s="15">
        <f t="shared" si="20"/>
        <v>5372430.1543378122</v>
      </c>
      <c r="K68" s="15">
        <f t="shared" si="16"/>
        <v>2686215.0771689061</v>
      </c>
      <c r="L68" s="15">
        <f t="shared" si="21"/>
        <v>6371636.3188923374</v>
      </c>
      <c r="M68" s="15">
        <f t="shared" si="17"/>
        <v>3185818.1594461687</v>
      </c>
      <c r="N68" s="54">
        <f t="shared" si="22"/>
        <v>7370842.4834468588</v>
      </c>
      <c r="O68" s="15">
        <f t="shared" si="17"/>
        <v>3685421.2417234294</v>
      </c>
      <c r="P68" s="12">
        <f t="shared" si="18"/>
        <v>8170207.415090479</v>
      </c>
      <c r="Q68" s="10">
        <f t="shared" si="19"/>
        <v>4085103.7075452395</v>
      </c>
    </row>
    <row r="69" spans="1:17" hidden="1">
      <c r="A69" s="13">
        <v>67</v>
      </c>
      <c r="B69" s="2" t="s">
        <v>161</v>
      </c>
      <c r="C69" s="2" t="s">
        <v>172</v>
      </c>
      <c r="D69" s="29" t="s">
        <v>61</v>
      </c>
      <c r="E69" s="141">
        <v>22935758.405114278</v>
      </c>
      <c r="F69" s="15">
        <v>18450851.135499999</v>
      </c>
      <c r="G69" s="147">
        <f t="shared" si="13"/>
        <v>0.80445786049899171</v>
      </c>
      <c r="H69" s="15">
        <f t="shared" si="14"/>
        <v>-102244.41140857711</v>
      </c>
      <c r="I69" s="10">
        <f t="shared" si="15"/>
        <v>-51122.205704288557</v>
      </c>
      <c r="J69" s="15">
        <f t="shared" si="20"/>
        <v>1273901.0928982794</v>
      </c>
      <c r="K69" s="15">
        <f t="shared" si="16"/>
        <v>636950.54644913971</v>
      </c>
      <c r="L69" s="15">
        <f t="shared" si="21"/>
        <v>2420689.0131539963</v>
      </c>
      <c r="M69" s="15">
        <f t="shared" si="17"/>
        <v>1210344.5065769982</v>
      </c>
      <c r="N69" s="54">
        <f t="shared" si="22"/>
        <v>3567476.9334097058</v>
      </c>
      <c r="O69" s="15">
        <f t="shared" si="17"/>
        <v>1783738.4667048529</v>
      </c>
      <c r="P69" s="12">
        <f t="shared" si="18"/>
        <v>4484907.2696142793</v>
      </c>
      <c r="Q69" s="10">
        <f t="shared" si="19"/>
        <v>2242453.6348071396</v>
      </c>
    </row>
    <row r="70" spans="1:17" hidden="1">
      <c r="A70" s="1">
        <v>68</v>
      </c>
      <c r="B70" s="2" t="s">
        <v>68</v>
      </c>
      <c r="C70" s="2" t="s">
        <v>66</v>
      </c>
      <c r="D70" s="29" t="s">
        <v>67</v>
      </c>
      <c r="E70" s="141">
        <v>2178753.2422523811</v>
      </c>
      <c r="F70" s="15">
        <v>1689022.8486999997</v>
      </c>
      <c r="G70" s="147">
        <f t="shared" si="13"/>
        <v>0.77522447973681441</v>
      </c>
      <c r="H70" s="15">
        <f t="shared" si="14"/>
        <v>53979.745101905195</v>
      </c>
      <c r="I70" s="10">
        <f t="shared" si="15"/>
        <v>26989.872550952598</v>
      </c>
      <c r="J70" s="15">
        <f t="shared" si="20"/>
        <v>184704.93963704794</v>
      </c>
      <c r="K70" s="15">
        <f t="shared" si="16"/>
        <v>92352.469818523969</v>
      </c>
      <c r="L70" s="15">
        <f t="shared" si="21"/>
        <v>293642.6017496672</v>
      </c>
      <c r="M70" s="15">
        <f t="shared" si="17"/>
        <v>146821.3008748336</v>
      </c>
      <c r="N70" s="54">
        <f t="shared" si="22"/>
        <v>402580.263862286</v>
      </c>
      <c r="O70" s="15">
        <f t="shared" si="17"/>
        <v>201290.131931143</v>
      </c>
      <c r="P70" s="12">
        <f t="shared" si="18"/>
        <v>489730.39355238131</v>
      </c>
      <c r="Q70" s="10">
        <f t="shared" si="19"/>
        <v>244865.19677619066</v>
      </c>
    </row>
    <row r="71" spans="1:17" hidden="1">
      <c r="A71" s="1">
        <v>69</v>
      </c>
      <c r="B71" s="2" t="s">
        <v>81</v>
      </c>
      <c r="C71" s="2" t="s">
        <v>66</v>
      </c>
      <c r="D71" s="29" t="s">
        <v>82</v>
      </c>
      <c r="E71" s="141">
        <v>4301975.2220047619</v>
      </c>
      <c r="F71" s="15">
        <v>4153861.0286999997</v>
      </c>
      <c r="G71" s="147">
        <f t="shared" si="13"/>
        <v>0.96557065402256326</v>
      </c>
      <c r="H71" s="15">
        <f t="shared" si="14"/>
        <v>-712280.85109619005</v>
      </c>
      <c r="I71" s="10">
        <f t="shared" si="15"/>
        <v>-356140.42554809502</v>
      </c>
      <c r="J71" s="15">
        <f t="shared" si="20"/>
        <v>-454162.33777590469</v>
      </c>
      <c r="K71" s="15">
        <f t="shared" si="16"/>
        <v>-227081.16888795234</v>
      </c>
      <c r="L71" s="15">
        <f t="shared" si="21"/>
        <v>-239063.57667566603</v>
      </c>
      <c r="M71" s="15">
        <f t="shared" si="17"/>
        <v>-119531.78833783302</v>
      </c>
      <c r="N71" s="54">
        <f t="shared" si="22"/>
        <v>-23964.815575428307</v>
      </c>
      <c r="O71" s="15">
        <f t="shared" si="17"/>
        <v>-11982.407787714154</v>
      </c>
      <c r="P71" s="12">
        <f t="shared" si="18"/>
        <v>148114.19330476224</v>
      </c>
      <c r="Q71" s="10">
        <f t="shared" si="19"/>
        <v>74057.096652381122</v>
      </c>
    </row>
    <row r="72" spans="1:17" hidden="1">
      <c r="A72" s="13">
        <v>70</v>
      </c>
      <c r="B72" s="2" t="s">
        <v>86</v>
      </c>
      <c r="C72" s="2" t="s">
        <v>66</v>
      </c>
      <c r="D72" s="29" t="s">
        <v>87</v>
      </c>
      <c r="E72" s="141">
        <v>4769847.4366666675</v>
      </c>
      <c r="F72" s="15">
        <v>4327768.4821999976</v>
      </c>
      <c r="G72" s="147">
        <f t="shared" si="13"/>
        <v>0.90731800957231246</v>
      </c>
      <c r="H72" s="15">
        <f t="shared" si="14"/>
        <v>-511890.5328666633</v>
      </c>
      <c r="I72" s="10">
        <f t="shared" si="15"/>
        <v>-255945.26643333165</v>
      </c>
      <c r="J72" s="15">
        <f t="shared" si="20"/>
        <v>-225699.68666666374</v>
      </c>
      <c r="K72" s="15">
        <f t="shared" si="16"/>
        <v>-112849.84333333187</v>
      </c>
      <c r="L72" s="15">
        <f t="shared" si="21"/>
        <v>12792.685166670009</v>
      </c>
      <c r="M72" s="15">
        <f t="shared" si="17"/>
        <v>6396.3425833350047</v>
      </c>
      <c r="N72" s="54">
        <f t="shared" si="22"/>
        <v>251285.05700000282</v>
      </c>
      <c r="O72" s="15">
        <f t="shared" si="17"/>
        <v>125642.52850000141</v>
      </c>
      <c r="P72" s="12">
        <f t="shared" si="18"/>
        <v>442078.95446666982</v>
      </c>
      <c r="Q72" s="10">
        <f t="shared" si="19"/>
        <v>221039.47723333491</v>
      </c>
    </row>
    <row r="73" spans="1:17" hidden="1">
      <c r="A73" s="1">
        <v>71</v>
      </c>
      <c r="B73" s="2" t="s">
        <v>79</v>
      </c>
      <c r="C73" s="2" t="s">
        <v>66</v>
      </c>
      <c r="D73" s="29" t="s">
        <v>138</v>
      </c>
      <c r="E73" s="141">
        <v>5448695.7607333334</v>
      </c>
      <c r="F73" s="15">
        <v>5120980.727500001</v>
      </c>
      <c r="G73" s="147">
        <f t="shared" si="13"/>
        <v>0.93985440780249663</v>
      </c>
      <c r="H73" s="15">
        <f t="shared" si="14"/>
        <v>-762024.11891333386</v>
      </c>
      <c r="I73" s="10">
        <f t="shared" si="15"/>
        <v>-381012.05945666693</v>
      </c>
      <c r="J73" s="15">
        <f t="shared" si="20"/>
        <v>-435102.37326933444</v>
      </c>
      <c r="K73" s="15">
        <f t="shared" si="16"/>
        <v>-217551.18663466722</v>
      </c>
      <c r="L73" s="15">
        <f t="shared" si="21"/>
        <v>-162667.58523266762</v>
      </c>
      <c r="M73" s="15">
        <f t="shared" si="17"/>
        <v>-81333.792616333812</v>
      </c>
      <c r="N73" s="54">
        <f t="shared" si="22"/>
        <v>109767.20280399919</v>
      </c>
      <c r="O73" s="15">
        <f t="shared" si="17"/>
        <v>54883.601401999593</v>
      </c>
      <c r="P73" s="12">
        <f t="shared" si="18"/>
        <v>327715.03323333245</v>
      </c>
      <c r="Q73" s="10">
        <f t="shared" si="19"/>
        <v>163857.51661666622</v>
      </c>
    </row>
    <row r="74" spans="1:17" hidden="1">
      <c r="A74" s="1">
        <v>72</v>
      </c>
      <c r="B74" s="2" t="s">
        <v>80</v>
      </c>
      <c r="C74" s="2" t="s">
        <v>66</v>
      </c>
      <c r="D74" s="29" t="s">
        <v>66</v>
      </c>
      <c r="E74" s="141">
        <v>5138726.6670761909</v>
      </c>
      <c r="F74" s="15">
        <v>5758345.1943000006</v>
      </c>
      <c r="G74" s="147">
        <f t="shared" si="13"/>
        <v>1.1205782224599927</v>
      </c>
      <c r="H74" s="15">
        <f t="shared" si="14"/>
        <v>-1647363.8606390478</v>
      </c>
      <c r="I74" s="10">
        <f t="shared" si="15"/>
        <v>-823681.9303195239</v>
      </c>
      <c r="J74" s="15">
        <f t="shared" si="20"/>
        <v>-1339040.2606144762</v>
      </c>
      <c r="K74" s="15">
        <f t="shared" si="16"/>
        <v>-669520.13030723808</v>
      </c>
      <c r="L74" s="15">
        <f t="shared" si="21"/>
        <v>-1082103.9272606671</v>
      </c>
      <c r="M74" s="15">
        <f t="shared" si="17"/>
        <v>-541051.96363033354</v>
      </c>
      <c r="N74" s="54">
        <f t="shared" si="22"/>
        <v>-825167.59390685707</v>
      </c>
      <c r="O74" s="15">
        <f t="shared" si="17"/>
        <v>-412583.79695342854</v>
      </c>
      <c r="P74" s="12">
        <f t="shared" si="18"/>
        <v>-619618.52722380962</v>
      </c>
      <c r="Q74" s="10">
        <f t="shared" si="19"/>
        <v>-309809.26361190481</v>
      </c>
    </row>
    <row r="75" spans="1:17" hidden="1">
      <c r="A75" s="13">
        <v>73</v>
      </c>
      <c r="B75" s="2" t="s">
        <v>76</v>
      </c>
      <c r="C75" s="2" t="s">
        <v>66</v>
      </c>
      <c r="D75" s="29" t="s">
        <v>75</v>
      </c>
      <c r="E75" s="141">
        <v>8262920.892852379</v>
      </c>
      <c r="F75" s="15">
        <v>5951522.8910999997</v>
      </c>
      <c r="G75" s="147">
        <f t="shared" si="13"/>
        <v>0.72026865176068755</v>
      </c>
      <c r="H75" s="15">
        <f t="shared" si="14"/>
        <v>658813.82318190392</v>
      </c>
      <c r="I75" s="10">
        <f t="shared" si="15"/>
        <v>329406.91159095196</v>
      </c>
      <c r="J75" s="15">
        <f t="shared" si="20"/>
        <v>1154589.0767530464</v>
      </c>
      <c r="K75" s="15">
        <f t="shared" si="16"/>
        <v>577294.53837652318</v>
      </c>
      <c r="L75" s="15">
        <f t="shared" si="21"/>
        <v>1567735.1213956652</v>
      </c>
      <c r="M75" s="15">
        <f t="shared" si="17"/>
        <v>783867.56069783261</v>
      </c>
      <c r="N75" s="54">
        <f t="shared" si="22"/>
        <v>1980881.1660382841</v>
      </c>
      <c r="O75" s="15">
        <f t="shared" si="17"/>
        <v>990440.58301914204</v>
      </c>
      <c r="P75" s="12">
        <f t="shared" si="18"/>
        <v>2311398.0017523794</v>
      </c>
      <c r="Q75" s="10">
        <f t="shared" si="19"/>
        <v>1155699.0008761897</v>
      </c>
    </row>
    <row r="76" spans="1:17" hidden="1">
      <c r="A76" s="1">
        <v>74</v>
      </c>
      <c r="B76" s="2" t="s">
        <v>70</v>
      </c>
      <c r="C76" s="2" t="s">
        <v>66</v>
      </c>
      <c r="D76" s="29" t="s">
        <v>71</v>
      </c>
      <c r="E76" s="141">
        <v>4693554.8833666658</v>
      </c>
      <c r="F76" s="15">
        <v>4007231.2682999992</v>
      </c>
      <c r="G76" s="147">
        <f t="shared" si="13"/>
        <v>0.85377317787442819</v>
      </c>
      <c r="H76" s="15">
        <f t="shared" si="14"/>
        <v>-252387.36160666635</v>
      </c>
      <c r="I76" s="10">
        <f t="shared" si="15"/>
        <v>-126193.68080333318</v>
      </c>
      <c r="J76" s="15">
        <f t="shared" si="20"/>
        <v>29225.93139533326</v>
      </c>
      <c r="K76" s="15">
        <f t="shared" si="16"/>
        <v>14612.96569766663</v>
      </c>
      <c r="L76" s="15">
        <f t="shared" si="21"/>
        <v>263903.6755636665</v>
      </c>
      <c r="M76" s="15">
        <f t="shared" si="17"/>
        <v>131951.83778183325</v>
      </c>
      <c r="N76" s="54">
        <f t="shared" si="22"/>
        <v>498581.41973200021</v>
      </c>
      <c r="O76" s="15">
        <f t="shared" si="17"/>
        <v>249290.70986600011</v>
      </c>
      <c r="P76" s="12">
        <f t="shared" si="18"/>
        <v>686323.61506666662</v>
      </c>
      <c r="Q76" s="10">
        <f t="shared" si="19"/>
        <v>343161.80753333331</v>
      </c>
    </row>
    <row r="77" spans="1:17" hidden="1">
      <c r="A77" s="1">
        <v>75</v>
      </c>
      <c r="B77" s="2" t="s">
        <v>65</v>
      </c>
      <c r="C77" s="2" t="s">
        <v>66</v>
      </c>
      <c r="D77" s="29" t="s">
        <v>67</v>
      </c>
      <c r="E77" s="141">
        <v>5453825.5532333339</v>
      </c>
      <c r="F77" s="15">
        <v>2624392.464399999</v>
      </c>
      <c r="G77" s="147">
        <f t="shared" si="13"/>
        <v>0.48120212844800508</v>
      </c>
      <c r="H77" s="15">
        <f t="shared" si="14"/>
        <v>1738667.9781866679</v>
      </c>
      <c r="I77" s="10">
        <f t="shared" si="15"/>
        <v>869333.98909333395</v>
      </c>
      <c r="J77" s="15">
        <f t="shared" si="20"/>
        <v>2065897.5113806678</v>
      </c>
      <c r="K77" s="15">
        <f t="shared" si="16"/>
        <v>1032948.7556903339</v>
      </c>
      <c r="L77" s="15">
        <f t="shared" si="21"/>
        <v>2338588.789042335</v>
      </c>
      <c r="M77" s="15">
        <f t="shared" si="17"/>
        <v>1169294.3945211675</v>
      </c>
      <c r="N77" s="54">
        <f t="shared" si="22"/>
        <v>2611280.0667040013</v>
      </c>
      <c r="O77" s="15">
        <f t="shared" si="17"/>
        <v>1305640.0333520006</v>
      </c>
      <c r="P77" s="12">
        <f t="shared" si="18"/>
        <v>2829433.0888333349</v>
      </c>
      <c r="Q77" s="10">
        <f t="shared" si="19"/>
        <v>1414716.5444166674</v>
      </c>
    </row>
    <row r="78" spans="1:17" hidden="1">
      <c r="A78" s="13">
        <v>76</v>
      </c>
      <c r="B78" s="2" t="s">
        <v>73</v>
      </c>
      <c r="C78" s="2" t="s">
        <v>66</v>
      </c>
      <c r="D78" s="29" t="s">
        <v>67</v>
      </c>
      <c r="E78" s="141">
        <v>9169049.6530761905</v>
      </c>
      <c r="F78" s="15">
        <v>6972251.5354000032</v>
      </c>
      <c r="G78" s="147">
        <f t="shared" si="13"/>
        <v>0.76041158017514199</v>
      </c>
      <c r="H78" s="15">
        <f t="shared" si="14"/>
        <v>362988.18706094939</v>
      </c>
      <c r="I78" s="10">
        <f t="shared" si="15"/>
        <v>181494.0935304747</v>
      </c>
      <c r="J78" s="15">
        <f t="shared" si="20"/>
        <v>913131.16624552011</v>
      </c>
      <c r="K78" s="15">
        <f t="shared" si="16"/>
        <v>456565.58312276006</v>
      </c>
      <c r="L78" s="15">
        <f t="shared" si="21"/>
        <v>1371583.6488993308</v>
      </c>
      <c r="M78" s="15">
        <f t="shared" si="17"/>
        <v>685791.82444966538</v>
      </c>
      <c r="N78" s="54">
        <f t="shared" si="22"/>
        <v>1830036.1315531395</v>
      </c>
      <c r="O78" s="15">
        <f t="shared" si="17"/>
        <v>915018.06577656977</v>
      </c>
      <c r="P78" s="12">
        <f t="shared" si="18"/>
        <v>2196798.1176761873</v>
      </c>
      <c r="Q78" s="10">
        <f t="shared" si="19"/>
        <v>1098399.0588380937</v>
      </c>
    </row>
    <row r="79" spans="1:17" hidden="1">
      <c r="A79" s="1">
        <v>77</v>
      </c>
      <c r="B79" s="2" t="s">
        <v>85</v>
      </c>
      <c r="C79" s="2" t="s">
        <v>66</v>
      </c>
      <c r="D79" s="29" t="s">
        <v>138</v>
      </c>
      <c r="E79" s="141">
        <v>8868115.9819190502</v>
      </c>
      <c r="F79" s="15">
        <v>8456644.9238000046</v>
      </c>
      <c r="G79" s="147">
        <f t="shared" si="13"/>
        <v>0.95360107389687032</v>
      </c>
      <c r="H79" s="15">
        <f t="shared" si="14"/>
        <v>-1362152.1382647641</v>
      </c>
      <c r="I79" s="10">
        <f t="shared" si="15"/>
        <v>-681076.06913238205</v>
      </c>
      <c r="J79" s="15">
        <f t="shared" si="20"/>
        <v>-830065.17934962176</v>
      </c>
      <c r="K79" s="15">
        <f t="shared" si="16"/>
        <v>-415032.58967481088</v>
      </c>
      <c r="L79" s="15">
        <f t="shared" si="21"/>
        <v>-386659.38025366887</v>
      </c>
      <c r="M79" s="15">
        <f t="shared" si="17"/>
        <v>-193329.69012683444</v>
      </c>
      <c r="N79" s="54">
        <f t="shared" si="22"/>
        <v>56746.418842284009</v>
      </c>
      <c r="O79" s="15">
        <f t="shared" si="17"/>
        <v>28373.209421142004</v>
      </c>
      <c r="P79" s="12">
        <f t="shared" si="18"/>
        <v>411471.05811904557</v>
      </c>
      <c r="Q79" s="10">
        <f t="shared" si="19"/>
        <v>205735.52905952279</v>
      </c>
    </row>
    <row r="80" spans="1:17" hidden="1">
      <c r="A80" s="1">
        <v>78</v>
      </c>
      <c r="B80" s="2" t="s">
        <v>83</v>
      </c>
      <c r="C80" s="2" t="s">
        <v>66</v>
      </c>
      <c r="D80" s="29" t="s">
        <v>82</v>
      </c>
      <c r="E80" s="141">
        <v>11194543.319376189</v>
      </c>
      <c r="F80" s="15">
        <v>8109143.1642000005</v>
      </c>
      <c r="G80" s="147">
        <f t="shared" si="13"/>
        <v>0.72438356195953146</v>
      </c>
      <c r="H80" s="15">
        <f t="shared" si="14"/>
        <v>846491.49130095169</v>
      </c>
      <c r="I80" s="10">
        <f t="shared" si="15"/>
        <v>423245.74565047584</v>
      </c>
      <c r="J80" s="15">
        <f t="shared" si="20"/>
        <v>1518164.0904635228</v>
      </c>
      <c r="K80" s="15">
        <f t="shared" si="16"/>
        <v>759082.04523176141</v>
      </c>
      <c r="L80" s="15">
        <f t="shared" si="21"/>
        <v>2077891.2564323321</v>
      </c>
      <c r="M80" s="15">
        <f t="shared" si="17"/>
        <v>1038945.628216166</v>
      </c>
      <c r="N80" s="54">
        <f t="shared" si="22"/>
        <v>2637618.4224011414</v>
      </c>
      <c r="O80" s="15">
        <f t="shared" si="17"/>
        <v>1318809.2112005707</v>
      </c>
      <c r="P80" s="12">
        <f t="shared" si="18"/>
        <v>3085400.1551761888</v>
      </c>
      <c r="Q80" s="10">
        <f t="shared" si="19"/>
        <v>1542700.0775880944</v>
      </c>
    </row>
    <row r="81" spans="1:17" hidden="1">
      <c r="A81" s="13">
        <v>79</v>
      </c>
      <c r="B81" s="2" t="s">
        <v>78</v>
      </c>
      <c r="C81" s="2" t="s">
        <v>66</v>
      </c>
      <c r="D81" s="29" t="s">
        <v>82</v>
      </c>
      <c r="E81" s="141">
        <v>12229299.815400003</v>
      </c>
      <c r="F81" s="15">
        <v>9040604.8056000024</v>
      </c>
      <c r="G81" s="147">
        <f t="shared" si="13"/>
        <v>0.73925776144726052</v>
      </c>
      <c r="H81" s="15">
        <f t="shared" si="14"/>
        <v>742835.04671999998</v>
      </c>
      <c r="I81" s="10">
        <f t="shared" si="15"/>
        <v>371417.52335999999</v>
      </c>
      <c r="J81" s="15">
        <f t="shared" si="20"/>
        <v>1476593.0356440004</v>
      </c>
      <c r="K81" s="15">
        <f t="shared" si="16"/>
        <v>738296.5178220002</v>
      </c>
      <c r="L81" s="15">
        <f t="shared" si="21"/>
        <v>2088058.0264139995</v>
      </c>
      <c r="M81" s="15">
        <f t="shared" si="17"/>
        <v>1044029.0132069997</v>
      </c>
      <c r="N81" s="54">
        <f t="shared" si="22"/>
        <v>2699523.0171840005</v>
      </c>
      <c r="O81" s="15">
        <f t="shared" si="17"/>
        <v>1349761.5085920002</v>
      </c>
      <c r="P81" s="12">
        <f t="shared" si="18"/>
        <v>3188695.0098000001</v>
      </c>
      <c r="Q81" s="10">
        <f t="shared" si="19"/>
        <v>1594347.5049000001</v>
      </c>
    </row>
    <row r="82" spans="1:17" hidden="1">
      <c r="A82" s="1">
        <v>80</v>
      </c>
      <c r="B82" s="2" t="s">
        <v>84</v>
      </c>
      <c r="C82" s="2" t="s">
        <v>66</v>
      </c>
      <c r="D82" s="29" t="s">
        <v>66</v>
      </c>
      <c r="E82" s="141">
        <v>13171231.046423815</v>
      </c>
      <c r="F82" s="15">
        <v>11348898.560700007</v>
      </c>
      <c r="G82" s="147">
        <f t="shared" si="13"/>
        <v>0.86164296417694386</v>
      </c>
      <c r="H82" s="15">
        <f t="shared" si="14"/>
        <v>-811913.72356095351</v>
      </c>
      <c r="I82" s="10">
        <f t="shared" si="15"/>
        <v>-405956.86178047676</v>
      </c>
      <c r="J82" s="15">
        <f t="shared" si="20"/>
        <v>-21639.860775526613</v>
      </c>
      <c r="K82" s="15">
        <f t="shared" si="16"/>
        <v>-10819.930387763306</v>
      </c>
      <c r="L82" s="15">
        <f t="shared" si="21"/>
        <v>636921.69154566526</v>
      </c>
      <c r="M82" s="15">
        <f t="shared" si="17"/>
        <v>318460.84577283263</v>
      </c>
      <c r="N82" s="54">
        <f t="shared" si="22"/>
        <v>1295483.2438668553</v>
      </c>
      <c r="O82" s="15">
        <f t="shared" si="17"/>
        <v>647741.62193342764</v>
      </c>
      <c r="P82" s="12">
        <f t="shared" si="18"/>
        <v>1822332.4857238084</v>
      </c>
      <c r="Q82" s="10">
        <f t="shared" si="19"/>
        <v>911166.2428619042</v>
      </c>
    </row>
    <row r="83" spans="1:17" hidden="1">
      <c r="A83" s="1">
        <v>81</v>
      </c>
      <c r="B83" s="2" t="s">
        <v>74</v>
      </c>
      <c r="C83" s="2" t="s">
        <v>66</v>
      </c>
      <c r="D83" s="29" t="s">
        <v>75</v>
      </c>
      <c r="E83" s="141">
        <v>18128277.925795242</v>
      </c>
      <c r="F83" s="15">
        <v>13163019.088500006</v>
      </c>
      <c r="G83" s="147">
        <f t="shared" si="13"/>
        <v>0.72610421918620149</v>
      </c>
      <c r="H83" s="15">
        <f t="shared" si="14"/>
        <v>1339603.2521361876</v>
      </c>
      <c r="I83" s="10">
        <f t="shared" si="15"/>
        <v>669801.62606809381</v>
      </c>
      <c r="J83" s="15">
        <f t="shared" si="20"/>
        <v>2427299.927683901</v>
      </c>
      <c r="K83" s="15">
        <f t="shared" si="16"/>
        <v>1213649.9638419505</v>
      </c>
      <c r="L83" s="15">
        <f t="shared" si="21"/>
        <v>3333713.823973665</v>
      </c>
      <c r="M83" s="15">
        <f t="shared" si="17"/>
        <v>1666856.9119868325</v>
      </c>
      <c r="N83" s="54">
        <f t="shared" si="22"/>
        <v>4240127.7202634271</v>
      </c>
      <c r="O83" s="15">
        <f t="shared" si="17"/>
        <v>2120063.8601317136</v>
      </c>
      <c r="P83" s="12">
        <f t="shared" si="18"/>
        <v>4965258.8372952361</v>
      </c>
      <c r="Q83" s="10">
        <f t="shared" si="19"/>
        <v>2482629.418647618</v>
      </c>
    </row>
    <row r="84" spans="1:17" hidden="1">
      <c r="A84" s="13">
        <v>82</v>
      </c>
      <c r="B84" s="2" t="s">
        <v>88</v>
      </c>
      <c r="C84" s="2" t="s">
        <v>66</v>
      </c>
      <c r="D84" s="29" t="s">
        <v>87</v>
      </c>
      <c r="E84" s="141">
        <v>16729959.0510619</v>
      </c>
      <c r="F84" s="15">
        <v>13650316.878800003</v>
      </c>
      <c r="G84" s="147">
        <f t="shared" si="13"/>
        <v>0.81592051941893884</v>
      </c>
      <c r="H84" s="15">
        <f t="shared" si="14"/>
        <v>-266349.63795048185</v>
      </c>
      <c r="I84" s="10">
        <f t="shared" si="15"/>
        <v>-133174.81897524092</v>
      </c>
      <c r="J84" s="15">
        <f t="shared" si="20"/>
        <v>737447.90511323139</v>
      </c>
      <c r="K84" s="15">
        <f t="shared" si="16"/>
        <v>368723.9525566157</v>
      </c>
      <c r="L84" s="15">
        <f t="shared" si="21"/>
        <v>1573945.8576663267</v>
      </c>
      <c r="M84" s="15">
        <f t="shared" si="17"/>
        <v>786972.92883316334</v>
      </c>
      <c r="N84" s="54">
        <f t="shared" si="22"/>
        <v>2410443.8102194201</v>
      </c>
      <c r="O84" s="15">
        <f t="shared" si="17"/>
        <v>1205221.9051097101</v>
      </c>
      <c r="P84" s="12">
        <f t="shared" si="18"/>
        <v>3079642.1722618975</v>
      </c>
      <c r="Q84" s="10">
        <f t="shared" si="19"/>
        <v>1539821.0861309487</v>
      </c>
    </row>
    <row r="85" spans="1:17" hidden="1">
      <c r="A85" s="1">
        <v>83</v>
      </c>
      <c r="B85" s="2" t="s">
        <v>72</v>
      </c>
      <c r="C85" s="2" t="s">
        <v>66</v>
      </c>
      <c r="D85" s="29" t="s">
        <v>71</v>
      </c>
      <c r="E85" s="141">
        <v>36204566.01329048</v>
      </c>
      <c r="F85" s="15">
        <v>30033527.026800003</v>
      </c>
      <c r="G85" s="147">
        <f t="shared" si="13"/>
        <v>0.82955080902709555</v>
      </c>
      <c r="H85" s="15">
        <f t="shared" si="14"/>
        <v>-1069874.2161676176</v>
      </c>
      <c r="I85" s="10">
        <f t="shared" si="15"/>
        <v>-534937.10808380879</v>
      </c>
      <c r="J85" s="15">
        <f t="shared" si="20"/>
        <v>1102399.7446298078</v>
      </c>
      <c r="K85" s="15">
        <f t="shared" si="16"/>
        <v>551199.87231490389</v>
      </c>
      <c r="L85" s="15">
        <f t="shared" si="21"/>
        <v>2912628.0452943332</v>
      </c>
      <c r="M85" s="15">
        <f t="shared" si="17"/>
        <v>1456314.0226471666</v>
      </c>
      <c r="N85" s="54">
        <f t="shared" si="22"/>
        <v>4722856.345958855</v>
      </c>
      <c r="O85" s="15">
        <f t="shared" si="17"/>
        <v>2361428.1729794275</v>
      </c>
      <c r="P85" s="12">
        <f t="shared" si="18"/>
        <v>6171038.9864904769</v>
      </c>
      <c r="Q85" s="10">
        <f t="shared" si="19"/>
        <v>3085519.4932452384</v>
      </c>
    </row>
    <row r="86" spans="1:17" hidden="1">
      <c r="A86" s="1">
        <v>84</v>
      </c>
      <c r="B86" s="2" t="s">
        <v>100</v>
      </c>
      <c r="C86" s="2" t="s">
        <v>90</v>
      </c>
      <c r="D86" s="29" t="s">
        <v>90</v>
      </c>
      <c r="E86" s="141">
        <v>2465946.8366380958</v>
      </c>
      <c r="F86" s="15">
        <v>1719974.0420999993</v>
      </c>
      <c r="G86" s="147">
        <f t="shared" si="13"/>
        <v>0.69749031753048452</v>
      </c>
      <c r="H86" s="15">
        <f t="shared" si="14"/>
        <v>252783.42721047741</v>
      </c>
      <c r="I86" s="10">
        <f t="shared" si="15"/>
        <v>126391.71360523871</v>
      </c>
      <c r="J86" s="15">
        <f t="shared" si="20"/>
        <v>400740.23740876326</v>
      </c>
      <c r="K86" s="15">
        <f t="shared" si="16"/>
        <v>200370.11870438163</v>
      </c>
      <c r="L86" s="15">
        <f t="shared" si="21"/>
        <v>524037.5792406681</v>
      </c>
      <c r="M86" s="15">
        <f t="shared" si="17"/>
        <v>262018.78962033405</v>
      </c>
      <c r="N86" s="54">
        <f t="shared" si="22"/>
        <v>647334.92107257247</v>
      </c>
      <c r="O86" s="15">
        <f t="shared" si="17"/>
        <v>323667.46053628623</v>
      </c>
      <c r="P86" s="12">
        <f t="shared" si="18"/>
        <v>745972.79453809652</v>
      </c>
      <c r="Q86" s="10">
        <f t="shared" si="19"/>
        <v>372986.39726904826</v>
      </c>
    </row>
    <row r="87" spans="1:17">
      <c r="A87" s="13">
        <v>85</v>
      </c>
      <c r="B87" s="29" t="s">
        <v>1303</v>
      </c>
      <c r="C87" s="2" t="s">
        <v>90</v>
      </c>
      <c r="D87" s="29" t="s">
        <v>96</v>
      </c>
      <c r="E87" s="141">
        <v>4977954.4474142855</v>
      </c>
      <c r="F87" s="15">
        <v>1506716.3125999998</v>
      </c>
      <c r="G87" s="147">
        <f t="shared" si="13"/>
        <v>0.30267780240187575</v>
      </c>
      <c r="H87" s="15">
        <f t="shared" si="14"/>
        <v>2475647.2453314289</v>
      </c>
      <c r="I87" s="10">
        <f t="shared" si="15"/>
        <v>1237823.6226657145</v>
      </c>
      <c r="J87" s="15">
        <f t="shared" si="20"/>
        <v>2774324.5121762855</v>
      </c>
      <c r="K87" s="15">
        <f t="shared" si="16"/>
        <v>1387162.2560881427</v>
      </c>
      <c r="L87" s="15">
        <f t="shared" si="21"/>
        <v>3023222.2345470004</v>
      </c>
      <c r="M87" s="15">
        <f t="shared" si="17"/>
        <v>1511611.1172735002</v>
      </c>
      <c r="N87" s="54">
        <f t="shared" si="22"/>
        <v>3272119.9569177143</v>
      </c>
      <c r="O87" s="15">
        <f t="shared" si="17"/>
        <v>1636059.9784588572</v>
      </c>
      <c r="P87" s="12">
        <f t="shared" si="18"/>
        <v>3471238.1348142857</v>
      </c>
      <c r="Q87" s="10">
        <f t="shared" si="19"/>
        <v>1735619.0674071428</v>
      </c>
    </row>
    <row r="88" spans="1:17">
      <c r="A88" s="1">
        <v>86</v>
      </c>
      <c r="B88" s="2" t="s">
        <v>97</v>
      </c>
      <c r="C88" s="2" t="s">
        <v>90</v>
      </c>
      <c r="D88" s="29" t="s">
        <v>96</v>
      </c>
      <c r="E88" s="141">
        <v>5919599.5668904763</v>
      </c>
      <c r="F88" s="15">
        <v>3113342.4391999999</v>
      </c>
      <c r="G88" s="147">
        <f t="shared" si="13"/>
        <v>0.52593801388417505</v>
      </c>
      <c r="H88" s="15">
        <f t="shared" si="14"/>
        <v>1622337.2143123811</v>
      </c>
      <c r="I88" s="10">
        <f t="shared" si="15"/>
        <v>811168.60715619056</v>
      </c>
      <c r="J88" s="15">
        <f t="shared" si="20"/>
        <v>1977513.1883258093</v>
      </c>
      <c r="K88" s="15">
        <f t="shared" si="16"/>
        <v>988756.59416290466</v>
      </c>
      <c r="L88" s="15">
        <f t="shared" si="21"/>
        <v>2273493.1666703336</v>
      </c>
      <c r="M88" s="15">
        <f t="shared" si="17"/>
        <v>1136746.5833351668</v>
      </c>
      <c r="N88" s="54">
        <f t="shared" si="22"/>
        <v>2569473.1450148569</v>
      </c>
      <c r="O88" s="15">
        <f t="shared" si="17"/>
        <v>1284736.5725074285</v>
      </c>
      <c r="P88" s="12">
        <f t="shared" si="18"/>
        <v>2806257.1276904764</v>
      </c>
      <c r="Q88" s="10">
        <f t="shared" si="19"/>
        <v>1403128.5638452382</v>
      </c>
    </row>
    <row r="89" spans="1:17" hidden="1">
      <c r="A89" s="1">
        <v>87</v>
      </c>
      <c r="B89" s="29" t="s">
        <v>171</v>
      </c>
      <c r="C89" s="2" t="s">
        <v>90</v>
      </c>
      <c r="D89" s="29" t="s">
        <v>105</v>
      </c>
      <c r="E89" s="141">
        <v>6246547.5973523809</v>
      </c>
      <c r="F89" s="15">
        <v>3364494.2872999986</v>
      </c>
      <c r="G89" s="147">
        <f t="shared" si="13"/>
        <v>0.53861660939333111</v>
      </c>
      <c r="H89" s="15">
        <f t="shared" si="14"/>
        <v>1632743.7905819067</v>
      </c>
      <c r="I89" s="10">
        <f t="shared" si="15"/>
        <v>816371.89529095334</v>
      </c>
      <c r="J89" s="15">
        <f t="shared" si="20"/>
        <v>2007536.6464230488</v>
      </c>
      <c r="K89" s="15">
        <f t="shared" si="16"/>
        <v>1003768.3232115244</v>
      </c>
      <c r="L89" s="15">
        <f t="shared" si="21"/>
        <v>2319864.0262906686</v>
      </c>
      <c r="M89" s="15">
        <f t="shared" si="17"/>
        <v>1159932.0131453343</v>
      </c>
      <c r="N89" s="54">
        <f t="shared" si="22"/>
        <v>2632191.4061582866</v>
      </c>
      <c r="O89" s="15">
        <f t="shared" si="17"/>
        <v>1316095.7030791433</v>
      </c>
      <c r="P89" s="12">
        <f t="shared" si="18"/>
        <v>2882053.3100523823</v>
      </c>
      <c r="Q89" s="10">
        <f t="shared" si="19"/>
        <v>1441026.6550261911</v>
      </c>
    </row>
    <row r="90" spans="1:17" hidden="1">
      <c r="A90" s="13">
        <v>88</v>
      </c>
      <c r="B90" s="2" t="s">
        <v>92</v>
      </c>
      <c r="C90" s="2" t="s">
        <v>90</v>
      </c>
      <c r="D90" s="29" t="s">
        <v>91</v>
      </c>
      <c r="E90" s="141">
        <v>6626201.0315523818</v>
      </c>
      <c r="F90" s="15">
        <v>6188884.6262999997</v>
      </c>
      <c r="G90" s="147">
        <f t="shared" si="13"/>
        <v>0.93400194120733948</v>
      </c>
      <c r="H90" s="15">
        <f t="shared" si="14"/>
        <v>-887923.80105809402</v>
      </c>
      <c r="I90" s="10">
        <f t="shared" si="15"/>
        <v>-443961.90052904701</v>
      </c>
      <c r="J90" s="15">
        <f t="shared" si="20"/>
        <v>-490351.73916495126</v>
      </c>
      <c r="K90" s="15">
        <f t="shared" si="16"/>
        <v>-245175.86958247563</v>
      </c>
      <c r="L90" s="15">
        <f t="shared" si="21"/>
        <v>-159041.68758733198</v>
      </c>
      <c r="M90" s="15">
        <f t="shared" si="17"/>
        <v>-79520.84379366599</v>
      </c>
      <c r="N90" s="54">
        <f t="shared" si="22"/>
        <v>172268.36399028637</v>
      </c>
      <c r="O90" s="15">
        <f t="shared" si="17"/>
        <v>86134.181995143183</v>
      </c>
      <c r="P90" s="12">
        <f t="shared" si="18"/>
        <v>437316.40525238216</v>
      </c>
      <c r="Q90" s="10">
        <f t="shared" si="19"/>
        <v>218658.20262619108</v>
      </c>
    </row>
    <row r="91" spans="1:17" hidden="1">
      <c r="A91" s="1">
        <v>89</v>
      </c>
      <c r="B91" s="2" t="s">
        <v>98</v>
      </c>
      <c r="C91" s="2" t="s">
        <v>90</v>
      </c>
      <c r="D91" s="29" t="s">
        <v>90</v>
      </c>
      <c r="E91" s="141">
        <v>5532686.0461142883</v>
      </c>
      <c r="F91" s="15">
        <v>5596835.2406000039</v>
      </c>
      <c r="G91" s="147">
        <f t="shared" si="13"/>
        <v>1.0115945842491405</v>
      </c>
      <c r="H91" s="15">
        <f t="shared" si="14"/>
        <v>-1170686.4037085734</v>
      </c>
      <c r="I91" s="10">
        <f t="shared" si="15"/>
        <v>-585343.20185428672</v>
      </c>
      <c r="J91" s="15">
        <f t="shared" si="20"/>
        <v>-838725.24094171636</v>
      </c>
      <c r="K91" s="15">
        <f t="shared" si="16"/>
        <v>-419362.62047085818</v>
      </c>
      <c r="L91" s="15">
        <f t="shared" si="21"/>
        <v>-562090.9386360012</v>
      </c>
      <c r="M91" s="15">
        <f t="shared" si="17"/>
        <v>-281045.4693180006</v>
      </c>
      <c r="N91" s="54">
        <f t="shared" si="22"/>
        <v>-285456.63633028697</v>
      </c>
      <c r="O91" s="15">
        <f t="shared" si="17"/>
        <v>-142728.31816514349</v>
      </c>
      <c r="P91" s="12">
        <f t="shared" si="18"/>
        <v>-64149.19448571559</v>
      </c>
      <c r="Q91" s="10">
        <f t="shared" si="19"/>
        <v>-32074.597242857795</v>
      </c>
    </row>
    <row r="92" spans="1:17" hidden="1">
      <c r="A92" s="1">
        <v>90</v>
      </c>
      <c r="B92" s="2" t="s">
        <v>103</v>
      </c>
      <c r="C92" s="2" t="s">
        <v>90</v>
      </c>
      <c r="D92" s="29" t="s">
        <v>102</v>
      </c>
      <c r="E92" s="141">
        <v>8508428.7998285703</v>
      </c>
      <c r="F92" s="15">
        <v>2794567.3535000002</v>
      </c>
      <c r="G92" s="147">
        <f t="shared" si="13"/>
        <v>0.32844693412211495</v>
      </c>
      <c r="H92" s="15">
        <f t="shared" si="14"/>
        <v>4012175.6863628561</v>
      </c>
      <c r="I92" s="10">
        <f t="shared" si="15"/>
        <v>2006087.843181428</v>
      </c>
      <c r="J92" s="15">
        <f t="shared" si="20"/>
        <v>4522681.4143525697</v>
      </c>
      <c r="K92" s="15">
        <f t="shared" si="16"/>
        <v>2261340.7071762849</v>
      </c>
      <c r="L92" s="15">
        <f t="shared" si="21"/>
        <v>4948102.8543439992</v>
      </c>
      <c r="M92" s="15">
        <f t="shared" si="17"/>
        <v>2474051.4271719996</v>
      </c>
      <c r="N92" s="54">
        <f t="shared" si="22"/>
        <v>5373524.2943354268</v>
      </c>
      <c r="O92" s="15">
        <f t="shared" si="17"/>
        <v>2686762.1471677134</v>
      </c>
      <c r="P92" s="12">
        <f t="shared" si="18"/>
        <v>5713861.4463285701</v>
      </c>
      <c r="Q92" s="10">
        <f t="shared" si="19"/>
        <v>2856930.7231642851</v>
      </c>
    </row>
    <row r="93" spans="1:17" hidden="1">
      <c r="A93" s="13">
        <v>91</v>
      </c>
      <c r="B93" s="2" t="s">
        <v>101</v>
      </c>
      <c r="C93" s="2" t="s">
        <v>90</v>
      </c>
      <c r="D93" s="29" t="s">
        <v>102</v>
      </c>
      <c r="E93" s="141">
        <v>8183516.7838047622</v>
      </c>
      <c r="F93" s="15">
        <v>6561446.5173000004</v>
      </c>
      <c r="G93" s="147">
        <f t="shared" si="13"/>
        <v>0.80178811758352464</v>
      </c>
      <c r="H93" s="15">
        <f t="shared" si="14"/>
        <v>-14633.090256189927</v>
      </c>
      <c r="I93" s="10">
        <f t="shared" si="15"/>
        <v>-7316.5451280949637</v>
      </c>
      <c r="J93" s="15">
        <f t="shared" si="20"/>
        <v>476377.91677209456</v>
      </c>
      <c r="K93" s="15">
        <f t="shared" si="16"/>
        <v>238188.95838604728</v>
      </c>
      <c r="L93" s="15">
        <f t="shared" si="21"/>
        <v>885553.75596233364</v>
      </c>
      <c r="M93" s="15">
        <f t="shared" si="17"/>
        <v>442776.87798116682</v>
      </c>
      <c r="N93" s="54">
        <f t="shared" si="22"/>
        <v>1294729.5951525709</v>
      </c>
      <c r="O93" s="15">
        <f t="shared" si="17"/>
        <v>647364.79757628543</v>
      </c>
      <c r="P93" s="12">
        <f t="shared" si="18"/>
        <v>1622070.2665047618</v>
      </c>
      <c r="Q93" s="10">
        <f t="shared" si="19"/>
        <v>811035.13325238088</v>
      </c>
    </row>
    <row r="94" spans="1:17">
      <c r="A94" s="1">
        <v>92</v>
      </c>
      <c r="B94" s="152" t="s">
        <v>1372</v>
      </c>
      <c r="C94" s="2" t="s">
        <v>90</v>
      </c>
      <c r="D94" s="29" t="s">
        <v>96</v>
      </c>
      <c r="E94" s="141">
        <v>10399708.564580951</v>
      </c>
      <c r="F94" s="15">
        <v>6357330.6614999995</v>
      </c>
      <c r="G94" s="149">
        <f t="shared" si="13"/>
        <v>0.61129892458252399</v>
      </c>
      <c r="H94" s="15">
        <f t="shared" si="14"/>
        <v>1962436.1901647616</v>
      </c>
      <c r="I94" s="10">
        <f t="shared" si="15"/>
        <v>981218.09508238081</v>
      </c>
      <c r="J94" s="15">
        <f t="shared" si="20"/>
        <v>2586418.7040396184</v>
      </c>
      <c r="K94" s="15">
        <f t="shared" si="16"/>
        <v>1293209.3520198092</v>
      </c>
      <c r="L94" s="15">
        <f t="shared" si="21"/>
        <v>3106404.1322686654</v>
      </c>
      <c r="M94" s="15">
        <f t="shared" si="17"/>
        <v>1553202.0661343327</v>
      </c>
      <c r="N94" s="54">
        <f t="shared" si="22"/>
        <v>3626389.5604977123</v>
      </c>
      <c r="O94" s="15">
        <f t="shared" si="17"/>
        <v>1813194.7802488562</v>
      </c>
      <c r="P94" s="12">
        <f t="shared" si="18"/>
        <v>4042377.9030809514</v>
      </c>
      <c r="Q94" s="10">
        <f t="shared" si="19"/>
        <v>2021188.9515404757</v>
      </c>
    </row>
    <row r="95" spans="1:17">
      <c r="A95" s="1">
        <v>93</v>
      </c>
      <c r="B95" s="2" t="s">
        <v>95</v>
      </c>
      <c r="C95" s="2" t="s">
        <v>90</v>
      </c>
      <c r="D95" s="29" t="s">
        <v>96</v>
      </c>
      <c r="E95" s="141">
        <v>9623424.4723285735</v>
      </c>
      <c r="F95" s="15">
        <v>6627812.7488999991</v>
      </c>
      <c r="G95" s="147">
        <f t="shared" si="13"/>
        <v>0.68871665881077693</v>
      </c>
      <c r="H95" s="15">
        <f t="shared" ref="H95:H124" si="23">(E95*0.8)-F95</f>
        <v>1070926.8289628597</v>
      </c>
      <c r="I95" s="10">
        <f t="shared" ref="I95:I125" si="24">H95/$Q$1</f>
        <v>535463.41448142985</v>
      </c>
      <c r="J95" s="15">
        <f t="shared" si="20"/>
        <v>1648332.2973025739</v>
      </c>
      <c r="K95" s="15">
        <f t="shared" si="16"/>
        <v>824166.14865128696</v>
      </c>
      <c r="L95" s="15">
        <f t="shared" si="21"/>
        <v>2129503.5209190035</v>
      </c>
      <c r="M95" s="15">
        <f t="shared" si="17"/>
        <v>1064751.7604595018</v>
      </c>
      <c r="N95" s="54">
        <f t="shared" si="22"/>
        <v>2610674.7445354303</v>
      </c>
      <c r="O95" s="15">
        <f t="shared" si="17"/>
        <v>1305337.3722677152</v>
      </c>
      <c r="P95" s="12">
        <f t="shared" ref="P95:P125" si="25">E95-F95</f>
        <v>2995611.7234285744</v>
      </c>
      <c r="Q95" s="10">
        <f t="shared" si="19"/>
        <v>1497805.8617142872</v>
      </c>
    </row>
    <row r="96" spans="1:17" hidden="1">
      <c r="A96" s="13">
        <v>94</v>
      </c>
      <c r="B96" s="2" t="s">
        <v>99</v>
      </c>
      <c r="C96" s="2" t="s">
        <v>90</v>
      </c>
      <c r="D96" s="29" t="s">
        <v>90</v>
      </c>
      <c r="E96" s="141">
        <v>7908636.2963047624</v>
      </c>
      <c r="F96" s="15">
        <v>5875710.6984999999</v>
      </c>
      <c r="G96" s="147">
        <f t="shared" si="13"/>
        <v>0.74294865490847917</v>
      </c>
      <c r="H96" s="15">
        <f t="shared" si="23"/>
        <v>451198.33854380995</v>
      </c>
      <c r="I96" s="10">
        <f t="shared" si="24"/>
        <v>225599.16927190498</v>
      </c>
      <c r="J96" s="15">
        <f t="shared" si="20"/>
        <v>925716.51632209588</v>
      </c>
      <c r="K96" s="15">
        <f t="shared" si="16"/>
        <v>462858.25816104794</v>
      </c>
      <c r="L96" s="15">
        <f t="shared" si="21"/>
        <v>1321148.331137334</v>
      </c>
      <c r="M96" s="15">
        <f t="shared" si="17"/>
        <v>660574.165568667</v>
      </c>
      <c r="N96" s="54">
        <f t="shared" si="22"/>
        <v>1716580.1459525712</v>
      </c>
      <c r="O96" s="15">
        <f t="shared" si="17"/>
        <v>858290.07297628559</v>
      </c>
      <c r="P96" s="12">
        <f t="shared" si="25"/>
        <v>2032925.5978047624</v>
      </c>
      <c r="Q96" s="10">
        <f t="shared" si="19"/>
        <v>1016462.7989023812</v>
      </c>
    </row>
    <row r="97" spans="1:17" hidden="1">
      <c r="A97" s="1">
        <v>95</v>
      </c>
      <c r="B97" s="2" t="s">
        <v>104</v>
      </c>
      <c r="C97" s="2" t="s">
        <v>90</v>
      </c>
      <c r="D97" s="29" t="s">
        <v>105</v>
      </c>
      <c r="E97" s="141">
        <v>16432250.652433336</v>
      </c>
      <c r="F97" s="15">
        <v>12319514.308700001</v>
      </c>
      <c r="G97" s="147">
        <f t="shared" si="13"/>
        <v>0.7497155787893055</v>
      </c>
      <c r="H97" s="15">
        <f t="shared" si="23"/>
        <v>826286.21324666776</v>
      </c>
      <c r="I97" s="10">
        <f t="shared" si="24"/>
        <v>413143.10662333388</v>
      </c>
      <c r="J97" s="15">
        <f t="shared" si="20"/>
        <v>1812221.2523926683</v>
      </c>
      <c r="K97" s="15">
        <f t="shared" si="16"/>
        <v>906110.62619633414</v>
      </c>
      <c r="L97" s="15">
        <f t="shared" si="21"/>
        <v>2633833.7850143351</v>
      </c>
      <c r="M97" s="15">
        <f t="shared" si="17"/>
        <v>1316916.8925071675</v>
      </c>
      <c r="N97" s="54">
        <f t="shared" si="22"/>
        <v>3455446.317636</v>
      </c>
      <c r="O97" s="15">
        <f t="shared" si="17"/>
        <v>1727723.158818</v>
      </c>
      <c r="P97" s="12">
        <f t="shared" si="25"/>
        <v>4112736.3437333349</v>
      </c>
      <c r="Q97" s="10">
        <f t="shared" si="19"/>
        <v>2056368.1718666675</v>
      </c>
    </row>
    <row r="98" spans="1:17" hidden="1">
      <c r="A98" s="1">
        <v>96</v>
      </c>
      <c r="B98" s="2" t="s">
        <v>89</v>
      </c>
      <c r="C98" s="2" t="s">
        <v>90</v>
      </c>
      <c r="D98" s="29" t="s">
        <v>91</v>
      </c>
      <c r="E98" s="141">
        <v>10789065.469304763</v>
      </c>
      <c r="F98" s="15">
        <v>8517084.0266000032</v>
      </c>
      <c r="G98" s="147">
        <f t="shared" si="13"/>
        <v>0.78941814291806645</v>
      </c>
      <c r="H98" s="15">
        <f t="shared" si="23"/>
        <v>114168.34884380735</v>
      </c>
      <c r="I98" s="10">
        <f t="shared" si="24"/>
        <v>57084.174421903677</v>
      </c>
      <c r="J98" s="15">
        <f t="shared" si="20"/>
        <v>761512.27700209245</v>
      </c>
      <c r="K98" s="15">
        <f t="shared" si="16"/>
        <v>380756.13850104623</v>
      </c>
      <c r="L98" s="15">
        <f t="shared" si="21"/>
        <v>1300965.550467331</v>
      </c>
      <c r="M98" s="15">
        <f t="shared" si="17"/>
        <v>650482.77523366548</v>
      </c>
      <c r="N98" s="54">
        <f t="shared" si="22"/>
        <v>1840418.8239325695</v>
      </c>
      <c r="O98" s="15">
        <f t="shared" si="17"/>
        <v>920209.41196628474</v>
      </c>
      <c r="P98" s="12">
        <f t="shared" si="25"/>
        <v>2271981.4427047595</v>
      </c>
      <c r="Q98" s="10">
        <f t="shared" si="19"/>
        <v>1135990.7213523798</v>
      </c>
    </row>
    <row r="99" spans="1:17" hidden="1">
      <c r="A99" s="13">
        <v>97</v>
      </c>
      <c r="B99" s="2" t="s">
        <v>114</v>
      </c>
      <c r="C99" s="151" t="s">
        <v>108</v>
      </c>
      <c r="D99" s="29" t="s">
        <v>1302</v>
      </c>
      <c r="E99" s="141">
        <v>2906631.4443095233</v>
      </c>
      <c r="F99" s="15">
        <v>2398344.7033000002</v>
      </c>
      <c r="G99" s="147">
        <f t="shared" si="13"/>
        <v>0.82512858931440214</v>
      </c>
      <c r="H99" s="15">
        <f t="shared" si="23"/>
        <v>-73039.547852381598</v>
      </c>
      <c r="I99" s="10">
        <f t="shared" si="24"/>
        <v>-36519.773926190799</v>
      </c>
      <c r="J99" s="15">
        <f t="shared" si="20"/>
        <v>101358.33880619006</v>
      </c>
      <c r="K99" s="15">
        <f t="shared" si="16"/>
        <v>50679.169403095031</v>
      </c>
      <c r="L99" s="15">
        <f t="shared" si="21"/>
        <v>246689.91102166614</v>
      </c>
      <c r="M99" s="15">
        <f t="shared" si="17"/>
        <v>123344.95551083307</v>
      </c>
      <c r="N99" s="54">
        <f t="shared" si="22"/>
        <v>392021.48323714221</v>
      </c>
      <c r="O99" s="15">
        <f t="shared" si="17"/>
        <v>196010.7416185711</v>
      </c>
      <c r="P99" s="12">
        <f t="shared" si="25"/>
        <v>508286.74100952316</v>
      </c>
      <c r="Q99" s="10">
        <f t="shared" si="19"/>
        <v>254143.37050476158</v>
      </c>
    </row>
    <row r="100" spans="1:17" hidden="1">
      <c r="A100" s="1">
        <v>98</v>
      </c>
      <c r="B100" s="2" t="s">
        <v>120</v>
      </c>
      <c r="C100" s="151" t="s">
        <v>108</v>
      </c>
      <c r="D100" s="153" t="s">
        <v>121</v>
      </c>
      <c r="E100" s="141">
        <v>7071733.5127666667</v>
      </c>
      <c r="F100" s="15">
        <v>4967985.9870000007</v>
      </c>
      <c r="G100" s="147">
        <f t="shared" si="13"/>
        <v>0.70251317842099803</v>
      </c>
      <c r="H100" s="15">
        <f t="shared" si="23"/>
        <v>689400.82321333326</v>
      </c>
      <c r="I100" s="10">
        <f t="shared" si="24"/>
        <v>344700.41160666663</v>
      </c>
      <c r="J100" s="15">
        <f t="shared" si="20"/>
        <v>1113704.8339793328</v>
      </c>
      <c r="K100" s="15">
        <f t="shared" si="16"/>
        <v>556852.41698966641</v>
      </c>
      <c r="L100" s="15">
        <f t="shared" si="21"/>
        <v>1467291.5096176667</v>
      </c>
      <c r="M100" s="15">
        <f t="shared" si="17"/>
        <v>733645.75480883336</v>
      </c>
      <c r="N100" s="54">
        <f t="shared" si="22"/>
        <v>1820878.1852559987</v>
      </c>
      <c r="O100" s="15">
        <f t="shared" si="17"/>
        <v>910439.09262799937</v>
      </c>
      <c r="P100" s="12">
        <f t="shared" si="25"/>
        <v>2103747.525766666</v>
      </c>
      <c r="Q100" s="10">
        <f t="shared" si="19"/>
        <v>1051873.762883333</v>
      </c>
    </row>
    <row r="101" spans="1:17" hidden="1">
      <c r="A101" s="1">
        <v>99</v>
      </c>
      <c r="B101" s="2" t="s">
        <v>118</v>
      </c>
      <c r="C101" s="151" t="s">
        <v>108</v>
      </c>
      <c r="D101" s="29" t="s">
        <v>108</v>
      </c>
      <c r="E101" s="141">
        <v>7499992.2743904758</v>
      </c>
      <c r="F101" s="15">
        <v>4625203.1822000006</v>
      </c>
      <c r="G101" s="147">
        <f t="shared" si="13"/>
        <v>0.61669439287201011</v>
      </c>
      <c r="H101" s="15">
        <f t="shared" si="23"/>
        <v>1374790.6373123806</v>
      </c>
      <c r="I101" s="10">
        <f t="shared" si="24"/>
        <v>687395.3186561903</v>
      </c>
      <c r="J101" s="15">
        <f t="shared" si="20"/>
        <v>1824790.1737758089</v>
      </c>
      <c r="K101" s="15">
        <f t="shared" si="16"/>
        <v>912395.08688790444</v>
      </c>
      <c r="L101" s="15">
        <f t="shared" si="21"/>
        <v>2199789.7874953328</v>
      </c>
      <c r="M101" s="15">
        <f t="shared" si="17"/>
        <v>1099894.8937476664</v>
      </c>
      <c r="N101" s="54">
        <f t="shared" si="22"/>
        <v>2574789.4012148557</v>
      </c>
      <c r="O101" s="15">
        <f t="shared" si="17"/>
        <v>1287394.7006074279</v>
      </c>
      <c r="P101" s="12">
        <f t="shared" si="25"/>
        <v>2874789.0921904752</v>
      </c>
      <c r="Q101" s="10">
        <f t="shared" si="19"/>
        <v>1437394.5460952376</v>
      </c>
    </row>
    <row r="102" spans="1:17" hidden="1">
      <c r="A102" s="13">
        <v>100</v>
      </c>
      <c r="B102" s="2" t="s">
        <v>119</v>
      </c>
      <c r="C102" s="151" t="s">
        <v>108</v>
      </c>
      <c r="D102" s="29" t="s">
        <v>117</v>
      </c>
      <c r="E102" s="141">
        <v>7373300.8014523806</v>
      </c>
      <c r="F102" s="15">
        <v>3578893.4345000004</v>
      </c>
      <c r="G102" s="147">
        <f t="shared" si="13"/>
        <v>0.48538551876183267</v>
      </c>
      <c r="H102" s="15">
        <f t="shared" si="23"/>
        <v>2319747.2066619042</v>
      </c>
      <c r="I102" s="10">
        <f t="shared" si="24"/>
        <v>1159873.6033309521</v>
      </c>
      <c r="J102" s="15">
        <f t="shared" si="20"/>
        <v>2762145.2547490466</v>
      </c>
      <c r="K102" s="15">
        <f t="shared" si="16"/>
        <v>1381072.6273745233</v>
      </c>
      <c r="L102" s="15">
        <f t="shared" si="21"/>
        <v>3130810.2948216666</v>
      </c>
      <c r="M102" s="15">
        <f t="shared" si="17"/>
        <v>1565405.1474108333</v>
      </c>
      <c r="N102" s="54">
        <f t="shared" si="22"/>
        <v>3499475.3348942846</v>
      </c>
      <c r="O102" s="15">
        <f t="shared" si="17"/>
        <v>1749737.6674471423</v>
      </c>
      <c r="P102" s="12">
        <f t="shared" si="25"/>
        <v>3794407.3669523802</v>
      </c>
      <c r="Q102" s="10">
        <f t="shared" si="19"/>
        <v>1897203.6834761901</v>
      </c>
    </row>
    <row r="103" spans="1:17" hidden="1">
      <c r="A103" s="1">
        <v>101</v>
      </c>
      <c r="B103" s="2" t="s">
        <v>110</v>
      </c>
      <c r="C103" s="151" t="s">
        <v>108</v>
      </c>
      <c r="D103" s="29" t="s">
        <v>111</v>
      </c>
      <c r="E103" s="141">
        <v>8890330.0991142876</v>
      </c>
      <c r="F103" s="15">
        <v>5709218.0302000036</v>
      </c>
      <c r="G103" s="147">
        <f t="shared" si="13"/>
        <v>0.64218290733308014</v>
      </c>
      <c r="H103" s="15">
        <f t="shared" si="23"/>
        <v>1403046.0490914267</v>
      </c>
      <c r="I103" s="10">
        <f t="shared" si="24"/>
        <v>701523.02454571333</v>
      </c>
      <c r="J103" s="15">
        <f t="shared" si="20"/>
        <v>1936465.8550382834</v>
      </c>
      <c r="K103" s="15">
        <f t="shared" si="16"/>
        <v>968232.9275191417</v>
      </c>
      <c r="L103" s="15">
        <f t="shared" si="21"/>
        <v>2380982.359993998</v>
      </c>
      <c r="M103" s="15">
        <f t="shared" si="17"/>
        <v>1190491.179996999</v>
      </c>
      <c r="N103" s="54">
        <f t="shared" si="22"/>
        <v>2825498.8649497116</v>
      </c>
      <c r="O103" s="15">
        <f t="shared" si="17"/>
        <v>1412749.4324748558</v>
      </c>
      <c r="P103" s="12">
        <f t="shared" si="25"/>
        <v>3181112.068914284</v>
      </c>
      <c r="Q103" s="10">
        <f t="shared" si="19"/>
        <v>1590556.034457142</v>
      </c>
    </row>
    <row r="104" spans="1:17" hidden="1">
      <c r="A104" s="1">
        <v>102</v>
      </c>
      <c r="B104" s="2" t="s">
        <v>107</v>
      </c>
      <c r="C104" s="151" t="s">
        <v>108</v>
      </c>
      <c r="D104" s="29" t="s">
        <v>108</v>
      </c>
      <c r="E104" s="141">
        <v>9030809.7677380946</v>
      </c>
      <c r="F104" s="15">
        <v>6167172.1000000006</v>
      </c>
      <c r="G104" s="147">
        <f t="shared" si="13"/>
        <v>0.68290355556284332</v>
      </c>
      <c r="H104" s="15">
        <f t="shared" si="23"/>
        <v>1057475.7141904756</v>
      </c>
      <c r="I104" s="10">
        <f t="shared" si="24"/>
        <v>528737.85709523782</v>
      </c>
      <c r="J104" s="15">
        <f t="shared" si="20"/>
        <v>1599324.3002547603</v>
      </c>
      <c r="K104" s="15">
        <f t="shared" si="16"/>
        <v>799662.15012738016</v>
      </c>
      <c r="L104" s="15">
        <f t="shared" si="21"/>
        <v>2050864.7886416661</v>
      </c>
      <c r="M104" s="15">
        <f t="shared" si="17"/>
        <v>1025432.394320833</v>
      </c>
      <c r="N104" s="54">
        <f t="shared" si="22"/>
        <v>2502405.277028569</v>
      </c>
      <c r="O104" s="15">
        <f t="shared" si="17"/>
        <v>1251202.6385142845</v>
      </c>
      <c r="P104" s="12">
        <f t="shared" si="25"/>
        <v>2863637.667738094</v>
      </c>
      <c r="Q104" s="10">
        <f t="shared" si="19"/>
        <v>1431818.833869047</v>
      </c>
    </row>
    <row r="105" spans="1:17" s="57" customFormat="1" hidden="1">
      <c r="A105" s="13">
        <v>103</v>
      </c>
      <c r="B105" s="29" t="s">
        <v>112</v>
      </c>
      <c r="C105" s="151" t="s">
        <v>108</v>
      </c>
      <c r="D105" s="29" t="s">
        <v>111</v>
      </c>
      <c r="E105" s="141">
        <v>9680405.6491380949</v>
      </c>
      <c r="F105" s="15">
        <v>7314028.2038999982</v>
      </c>
      <c r="G105" s="147">
        <f t="shared" si="13"/>
        <v>0.75554976402783391</v>
      </c>
      <c r="H105" s="15">
        <f t="shared" si="23"/>
        <v>430296.31541047804</v>
      </c>
      <c r="I105" s="10">
        <f t="shared" si="24"/>
        <v>215148.15770523902</v>
      </c>
      <c r="J105" s="15">
        <f t="shared" si="20"/>
        <v>1011120.6543587632</v>
      </c>
      <c r="K105" s="15">
        <f t="shared" si="16"/>
        <v>505560.32717938162</v>
      </c>
      <c r="L105" s="15">
        <f t="shared" si="21"/>
        <v>1495140.9368156679</v>
      </c>
      <c r="M105" s="15">
        <f t="shared" si="17"/>
        <v>747570.46840783395</v>
      </c>
      <c r="N105" s="54">
        <f t="shared" si="22"/>
        <v>1979161.2192725725</v>
      </c>
      <c r="O105" s="15">
        <f t="shared" si="17"/>
        <v>989580.60963628627</v>
      </c>
      <c r="P105" s="12">
        <f t="shared" si="25"/>
        <v>2366377.4452380966</v>
      </c>
      <c r="Q105" s="10">
        <f t="shared" si="19"/>
        <v>1183188.7226190483</v>
      </c>
    </row>
    <row r="106" spans="1:17" hidden="1">
      <c r="A106" s="1">
        <v>104</v>
      </c>
      <c r="B106" s="2" t="s">
        <v>109</v>
      </c>
      <c r="C106" s="151" t="s">
        <v>108</v>
      </c>
      <c r="D106" s="29" t="s">
        <v>108</v>
      </c>
      <c r="E106" s="141">
        <v>11058913.017061904</v>
      </c>
      <c r="F106" s="15">
        <v>9465818.1190000046</v>
      </c>
      <c r="G106" s="147">
        <f t="shared" si="13"/>
        <v>0.85594471214268153</v>
      </c>
      <c r="H106" s="15">
        <f t="shared" si="23"/>
        <v>-618687.70535048097</v>
      </c>
      <c r="I106" s="10">
        <f t="shared" si="24"/>
        <v>-309343.85267524049</v>
      </c>
      <c r="J106" s="15">
        <f t="shared" si="20"/>
        <v>44847.075673231855</v>
      </c>
      <c r="K106" s="15">
        <f t="shared" si="16"/>
        <v>22423.537836615928</v>
      </c>
      <c r="L106" s="15">
        <f t="shared" si="21"/>
        <v>597792.72652632929</v>
      </c>
      <c r="M106" s="15">
        <f t="shared" si="17"/>
        <v>298896.36326316465</v>
      </c>
      <c r="N106" s="54">
        <f t="shared" si="22"/>
        <v>1150738.377379423</v>
      </c>
      <c r="O106" s="15">
        <f t="shared" si="17"/>
        <v>575369.1886897115</v>
      </c>
      <c r="P106" s="12">
        <f t="shared" si="25"/>
        <v>1593094.8980618995</v>
      </c>
      <c r="Q106" s="10">
        <f t="shared" si="19"/>
        <v>796547.44903094973</v>
      </c>
    </row>
    <row r="107" spans="1:17" hidden="1">
      <c r="A107" s="1">
        <v>105</v>
      </c>
      <c r="B107" s="2" t="s">
        <v>113</v>
      </c>
      <c r="C107" s="151" t="s">
        <v>108</v>
      </c>
      <c r="D107" s="29" t="s">
        <v>108</v>
      </c>
      <c r="E107" s="141">
        <v>11590299.17133333</v>
      </c>
      <c r="F107" s="15">
        <v>7082371.761599998</v>
      </c>
      <c r="G107" s="147">
        <f t="shared" si="13"/>
        <v>0.61106030628761188</v>
      </c>
      <c r="H107" s="15">
        <f t="shared" si="23"/>
        <v>2189867.5754666654</v>
      </c>
      <c r="I107" s="10">
        <f t="shared" si="24"/>
        <v>1094933.7877333327</v>
      </c>
      <c r="J107" s="15">
        <f t="shared" si="20"/>
        <v>2885285.525746665</v>
      </c>
      <c r="K107" s="15">
        <f t="shared" si="16"/>
        <v>1442642.7628733325</v>
      </c>
      <c r="L107" s="15">
        <f t="shared" si="21"/>
        <v>3464800.4843133325</v>
      </c>
      <c r="M107" s="15">
        <f t="shared" si="17"/>
        <v>1732400.2421566662</v>
      </c>
      <c r="N107" s="54">
        <f t="shared" si="22"/>
        <v>4044315.4428799981</v>
      </c>
      <c r="O107" s="15">
        <f t="shared" si="17"/>
        <v>2022157.7214399991</v>
      </c>
      <c r="P107" s="12">
        <f t="shared" si="25"/>
        <v>4507927.4097333318</v>
      </c>
      <c r="Q107" s="10">
        <f t="shared" si="19"/>
        <v>2253963.7048666659</v>
      </c>
    </row>
    <row r="108" spans="1:17" hidden="1">
      <c r="A108" s="13">
        <v>106</v>
      </c>
      <c r="B108" s="154" t="s">
        <v>1398</v>
      </c>
      <c r="C108" s="151" t="s">
        <v>108</v>
      </c>
      <c r="D108" s="29" t="s">
        <v>121</v>
      </c>
      <c r="E108" s="141">
        <v>11921285.024609525</v>
      </c>
      <c r="F108" s="15">
        <v>8525014.2396000065</v>
      </c>
      <c r="G108" s="147">
        <f t="shared" si="13"/>
        <v>0.71510866672523321</v>
      </c>
      <c r="H108" s="15">
        <f t="shared" si="23"/>
        <v>1012013.7800876144</v>
      </c>
      <c r="I108" s="10">
        <f t="shared" si="24"/>
        <v>506006.89004380722</v>
      </c>
      <c r="J108" s="15">
        <f t="shared" si="20"/>
        <v>1727290.881564185</v>
      </c>
      <c r="K108" s="15">
        <f t="shared" si="16"/>
        <v>863645.44078209251</v>
      </c>
      <c r="L108" s="15">
        <f t="shared" si="21"/>
        <v>2323355.1327946614</v>
      </c>
      <c r="M108" s="15">
        <f t="shared" si="17"/>
        <v>1161677.5663973307</v>
      </c>
      <c r="N108" s="54">
        <f t="shared" si="22"/>
        <v>2919419.384025136</v>
      </c>
      <c r="O108" s="15">
        <f t="shared" si="17"/>
        <v>1459709.692012568</v>
      </c>
      <c r="P108" s="12">
        <f t="shared" si="25"/>
        <v>3396270.7850095183</v>
      </c>
      <c r="Q108" s="10">
        <f t="shared" si="19"/>
        <v>1698135.3925047591</v>
      </c>
    </row>
    <row r="109" spans="1:17" hidden="1">
      <c r="A109" s="1">
        <v>107</v>
      </c>
      <c r="B109" s="2" t="s">
        <v>116</v>
      </c>
      <c r="C109" s="151" t="s">
        <v>108</v>
      </c>
      <c r="D109" s="29" t="s">
        <v>117</v>
      </c>
      <c r="E109" s="141">
        <v>10699209.339999998</v>
      </c>
      <c r="F109" s="15">
        <v>7065886.8840000015</v>
      </c>
      <c r="G109" s="147">
        <f t="shared" si="13"/>
        <v>0.66041206031772093</v>
      </c>
      <c r="H109" s="15">
        <f t="shared" si="23"/>
        <v>1493480.5879999977</v>
      </c>
      <c r="I109" s="10">
        <f t="shared" si="24"/>
        <v>746740.29399999883</v>
      </c>
      <c r="J109" s="15">
        <f t="shared" si="20"/>
        <v>2135433.1483999975</v>
      </c>
      <c r="K109" s="15">
        <f t="shared" si="16"/>
        <v>1067716.5741999988</v>
      </c>
      <c r="L109" s="15">
        <f t="shared" si="21"/>
        <v>2670393.6153999977</v>
      </c>
      <c r="M109" s="15">
        <f t="shared" si="17"/>
        <v>1335196.8076999988</v>
      </c>
      <c r="N109" s="54">
        <f t="shared" si="22"/>
        <v>3205354.082399996</v>
      </c>
      <c r="O109" s="15">
        <f t="shared" si="17"/>
        <v>1602677.041199998</v>
      </c>
      <c r="P109" s="12">
        <f t="shared" si="25"/>
        <v>3633322.4559999965</v>
      </c>
      <c r="Q109" s="10">
        <f t="shared" si="19"/>
        <v>1816661.2279999983</v>
      </c>
    </row>
    <row r="110" spans="1:17" hidden="1">
      <c r="A110" s="1">
        <v>108</v>
      </c>
      <c r="B110" s="2" t="s">
        <v>115</v>
      </c>
      <c r="C110" s="151" t="s">
        <v>108</v>
      </c>
      <c r="D110" s="29" t="s">
        <v>1302</v>
      </c>
      <c r="E110" s="141">
        <v>14684329.754347617</v>
      </c>
      <c r="F110" s="15">
        <v>13247575.906500001</v>
      </c>
      <c r="G110" s="147">
        <f t="shared" si="13"/>
        <v>0.90215734242672985</v>
      </c>
      <c r="H110" s="15">
        <f t="shared" si="23"/>
        <v>-1500112.1030219067</v>
      </c>
      <c r="I110" s="10">
        <f t="shared" si="24"/>
        <v>-750056.05151095334</v>
      </c>
      <c r="J110" s="15">
        <f t="shared" si="20"/>
        <v>-619052.31776105054</v>
      </c>
      <c r="K110" s="15">
        <f t="shared" si="16"/>
        <v>-309526.15888052527</v>
      </c>
      <c r="L110" s="15">
        <f t="shared" si="21"/>
        <v>115164.16995633207</v>
      </c>
      <c r="M110" s="15">
        <f t="shared" si="17"/>
        <v>57582.084978166036</v>
      </c>
      <c r="N110" s="54">
        <f t="shared" si="22"/>
        <v>849380.65767371096</v>
      </c>
      <c r="O110" s="15">
        <f t="shared" si="17"/>
        <v>424690.32883685548</v>
      </c>
      <c r="P110" s="12">
        <f t="shared" si="25"/>
        <v>1436753.8478476163</v>
      </c>
      <c r="Q110" s="10">
        <f t="shared" si="19"/>
        <v>718376.92392380815</v>
      </c>
    </row>
    <row r="111" spans="1:17" hidden="1">
      <c r="A111" s="13">
        <v>109</v>
      </c>
      <c r="B111" s="2" t="s">
        <v>126</v>
      </c>
      <c r="C111" s="2" t="s">
        <v>124</v>
      </c>
      <c r="D111" s="29" t="s">
        <v>131</v>
      </c>
      <c r="E111" s="141">
        <v>4176367.522719047</v>
      </c>
      <c r="F111" s="15">
        <v>2187376.4246</v>
      </c>
      <c r="G111" s="147">
        <f t="shared" si="13"/>
        <v>0.52375094210480222</v>
      </c>
      <c r="H111" s="15">
        <f t="shared" si="23"/>
        <v>1153717.5935752378</v>
      </c>
      <c r="I111" s="10">
        <f t="shared" si="24"/>
        <v>576858.79678761889</v>
      </c>
      <c r="J111" s="15">
        <f t="shared" si="20"/>
        <v>1404299.6449383805</v>
      </c>
      <c r="K111" s="15">
        <f t="shared" si="16"/>
        <v>702149.82246919023</v>
      </c>
      <c r="L111" s="15">
        <f t="shared" si="21"/>
        <v>1613118.0210743328</v>
      </c>
      <c r="M111" s="15">
        <f t="shared" si="17"/>
        <v>806559.01053716638</v>
      </c>
      <c r="N111" s="54">
        <f t="shared" si="22"/>
        <v>1821936.3972102851</v>
      </c>
      <c r="O111" s="15">
        <f t="shared" si="17"/>
        <v>910968.19860514253</v>
      </c>
      <c r="P111" s="12">
        <f t="shared" si="25"/>
        <v>1988991.098119047</v>
      </c>
      <c r="Q111" s="10">
        <f t="shared" si="19"/>
        <v>994495.5490595235</v>
      </c>
    </row>
    <row r="112" spans="1:17" hidden="1">
      <c r="A112" s="1">
        <v>110</v>
      </c>
      <c r="B112" s="2" t="s">
        <v>140</v>
      </c>
      <c r="C112" s="2" t="s">
        <v>124</v>
      </c>
      <c r="D112" s="29" t="s">
        <v>124</v>
      </c>
      <c r="E112" s="141">
        <v>6362756.8283380959</v>
      </c>
      <c r="F112" s="15">
        <v>2178414.4154999997</v>
      </c>
      <c r="G112" s="147">
        <f t="shared" si="13"/>
        <v>0.34236958511409671</v>
      </c>
      <c r="H112" s="15">
        <f t="shared" si="23"/>
        <v>2911791.0471704775</v>
      </c>
      <c r="I112" s="10">
        <f t="shared" si="24"/>
        <v>1455895.5235852387</v>
      </c>
      <c r="J112" s="15">
        <f t="shared" si="20"/>
        <v>3293556.4568707631</v>
      </c>
      <c r="K112" s="15">
        <f t="shared" si="16"/>
        <v>1646778.2284353815</v>
      </c>
      <c r="L112" s="15">
        <f t="shared" si="21"/>
        <v>3611694.2982876678</v>
      </c>
      <c r="M112" s="15">
        <f t="shared" si="17"/>
        <v>1805847.1491438339</v>
      </c>
      <c r="N112" s="54">
        <f t="shared" si="22"/>
        <v>3929832.1397045725</v>
      </c>
      <c r="O112" s="15">
        <f t="shared" si="17"/>
        <v>1964916.0698522863</v>
      </c>
      <c r="P112" s="12">
        <f t="shared" si="25"/>
        <v>4184342.4128380963</v>
      </c>
      <c r="Q112" s="10">
        <f t="shared" si="19"/>
        <v>2092171.2064190481</v>
      </c>
    </row>
    <row r="113" spans="1:17" hidden="1">
      <c r="A113" s="1">
        <v>111</v>
      </c>
      <c r="B113" s="2" t="s">
        <v>129</v>
      </c>
      <c r="C113" s="2" t="s">
        <v>124</v>
      </c>
      <c r="D113" s="29" t="s">
        <v>128</v>
      </c>
      <c r="E113" s="141">
        <v>6208696.38172381</v>
      </c>
      <c r="F113" s="15">
        <v>3852493.2317000008</v>
      </c>
      <c r="G113" s="147">
        <f t="shared" si="13"/>
        <v>0.62049953723624951</v>
      </c>
      <c r="H113" s="15">
        <f t="shared" si="23"/>
        <v>1114463.873679047</v>
      </c>
      <c r="I113" s="10">
        <f t="shared" si="24"/>
        <v>557231.93683952349</v>
      </c>
      <c r="J113" s="15">
        <f t="shared" si="20"/>
        <v>1486985.6565824761</v>
      </c>
      <c r="K113" s="15">
        <f t="shared" si="16"/>
        <v>743492.82829123805</v>
      </c>
      <c r="L113" s="15">
        <f t="shared" si="21"/>
        <v>1797420.4756686664</v>
      </c>
      <c r="M113" s="15">
        <f t="shared" si="17"/>
        <v>898710.23783433321</v>
      </c>
      <c r="N113" s="54">
        <f t="shared" si="22"/>
        <v>2107855.2947548567</v>
      </c>
      <c r="O113" s="15">
        <f t="shared" si="17"/>
        <v>1053927.6473774284</v>
      </c>
      <c r="P113" s="12">
        <f t="shared" si="25"/>
        <v>2356203.1500238092</v>
      </c>
      <c r="Q113" s="10">
        <f t="shared" si="19"/>
        <v>1178101.5750119046</v>
      </c>
    </row>
    <row r="114" spans="1:17" hidden="1">
      <c r="A114" s="13">
        <v>112</v>
      </c>
      <c r="B114" s="2" t="s">
        <v>132</v>
      </c>
      <c r="C114" s="2" t="s">
        <v>124</v>
      </c>
      <c r="D114" s="45" t="s">
        <v>133</v>
      </c>
      <c r="E114" s="141">
        <v>8219952.7176904771</v>
      </c>
      <c r="F114" s="15">
        <v>6933520.0992000001</v>
      </c>
      <c r="G114" s="147">
        <f t="shared" si="13"/>
        <v>0.84349878123728184</v>
      </c>
      <c r="H114" s="15">
        <f t="shared" si="23"/>
        <v>-357557.92504761834</v>
      </c>
      <c r="I114" s="10">
        <f t="shared" si="24"/>
        <v>-178778.96252380917</v>
      </c>
      <c r="J114" s="15">
        <f t="shared" si="20"/>
        <v>135639.23801381048</v>
      </c>
      <c r="K114" s="15">
        <f t="shared" si="16"/>
        <v>67819.619006905239</v>
      </c>
      <c r="L114" s="15">
        <f t="shared" si="21"/>
        <v>546636.8738983348</v>
      </c>
      <c r="M114" s="15">
        <f t="shared" si="17"/>
        <v>273318.4369491674</v>
      </c>
      <c r="N114" s="54">
        <f t="shared" si="22"/>
        <v>957634.50978285726</v>
      </c>
      <c r="O114" s="15">
        <f t="shared" si="17"/>
        <v>478817.25489142863</v>
      </c>
      <c r="P114" s="12">
        <f t="shared" si="25"/>
        <v>1286432.6184904771</v>
      </c>
      <c r="Q114" s="10">
        <f t="shared" si="19"/>
        <v>643216.30924523855</v>
      </c>
    </row>
    <row r="115" spans="1:17" hidden="1">
      <c r="A115" s="1">
        <v>113</v>
      </c>
      <c r="B115" s="2" t="s">
        <v>130</v>
      </c>
      <c r="C115" s="2" t="s">
        <v>124</v>
      </c>
      <c r="D115" s="29" t="s">
        <v>131</v>
      </c>
      <c r="E115" s="141">
        <v>8237351.8294904772</v>
      </c>
      <c r="F115" s="15">
        <v>5103679.6969999997</v>
      </c>
      <c r="G115" s="147">
        <f t="shared" si="13"/>
        <v>0.61957772384182463</v>
      </c>
      <c r="H115" s="15">
        <f t="shared" si="23"/>
        <v>1486201.7665923825</v>
      </c>
      <c r="I115" s="10">
        <f t="shared" si="24"/>
        <v>743100.88329619123</v>
      </c>
      <c r="J115" s="15">
        <f t="shared" si="20"/>
        <v>1980442.8763618106</v>
      </c>
      <c r="K115" s="15">
        <f t="shared" si="16"/>
        <v>990221.4381809053</v>
      </c>
      <c r="L115" s="15">
        <f t="shared" si="21"/>
        <v>2392310.4678363344</v>
      </c>
      <c r="M115" s="15">
        <f t="shared" si="17"/>
        <v>1196155.2339181672</v>
      </c>
      <c r="N115" s="54">
        <f t="shared" si="22"/>
        <v>2804178.0593108581</v>
      </c>
      <c r="O115" s="15">
        <f t="shared" si="17"/>
        <v>1402089.0296554291</v>
      </c>
      <c r="P115" s="12">
        <f t="shared" si="25"/>
        <v>3133672.1324904775</v>
      </c>
      <c r="Q115" s="10">
        <f t="shared" si="19"/>
        <v>1566836.0662452388</v>
      </c>
    </row>
    <row r="116" spans="1:17" hidden="1">
      <c r="A116" s="1">
        <v>114</v>
      </c>
      <c r="B116" s="2" t="s">
        <v>123</v>
      </c>
      <c r="C116" s="2" t="s">
        <v>124</v>
      </c>
      <c r="D116" s="29" t="s">
        <v>125</v>
      </c>
      <c r="E116" s="141">
        <v>9088221.7458619047</v>
      </c>
      <c r="F116" s="15">
        <v>4733874.0973999994</v>
      </c>
      <c r="G116" s="147">
        <f t="shared" si="13"/>
        <v>0.5208801270232486</v>
      </c>
      <c r="H116" s="15">
        <f t="shared" si="23"/>
        <v>2536703.2992895246</v>
      </c>
      <c r="I116" s="10">
        <f t="shared" si="24"/>
        <v>1268351.6496447623</v>
      </c>
      <c r="J116" s="15">
        <f t="shared" si="20"/>
        <v>3081996.6040412383</v>
      </c>
      <c r="K116" s="15">
        <f t="shared" si="16"/>
        <v>1540998.3020206192</v>
      </c>
      <c r="L116" s="15">
        <f t="shared" si="21"/>
        <v>3536407.6913343342</v>
      </c>
      <c r="M116" s="15">
        <f t="shared" si="17"/>
        <v>1768203.8456671671</v>
      </c>
      <c r="N116" s="54">
        <f t="shared" si="22"/>
        <v>3990818.7786274282</v>
      </c>
      <c r="O116" s="15">
        <f t="shared" si="17"/>
        <v>1995409.3893137141</v>
      </c>
      <c r="P116" s="12">
        <f t="shared" si="25"/>
        <v>4354347.6484619053</v>
      </c>
      <c r="Q116" s="10">
        <f t="shared" si="19"/>
        <v>2177173.8242309527</v>
      </c>
    </row>
    <row r="117" spans="1:17" hidden="1">
      <c r="A117" s="13">
        <v>115</v>
      </c>
      <c r="B117" s="2" t="s">
        <v>134</v>
      </c>
      <c r="C117" s="2" t="s">
        <v>124</v>
      </c>
      <c r="D117" s="29" t="s">
        <v>133</v>
      </c>
      <c r="E117" s="141">
        <v>7975294.158180953</v>
      </c>
      <c r="F117" s="15">
        <v>4878477.7291000001</v>
      </c>
      <c r="G117" s="147">
        <f t="shared" si="13"/>
        <v>0.61169878280862167</v>
      </c>
      <c r="H117" s="15">
        <f t="shared" si="23"/>
        <v>1501757.5974447625</v>
      </c>
      <c r="I117" s="10">
        <f t="shared" si="24"/>
        <v>750878.79872238124</v>
      </c>
      <c r="J117" s="15">
        <f t="shared" si="20"/>
        <v>1980275.246935619</v>
      </c>
      <c r="K117" s="15">
        <f t="shared" si="16"/>
        <v>990137.62346780952</v>
      </c>
      <c r="L117" s="15">
        <f t="shared" si="21"/>
        <v>2379039.9548446676</v>
      </c>
      <c r="M117" s="15">
        <f t="shared" si="17"/>
        <v>1189519.9774223338</v>
      </c>
      <c r="N117" s="54">
        <f t="shared" si="22"/>
        <v>2777804.6627537142</v>
      </c>
      <c r="O117" s="15">
        <f t="shared" si="17"/>
        <v>1388902.3313768571</v>
      </c>
      <c r="P117" s="12">
        <f t="shared" si="25"/>
        <v>3096816.4290809529</v>
      </c>
      <c r="Q117" s="10">
        <f t="shared" si="19"/>
        <v>1548408.2145404764</v>
      </c>
    </row>
    <row r="118" spans="1:17" hidden="1">
      <c r="A118" s="1">
        <v>116</v>
      </c>
      <c r="B118" s="2" t="s">
        <v>135</v>
      </c>
      <c r="C118" s="2" t="s">
        <v>124</v>
      </c>
      <c r="D118" s="29" t="s">
        <v>124</v>
      </c>
      <c r="E118" s="141">
        <v>9476878.7344666645</v>
      </c>
      <c r="F118" s="15">
        <v>6795179.2332999995</v>
      </c>
      <c r="G118" s="147">
        <f t="shared" si="13"/>
        <v>0.71702713769951132</v>
      </c>
      <c r="H118" s="15">
        <f t="shared" si="23"/>
        <v>786323.75427333266</v>
      </c>
      <c r="I118" s="10">
        <f t="shared" si="24"/>
        <v>393161.87713666633</v>
      </c>
      <c r="J118" s="15">
        <f t="shared" si="20"/>
        <v>1354936.4783413317</v>
      </c>
      <c r="K118" s="15">
        <f t="shared" si="16"/>
        <v>677468.23917066585</v>
      </c>
      <c r="L118" s="15">
        <f t="shared" si="21"/>
        <v>1828780.4150646655</v>
      </c>
      <c r="M118" s="15">
        <f t="shared" si="17"/>
        <v>914390.20753233274</v>
      </c>
      <c r="N118" s="54">
        <f t="shared" si="22"/>
        <v>2302624.3517879983</v>
      </c>
      <c r="O118" s="15">
        <f t="shared" si="17"/>
        <v>1151312.1758939992</v>
      </c>
      <c r="P118" s="12">
        <f t="shared" si="25"/>
        <v>2681699.501166665</v>
      </c>
      <c r="Q118" s="10">
        <f t="shared" si="19"/>
        <v>1340849.7505833325</v>
      </c>
    </row>
    <row r="119" spans="1:17" hidden="1">
      <c r="A119" s="1">
        <v>117</v>
      </c>
      <c r="B119" s="2" t="s">
        <v>139</v>
      </c>
      <c r="C119" s="2" t="s">
        <v>124</v>
      </c>
      <c r="D119" s="29" t="s">
        <v>128</v>
      </c>
      <c r="E119" s="141">
        <v>12754674.660895243</v>
      </c>
      <c r="F119" s="15">
        <v>4821215.7455000011</v>
      </c>
      <c r="G119" s="147">
        <f t="shared" si="13"/>
        <v>0.37799597980193428</v>
      </c>
      <c r="H119" s="15">
        <f t="shared" si="23"/>
        <v>5382523.9832161935</v>
      </c>
      <c r="I119" s="10">
        <f t="shared" si="24"/>
        <v>2691261.9916080968</v>
      </c>
      <c r="J119" s="15">
        <f t="shared" si="20"/>
        <v>6147804.4628699077</v>
      </c>
      <c r="K119" s="15">
        <f t="shared" si="16"/>
        <v>3073902.2314349539</v>
      </c>
      <c r="L119" s="15">
        <f t="shared" si="21"/>
        <v>6785538.1959146699</v>
      </c>
      <c r="M119" s="15">
        <f t="shared" si="17"/>
        <v>3392769.0979573349</v>
      </c>
      <c r="N119" s="54">
        <f t="shared" si="22"/>
        <v>7423271.9289594321</v>
      </c>
      <c r="O119" s="15">
        <f t="shared" si="17"/>
        <v>3711635.964479716</v>
      </c>
      <c r="P119" s="12">
        <f t="shared" si="25"/>
        <v>7933458.9153952422</v>
      </c>
      <c r="Q119" s="10">
        <f t="shared" si="19"/>
        <v>3966729.4576976211</v>
      </c>
    </row>
    <row r="120" spans="1:17" hidden="1">
      <c r="A120" s="13">
        <v>118</v>
      </c>
      <c r="B120" s="2" t="s">
        <v>127</v>
      </c>
      <c r="C120" s="2" t="s">
        <v>124</v>
      </c>
      <c r="D120" s="29" t="s">
        <v>125</v>
      </c>
      <c r="E120" s="141">
        <v>13556079.639038095</v>
      </c>
      <c r="F120" s="15">
        <v>8846084.4117000028</v>
      </c>
      <c r="G120" s="147">
        <f t="shared" si="13"/>
        <v>0.65255476857966421</v>
      </c>
      <c r="H120" s="15">
        <f t="shared" si="23"/>
        <v>1998779.2995304745</v>
      </c>
      <c r="I120" s="10">
        <f t="shared" si="24"/>
        <v>999389.64976523723</v>
      </c>
      <c r="J120" s="15">
        <f t="shared" si="20"/>
        <v>2812144.0778727587</v>
      </c>
      <c r="K120" s="15">
        <f t="shared" si="16"/>
        <v>1406072.0389363794</v>
      </c>
      <c r="L120" s="15">
        <f t="shared" si="21"/>
        <v>3489948.0598246641</v>
      </c>
      <c r="M120" s="15">
        <f t="shared" si="17"/>
        <v>1744974.0299123321</v>
      </c>
      <c r="N120" s="54">
        <f t="shared" si="22"/>
        <v>4167752.0417765677</v>
      </c>
      <c r="O120" s="15">
        <f t="shared" si="17"/>
        <v>2083876.0208882838</v>
      </c>
      <c r="P120" s="12">
        <f t="shared" si="25"/>
        <v>4709995.2273380924</v>
      </c>
      <c r="Q120" s="10">
        <f t="shared" si="19"/>
        <v>2354997.6136690462</v>
      </c>
    </row>
    <row r="121" spans="1:17" hidden="1">
      <c r="A121" s="1">
        <v>119</v>
      </c>
      <c r="B121" s="2" t="s">
        <v>141</v>
      </c>
      <c r="C121" s="2" t="s">
        <v>124</v>
      </c>
      <c r="D121" s="29" t="s">
        <v>125</v>
      </c>
      <c r="E121" s="141">
        <v>6066997.3605523808</v>
      </c>
      <c r="F121" s="15">
        <v>4307372.0141000003</v>
      </c>
      <c r="G121" s="147">
        <f t="shared" si="13"/>
        <v>0.70996767562592578</v>
      </c>
      <c r="H121" s="15">
        <f t="shared" si="23"/>
        <v>546225.87434190419</v>
      </c>
      <c r="I121" s="10">
        <f t="shared" si="24"/>
        <v>273112.93717095209</v>
      </c>
      <c r="J121" s="15">
        <f t="shared" si="20"/>
        <v>910245.71597504709</v>
      </c>
      <c r="K121" s="15">
        <f t="shared" si="16"/>
        <v>455122.85798752354</v>
      </c>
      <c r="L121" s="15">
        <f t="shared" si="21"/>
        <v>1213595.5840026662</v>
      </c>
      <c r="M121" s="15">
        <f t="shared" si="17"/>
        <v>606797.79200133309</v>
      </c>
      <c r="N121" s="54">
        <f t="shared" si="22"/>
        <v>1516945.4520302853</v>
      </c>
      <c r="O121" s="15">
        <f t="shared" si="17"/>
        <v>758472.72601514263</v>
      </c>
      <c r="P121" s="12">
        <f t="shared" si="25"/>
        <v>1759625.3464523805</v>
      </c>
      <c r="Q121" s="10">
        <f t="shared" si="19"/>
        <v>879812.67322619027</v>
      </c>
    </row>
    <row r="122" spans="1:17" hidden="1">
      <c r="A122" s="1">
        <v>120</v>
      </c>
      <c r="B122" s="2" t="s">
        <v>77</v>
      </c>
      <c r="C122" s="2" t="s">
        <v>124</v>
      </c>
      <c r="D122" s="29" t="s">
        <v>128</v>
      </c>
      <c r="E122" s="141">
        <v>3541409.380876191</v>
      </c>
      <c r="F122" s="15">
        <v>2462082.5383999995</v>
      </c>
      <c r="G122" s="147">
        <f t="shared" si="13"/>
        <v>0.69522675116166555</v>
      </c>
      <c r="H122" s="15">
        <f t="shared" si="23"/>
        <v>371044.96630095365</v>
      </c>
      <c r="I122" s="10">
        <f t="shared" si="24"/>
        <v>185522.48315047682</v>
      </c>
      <c r="J122" s="15">
        <f t="shared" si="20"/>
        <v>583529.5291535249</v>
      </c>
      <c r="K122" s="15">
        <f t="shared" si="16"/>
        <v>291764.76457676245</v>
      </c>
      <c r="L122" s="15">
        <f t="shared" si="21"/>
        <v>760599.99819733435</v>
      </c>
      <c r="M122" s="15">
        <f t="shared" si="17"/>
        <v>380299.99909866718</v>
      </c>
      <c r="N122" s="54">
        <f t="shared" si="22"/>
        <v>937670.46724114381</v>
      </c>
      <c r="O122" s="15">
        <f t="shared" si="17"/>
        <v>468835.2336205719</v>
      </c>
      <c r="P122" s="12">
        <f t="shared" si="25"/>
        <v>1079326.8424761915</v>
      </c>
      <c r="Q122" s="10">
        <f t="shared" si="19"/>
        <v>539663.42123809573</v>
      </c>
    </row>
    <row r="123" spans="1:17" hidden="1">
      <c r="A123" s="13">
        <v>121</v>
      </c>
      <c r="B123" s="2" t="s">
        <v>136</v>
      </c>
      <c r="C123" s="2" t="s">
        <v>124</v>
      </c>
      <c r="D123" s="29" t="s">
        <v>124</v>
      </c>
      <c r="E123" s="141">
        <v>11936119.297909524</v>
      </c>
      <c r="F123" s="15">
        <v>10581049.923700001</v>
      </c>
      <c r="G123" s="147">
        <f t="shared" si="13"/>
        <v>0.88647320453249423</v>
      </c>
      <c r="H123" s="15">
        <f t="shared" si="23"/>
        <v>-1032154.4853723813</v>
      </c>
      <c r="I123" s="10">
        <f t="shared" si="24"/>
        <v>-516077.24268619064</v>
      </c>
      <c r="J123" s="15">
        <f t="shared" si="20"/>
        <v>-315987.32749781013</v>
      </c>
      <c r="K123" s="15">
        <f t="shared" si="16"/>
        <v>-157993.66374890506</v>
      </c>
      <c r="L123" s="15">
        <f t="shared" si="21"/>
        <v>280818.63739766553</v>
      </c>
      <c r="M123" s="15">
        <f t="shared" si="17"/>
        <v>140409.31869883277</v>
      </c>
      <c r="N123" s="54">
        <f t="shared" si="22"/>
        <v>877624.60229314119</v>
      </c>
      <c r="O123" s="15">
        <f t="shared" si="17"/>
        <v>438812.30114657059</v>
      </c>
      <c r="P123" s="12">
        <f t="shared" si="25"/>
        <v>1355069.3742095232</v>
      </c>
      <c r="Q123" s="10">
        <f t="shared" si="19"/>
        <v>677534.6871047616</v>
      </c>
    </row>
    <row r="124" spans="1:17" s="57" customFormat="1" hidden="1">
      <c r="A124" s="1">
        <v>122</v>
      </c>
      <c r="B124" s="58" t="s">
        <v>180</v>
      </c>
      <c r="C124" s="29" t="s">
        <v>181</v>
      </c>
      <c r="D124" s="29" t="s">
        <v>181</v>
      </c>
      <c r="E124" s="141">
        <v>20449572.09765714</v>
      </c>
      <c r="F124" s="15">
        <v>18558054</v>
      </c>
      <c r="G124" s="147">
        <f t="shared" si="13"/>
        <v>0.90750329206771774</v>
      </c>
      <c r="H124" s="15">
        <f t="shared" si="23"/>
        <v>-2198396.321874287</v>
      </c>
      <c r="I124" s="10">
        <f t="shared" si="24"/>
        <v>-1099198.1609371435</v>
      </c>
      <c r="J124" s="15">
        <f t="shared" si="20"/>
        <v>-971421.99601485953</v>
      </c>
      <c r="K124" s="15">
        <f t="shared" si="16"/>
        <v>-485710.99800742976</v>
      </c>
      <c r="L124" s="15">
        <f t="shared" si="21"/>
        <v>51056.608867999166</v>
      </c>
      <c r="M124" s="15">
        <f t="shared" si="17"/>
        <v>25528.304433999583</v>
      </c>
      <c r="N124" s="54">
        <f t="shared" si="22"/>
        <v>1073535.2137508541</v>
      </c>
      <c r="O124" s="15">
        <f t="shared" si="17"/>
        <v>536767.60687542707</v>
      </c>
      <c r="P124" s="12">
        <f t="shared" si="25"/>
        <v>1891518.0976571403</v>
      </c>
      <c r="Q124" s="10">
        <f t="shared" si="19"/>
        <v>945759.04882857017</v>
      </c>
    </row>
    <row r="125" spans="1:17" s="4" customFormat="1" hidden="1">
      <c r="A125" s="214" t="s">
        <v>174</v>
      </c>
      <c r="B125" s="215"/>
      <c r="C125" s="215"/>
      <c r="D125" s="215"/>
      <c r="E125" s="19">
        <f>SUM(E3:E124)</f>
        <v>1128192620.5714912</v>
      </c>
      <c r="F125" s="19">
        <f>SUM(F3:F124)</f>
        <v>820743608.08809996</v>
      </c>
      <c r="G125" s="213">
        <f t="shared" ref="G125" si="26">IFERROR(F125/E125,0)</f>
        <v>0.72748535411652349</v>
      </c>
      <c r="H125" s="19">
        <f>(E125*0.9)-F125</f>
        <v>194629750.42624223</v>
      </c>
      <c r="I125" s="19">
        <f t="shared" si="24"/>
        <v>97314875.213121116</v>
      </c>
      <c r="J125" s="19">
        <f t="shared" ref="J125" si="27">(E125*0.85)-F125</f>
        <v>138220119.39766753</v>
      </c>
      <c r="K125" s="19">
        <f t="shared" si="16"/>
        <v>69110059.698833764</v>
      </c>
      <c r="L125" s="19">
        <f t="shared" ref="L125:N125" si="28">(E125*0.9)-F125</f>
        <v>194629750.42624223</v>
      </c>
      <c r="M125" s="19">
        <f t="shared" si="17"/>
        <v>97314875.213121116</v>
      </c>
      <c r="N125" s="19">
        <f t="shared" si="28"/>
        <v>-194629749.77150542</v>
      </c>
      <c r="O125" s="19">
        <f t="shared" si="17"/>
        <v>-97314874.885752708</v>
      </c>
      <c r="P125" s="21">
        <f t="shared" si="25"/>
        <v>307449012.48339128</v>
      </c>
      <c r="Q125" s="26">
        <f t="shared" si="19"/>
        <v>153724506.24169564</v>
      </c>
    </row>
    <row r="127" spans="1:17">
      <c r="E127" s="27"/>
    </row>
    <row r="129" spans="5:6">
      <c r="F129" s="27"/>
    </row>
    <row r="130" spans="5:6">
      <c r="E130" s="27"/>
    </row>
    <row r="132" spans="5:6">
      <c r="F132" s="51"/>
    </row>
  </sheetData>
  <autoFilter ref="A2:Q125">
    <filterColumn colId="3">
      <filters>
        <filter val="Pabna"/>
      </filters>
    </filterColumn>
  </autoFilter>
  <mergeCells count="2">
    <mergeCell ref="A125:D125"/>
    <mergeCell ref="A1:O1"/>
  </mergeCells>
  <conditionalFormatting sqref="G3:G125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1304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1261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1162</v>
      </c>
      <c r="B15" t="s">
        <v>173</v>
      </c>
    </row>
    <row r="16" spans="1:2">
      <c r="A16" t="s">
        <v>1082</v>
      </c>
      <c r="B16" t="s">
        <v>173</v>
      </c>
    </row>
    <row r="17" spans="1:2">
      <c r="A17" t="s">
        <v>146</v>
      </c>
      <c r="B17" t="s">
        <v>173</v>
      </c>
    </row>
    <row r="18" spans="1:2">
      <c r="A18" t="s">
        <v>147</v>
      </c>
      <c r="B18" t="s">
        <v>173</v>
      </c>
    </row>
    <row r="19" spans="1:2">
      <c r="A19" t="s">
        <v>144</v>
      </c>
      <c r="B19" t="s">
        <v>173</v>
      </c>
    </row>
    <row r="20" spans="1:2">
      <c r="A20" t="s">
        <v>152</v>
      </c>
      <c r="B20" t="s">
        <v>173</v>
      </c>
    </row>
    <row r="21" spans="1:2">
      <c r="A21" t="s">
        <v>142</v>
      </c>
      <c r="B21" t="s">
        <v>173</v>
      </c>
    </row>
    <row r="22" spans="1:2">
      <c r="A22" t="s">
        <v>148</v>
      </c>
      <c r="B22" t="s">
        <v>173</v>
      </c>
    </row>
    <row r="23" spans="1:2">
      <c r="A23" t="s">
        <v>155</v>
      </c>
      <c r="B23" t="s">
        <v>173</v>
      </c>
    </row>
    <row r="24" spans="1:2">
      <c r="A24" t="s">
        <v>154</v>
      </c>
      <c r="B24" t="s">
        <v>173</v>
      </c>
    </row>
    <row r="25" spans="1:2">
      <c r="A25" t="s">
        <v>153</v>
      </c>
      <c r="B25" t="s">
        <v>173</v>
      </c>
    </row>
    <row r="26" spans="1:2">
      <c r="A26" t="s">
        <v>149</v>
      </c>
      <c r="B26" t="s">
        <v>173</v>
      </c>
    </row>
    <row r="27" spans="1:2">
      <c r="A27" t="s">
        <v>156</v>
      </c>
      <c r="B27" t="s">
        <v>173</v>
      </c>
    </row>
    <row r="28" spans="1:2">
      <c r="A28" t="s">
        <v>157</v>
      </c>
      <c r="B28" t="s">
        <v>173</v>
      </c>
    </row>
    <row r="29" spans="1:2">
      <c r="A29" t="s">
        <v>150</v>
      </c>
      <c r="B29" t="s">
        <v>173</v>
      </c>
    </row>
    <row r="30" spans="1:2">
      <c r="A30" t="s">
        <v>1329</v>
      </c>
      <c r="B30" t="s">
        <v>173</v>
      </c>
    </row>
    <row r="31" spans="1:2">
      <c r="A31" t="s">
        <v>151</v>
      </c>
      <c r="B31" t="s">
        <v>173</v>
      </c>
    </row>
    <row r="32" spans="1:2">
      <c r="A32" t="s">
        <v>145</v>
      </c>
      <c r="B32" t="s">
        <v>173</v>
      </c>
    </row>
    <row r="33" spans="1:2">
      <c r="A33" t="s">
        <v>159</v>
      </c>
      <c r="B33" t="s">
        <v>173</v>
      </c>
    </row>
    <row r="34" spans="1:2">
      <c r="A34" t="s">
        <v>158</v>
      </c>
      <c r="B34" t="s">
        <v>173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179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1365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166</v>
      </c>
      <c r="B57" t="s">
        <v>172</v>
      </c>
    </row>
    <row r="58" spans="1:2">
      <c r="A58" t="s">
        <v>160</v>
      </c>
      <c r="B58" t="s">
        <v>172</v>
      </c>
    </row>
    <row r="59" spans="1:2">
      <c r="A59" t="s">
        <v>163</v>
      </c>
      <c r="B59" t="s">
        <v>172</v>
      </c>
    </row>
    <row r="60" spans="1:2">
      <c r="A60" t="s">
        <v>169</v>
      </c>
      <c r="B60" t="s">
        <v>172</v>
      </c>
    </row>
    <row r="61" spans="1:2">
      <c r="A61" t="s">
        <v>170</v>
      </c>
      <c r="B61" t="s">
        <v>172</v>
      </c>
    </row>
    <row r="62" spans="1:2">
      <c r="A62" t="s">
        <v>168</v>
      </c>
      <c r="B62" t="s">
        <v>172</v>
      </c>
    </row>
    <row r="63" spans="1:2">
      <c r="A63" t="s">
        <v>167</v>
      </c>
      <c r="B63" t="s">
        <v>172</v>
      </c>
    </row>
    <row r="64" spans="1:2">
      <c r="A64" t="s">
        <v>165</v>
      </c>
      <c r="B64" t="s">
        <v>172</v>
      </c>
    </row>
    <row r="65" spans="1:2">
      <c r="A65" t="s">
        <v>162</v>
      </c>
      <c r="B65" t="s">
        <v>172</v>
      </c>
    </row>
    <row r="66" spans="1:2">
      <c r="A66" t="s">
        <v>164</v>
      </c>
      <c r="B66" t="s">
        <v>172</v>
      </c>
    </row>
    <row r="67" spans="1:2">
      <c r="A67" t="s">
        <v>161</v>
      </c>
      <c r="B67" t="s">
        <v>172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1303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171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140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139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141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>
      <c r="A2" s="220" t="s">
        <v>1443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6" t="s">
        <v>185</v>
      </c>
      <c r="N2" s="6">
        <f>'Dealer Wise'!Q1</f>
        <v>2</v>
      </c>
    </row>
    <row r="3" spans="1:14" ht="36.75" customHeight="1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>
      <c r="A4" s="2" t="s">
        <v>3</v>
      </c>
      <c r="B4" s="10">
        <f>SUMIFS('Dealer Wise'!E$3:E$123,'Dealer Wise'!$C$3:$C$123,'Region Wise'!$A4)</f>
        <v>81981839.379114285</v>
      </c>
      <c r="C4" s="10">
        <f>SUMIFS('Dealer Wise'!F$3:F$123,'Dealer Wise'!$C$3:$C$123,'Region Wise'!$A4)</f>
        <v>70899209.820100009</v>
      </c>
      <c r="D4" s="11">
        <f t="shared" ref="D4:D14" si="0">C4/B4</f>
        <v>0.86481604166303094</v>
      </c>
      <c r="E4" s="10">
        <f>(B4*0.8)-C4</f>
        <v>-5313738.3168085814</v>
      </c>
      <c r="F4" s="10">
        <f>E4/$N$2</f>
        <v>-2656869.1584042907</v>
      </c>
      <c r="G4" s="10">
        <f>(B4*0.86)-C4</f>
        <v>-394827.9540617317</v>
      </c>
      <c r="H4" s="10">
        <f>G4/$N$2</f>
        <v>-197413.97703086585</v>
      </c>
      <c r="I4" s="10">
        <f>(B4*0.91)-C4</f>
        <v>3704264.0148939937</v>
      </c>
      <c r="J4" s="10">
        <f>I4/$N$2</f>
        <v>1852132.0074469969</v>
      </c>
      <c r="K4" s="55">
        <f>(B4*0.96)-C4</f>
        <v>7803355.9838497043</v>
      </c>
      <c r="L4" s="10">
        <f>K4/$N$2</f>
        <v>3901677.9919248521</v>
      </c>
      <c r="M4" s="10">
        <f t="shared" ref="M4:M13" si="1">B4-C4</f>
        <v>11082629.559014276</v>
      </c>
      <c r="N4" s="10">
        <f>M4/$N$2</f>
        <v>5541314.7795071378</v>
      </c>
    </row>
    <row r="5" spans="1:14">
      <c r="A5" s="2" t="s">
        <v>173</v>
      </c>
      <c r="B5" s="10">
        <f>SUMIFS('Dealer Wise'!E$3:E$123,'Dealer Wise'!$C$3:$C$123,'Region Wise'!$A5)</f>
        <v>153857270.99606666</v>
      </c>
      <c r="C5" s="10">
        <f>SUMIFS('Dealer Wise'!F$3:F$123,'Dealer Wise'!$C$3:$C$123,'Region Wise'!$A5)</f>
        <v>111452977.78310002</v>
      </c>
      <c r="D5" s="11">
        <f t="shared" si="0"/>
        <v>0.72439200995544306</v>
      </c>
      <c r="E5" s="10">
        <f t="shared" ref="E5:E13" si="2">(B5*0.8)-C5</f>
        <v>11632839.01375331</v>
      </c>
      <c r="F5" s="10">
        <f t="shared" ref="F5:F13" si="3">E5/$N$2</f>
        <v>5816419.5068766549</v>
      </c>
      <c r="G5" s="10">
        <f t="shared" ref="G5:G13" si="4">(B5*0.86)-C5</f>
        <v>20864275.273517296</v>
      </c>
      <c r="H5" s="10">
        <f t="shared" ref="H5:H13" si="5">G5/$N$2</f>
        <v>10432137.636758648</v>
      </c>
      <c r="I5" s="10">
        <f t="shared" ref="I5:I13" si="6">(B5*0.91)-C5</f>
        <v>28557138.823320642</v>
      </c>
      <c r="J5" s="10">
        <f t="shared" ref="J5:J14" si="7">I5/$N$2</f>
        <v>14278569.411660321</v>
      </c>
      <c r="K5" s="55">
        <f t="shared" ref="K5:K13" si="8">(B5*0.96)-C5</f>
        <v>36250002.373123959</v>
      </c>
      <c r="L5" s="10">
        <f t="shared" ref="L5:L14" si="9">K5/$N$2</f>
        <v>18125001.186561979</v>
      </c>
      <c r="M5" s="10">
        <f t="shared" si="1"/>
        <v>42404293.212966636</v>
      </c>
      <c r="N5" s="10">
        <f t="shared" ref="N5:N13" si="10">M5/$N$2</f>
        <v>21202146.606483318</v>
      </c>
    </row>
    <row r="6" spans="1:14">
      <c r="A6" s="2" t="s">
        <v>26</v>
      </c>
      <c r="B6" s="10">
        <f>SUMIFS('Dealer Wise'!E$3:E$123,'Dealer Wise'!$C$3:$C$123,'Region Wise'!$A6)</f>
        <v>134548890.72690475</v>
      </c>
      <c r="C6" s="10">
        <f>SUMIFS('Dealer Wise'!F$3:F$123,'Dealer Wise'!$C$3:$C$123,'Region Wise'!$A6)</f>
        <v>101923315.2405</v>
      </c>
      <c r="D6" s="11">
        <f t="shared" si="0"/>
        <v>0.75751880740046229</v>
      </c>
      <c r="E6" s="10">
        <f t="shared" si="2"/>
        <v>5715797.3410238028</v>
      </c>
      <c r="F6" s="10">
        <f t="shared" si="3"/>
        <v>2857898.6705119014</v>
      </c>
      <c r="G6" s="10">
        <f t="shared" si="4"/>
        <v>13788730.784638077</v>
      </c>
      <c r="H6" s="10">
        <f t="shared" si="5"/>
        <v>6894365.3923190385</v>
      </c>
      <c r="I6" s="10">
        <f t="shared" si="6"/>
        <v>20516175.32098332</v>
      </c>
      <c r="J6" s="10">
        <f t="shared" si="7"/>
        <v>10258087.66049166</v>
      </c>
      <c r="K6" s="55">
        <f t="shared" si="8"/>
        <v>27243619.857328549</v>
      </c>
      <c r="L6" s="10">
        <f t="shared" si="9"/>
        <v>13621809.928664275</v>
      </c>
      <c r="M6" s="10">
        <f t="shared" si="1"/>
        <v>32625575.486404747</v>
      </c>
      <c r="N6" s="10">
        <f t="shared" si="10"/>
        <v>16312787.743202373</v>
      </c>
    </row>
    <row r="7" spans="1:14">
      <c r="A7" s="2" t="s">
        <v>41</v>
      </c>
      <c r="B7" s="10">
        <f>SUMIFS('Dealer Wise'!E$3:E$123,'Dealer Wise'!$C$3:$C$123,'Region Wise'!$A7)</f>
        <v>122047364.37657619</v>
      </c>
      <c r="C7" s="10">
        <f>SUMIFS('Dealer Wise'!F$3:F$123,'Dealer Wise'!$C$3:$C$123,'Region Wise'!$A7)</f>
        <v>72390049.110699996</v>
      </c>
      <c r="D7" s="11">
        <f t="shared" si="0"/>
        <v>0.59313078558043308</v>
      </c>
      <c r="E7" s="10">
        <f t="shared" si="2"/>
        <v>25247842.390560955</v>
      </c>
      <c r="F7" s="10">
        <f t="shared" si="3"/>
        <v>12623921.195280477</v>
      </c>
      <c r="G7" s="10">
        <f t="shared" si="4"/>
        <v>32570684.253155515</v>
      </c>
      <c r="H7" s="10">
        <f t="shared" si="5"/>
        <v>16285342.126577757</v>
      </c>
      <c r="I7" s="10">
        <f t="shared" si="6"/>
        <v>38673052.471984342</v>
      </c>
      <c r="J7" s="10">
        <f t="shared" si="7"/>
        <v>19336526.235992171</v>
      </c>
      <c r="K7" s="55">
        <f t="shared" si="8"/>
        <v>44775420.690813139</v>
      </c>
      <c r="L7" s="10">
        <f t="shared" si="9"/>
        <v>22387710.34540657</v>
      </c>
      <c r="M7" s="10">
        <f t="shared" si="1"/>
        <v>49657315.265876189</v>
      </c>
      <c r="N7" s="10">
        <f t="shared" si="10"/>
        <v>24828657.632938094</v>
      </c>
    </row>
    <row r="8" spans="1:14">
      <c r="A8" s="2" t="s">
        <v>172</v>
      </c>
      <c r="B8" s="10">
        <f>SUMIFS('Dealer Wise'!E$3:E$123,'Dealer Wise'!$C$3:$C$123,'Region Wise'!$A8)</f>
        <v>125742333.85209046</v>
      </c>
      <c r="C8" s="10">
        <f>SUMIFS('Dealer Wise'!F$3:F$123,'Dealer Wise'!$C$3:$C$123,'Region Wise'!$A8)</f>
        <v>92740425.868600011</v>
      </c>
      <c r="D8" s="11">
        <f t="shared" si="0"/>
        <v>0.73754337960427641</v>
      </c>
      <c r="E8" s="10">
        <f t="shared" si="2"/>
        <v>7853441.2130723596</v>
      </c>
      <c r="F8" s="10">
        <f t="shared" si="3"/>
        <v>3926720.6065361798</v>
      </c>
      <c r="G8" s="10">
        <f t="shared" si="4"/>
        <v>15397981.244197786</v>
      </c>
      <c r="H8" s="10">
        <f t="shared" si="5"/>
        <v>7698990.6220988929</v>
      </c>
      <c r="I8" s="10">
        <f t="shared" si="6"/>
        <v>21685097.936802313</v>
      </c>
      <c r="J8" s="10">
        <f t="shared" si="7"/>
        <v>10842548.968401156</v>
      </c>
      <c r="K8" s="55">
        <f t="shared" si="8"/>
        <v>27972214.629406825</v>
      </c>
      <c r="L8" s="10">
        <f t="shared" si="9"/>
        <v>13986107.314703412</v>
      </c>
      <c r="M8" s="10">
        <f t="shared" si="1"/>
        <v>33001907.983490452</v>
      </c>
      <c r="N8" s="10">
        <f t="shared" si="10"/>
        <v>16500953.991745226</v>
      </c>
    </row>
    <row r="9" spans="1:14">
      <c r="A9" s="2" t="s">
        <v>66</v>
      </c>
      <c r="B9" s="10">
        <f>SUMIFS('Dealer Wise'!E$3:E$123,'Dealer Wise'!$C$3:$C$123,'Region Wise'!$A9)</f>
        <v>165943342.46452859</v>
      </c>
      <c r="C9" s="10">
        <f>SUMIFS('Dealer Wise'!F$3:F$123,'Dealer Wise'!$C$3:$C$123,'Region Wise'!$A9)</f>
        <v>134407530.88900003</v>
      </c>
      <c r="D9" s="11">
        <f t="shared" si="0"/>
        <v>0.80996036895984824</v>
      </c>
      <c r="E9" s="10">
        <f t="shared" si="2"/>
        <v>-1652856.9173771441</v>
      </c>
      <c r="F9" s="10">
        <f t="shared" si="3"/>
        <v>-826428.45868857205</v>
      </c>
      <c r="G9" s="10">
        <f t="shared" si="4"/>
        <v>8303743.6304945648</v>
      </c>
      <c r="H9" s="10">
        <f t="shared" si="5"/>
        <v>4151871.8152472824</v>
      </c>
      <c r="I9" s="10">
        <f t="shared" si="6"/>
        <v>16600910.753720999</v>
      </c>
      <c r="J9" s="10">
        <f t="shared" si="7"/>
        <v>8300455.3768604994</v>
      </c>
      <c r="K9" s="55">
        <f t="shared" si="8"/>
        <v>24898077.876947403</v>
      </c>
      <c r="L9" s="10">
        <f t="shared" si="9"/>
        <v>12449038.938473701</v>
      </c>
      <c r="M9" s="10">
        <f t="shared" si="1"/>
        <v>31535811.575528562</v>
      </c>
      <c r="N9" s="10">
        <f t="shared" si="10"/>
        <v>15767905.787764281</v>
      </c>
    </row>
    <row r="10" spans="1:14">
      <c r="A10" s="2" t="s">
        <v>90</v>
      </c>
      <c r="B10" s="10">
        <f>SUMIFS('Dealer Wise'!E$3:E$123,'Dealer Wise'!$C$3:$C$123,'Region Wise'!$A10)</f>
        <v>103613966.56454763</v>
      </c>
      <c r="C10" s="10">
        <f>SUMIFS('Dealer Wise'!F$3:F$123,'Dealer Wise'!$C$3:$C$123,'Region Wise'!$A10)</f>
        <v>70543713.263099998</v>
      </c>
      <c r="D10" s="11">
        <f t="shared" si="0"/>
        <v>0.68083208858869326</v>
      </c>
      <c r="E10" s="10">
        <f t="shared" si="2"/>
        <v>12347459.988538116</v>
      </c>
      <c r="F10" s="10">
        <f t="shared" si="3"/>
        <v>6173729.9942690581</v>
      </c>
      <c r="G10" s="10">
        <f t="shared" si="4"/>
        <v>18564297.982410967</v>
      </c>
      <c r="H10" s="10">
        <f t="shared" si="5"/>
        <v>9282148.9912054837</v>
      </c>
      <c r="I10" s="10">
        <f t="shared" si="6"/>
        <v>23744996.310638353</v>
      </c>
      <c r="J10" s="10">
        <f t="shared" si="7"/>
        <v>11872498.155319177</v>
      </c>
      <c r="K10" s="55">
        <f t="shared" si="8"/>
        <v>28925694.638865724</v>
      </c>
      <c r="L10" s="10">
        <f t="shared" si="9"/>
        <v>14462847.319432862</v>
      </c>
      <c r="M10" s="10">
        <f t="shared" si="1"/>
        <v>33070253.30144763</v>
      </c>
      <c r="N10" s="10">
        <f t="shared" si="10"/>
        <v>16535126.650723815</v>
      </c>
    </row>
    <row r="11" spans="1:14">
      <c r="A11" s="2" t="s">
        <v>108</v>
      </c>
      <c r="B11" s="10">
        <f>SUMIFS('Dealer Wise'!E$3:E$123,'Dealer Wise'!$C$3:$C$123,'Region Wise'!$A11)</f>
        <v>112407239.85626191</v>
      </c>
      <c r="C11" s="10">
        <f>SUMIFS('Dealer Wise'!F$3:F$123,'Dealer Wise'!$C$3:$C$123,'Region Wise'!$A11)</f>
        <v>80147512.551800013</v>
      </c>
      <c r="D11" s="11">
        <f t="shared" si="0"/>
        <v>0.71301023541087516</v>
      </c>
      <c r="E11" s="10">
        <f t="shared" si="2"/>
        <v>9778279.3332095146</v>
      </c>
      <c r="F11" s="10">
        <f t="shared" si="3"/>
        <v>4889139.6666047573</v>
      </c>
      <c r="G11" s="10">
        <f t="shared" si="4"/>
        <v>16522713.72458522</v>
      </c>
      <c r="H11" s="10">
        <f t="shared" si="5"/>
        <v>8261356.8622926101</v>
      </c>
      <c r="I11" s="10">
        <f t="shared" si="6"/>
        <v>22143075.717398331</v>
      </c>
      <c r="J11" s="10">
        <f t="shared" si="7"/>
        <v>11071537.858699165</v>
      </c>
      <c r="K11" s="55">
        <f t="shared" si="8"/>
        <v>27763437.710211411</v>
      </c>
      <c r="L11" s="10">
        <f t="shared" si="9"/>
        <v>13881718.855105706</v>
      </c>
      <c r="M11" s="10">
        <f t="shared" si="1"/>
        <v>32259727.304461896</v>
      </c>
      <c r="N11" s="10">
        <f t="shared" si="10"/>
        <v>16129863.652230948</v>
      </c>
    </row>
    <row r="12" spans="1:14">
      <c r="A12" s="2" t="s">
        <v>124</v>
      </c>
      <c r="B12" s="10">
        <f>SUMIFS('Dealer Wise'!E$3:E$123,'Dealer Wise'!$C$3:$C$123,'Region Wise'!$A12)</f>
        <v>107600800.25774288</v>
      </c>
      <c r="C12" s="10">
        <f>SUMIFS('Dealer Wise'!F$3:F$123,'Dealer Wise'!$C$3:$C$123,'Region Wise'!$A12)</f>
        <v>67680819.561200008</v>
      </c>
      <c r="D12" s="11">
        <f t="shared" si="0"/>
        <v>0.62899922118683071</v>
      </c>
      <c r="E12" s="10">
        <f t="shared" si="2"/>
        <v>18399820.644994304</v>
      </c>
      <c r="F12" s="10">
        <f t="shared" si="3"/>
        <v>9199910.3224971518</v>
      </c>
      <c r="G12" s="10">
        <f t="shared" si="4"/>
        <v>24855868.660458863</v>
      </c>
      <c r="H12" s="10">
        <f t="shared" si="5"/>
        <v>12427934.330229431</v>
      </c>
      <c r="I12" s="10">
        <f t="shared" si="6"/>
        <v>30235908.673346013</v>
      </c>
      <c r="J12" s="10">
        <f t="shared" si="7"/>
        <v>15117954.336673006</v>
      </c>
      <c r="K12" s="55">
        <f t="shared" si="8"/>
        <v>35615948.686233148</v>
      </c>
      <c r="L12" s="10">
        <f t="shared" si="9"/>
        <v>17807974.343116574</v>
      </c>
      <c r="M12" s="10">
        <f t="shared" si="1"/>
        <v>39919980.696542874</v>
      </c>
      <c r="N12" s="10">
        <f t="shared" si="10"/>
        <v>19959990.348271437</v>
      </c>
    </row>
    <row r="13" spans="1:14">
      <c r="A13" s="42" t="s">
        <v>180</v>
      </c>
      <c r="B13" s="43">
        <f>SUMIF('Dealer Wise'!B124,'Region Wise'!A13,'Dealer Wise'!E124)</f>
        <v>20449572.09765714</v>
      </c>
      <c r="C13" s="43">
        <f>SUMIF('Dealer Wise'!B124,'Region Wise'!A13,'Dealer Wise'!F124)</f>
        <v>18558054</v>
      </c>
      <c r="D13" s="44">
        <f t="shared" si="0"/>
        <v>0.90750329206771774</v>
      </c>
      <c r="E13" s="43">
        <f t="shared" si="2"/>
        <v>-2198396.321874287</v>
      </c>
      <c r="F13" s="43">
        <f t="shared" si="3"/>
        <v>-1099198.1609371435</v>
      </c>
      <c r="G13" s="43">
        <f t="shared" si="4"/>
        <v>-971421.99601485953</v>
      </c>
      <c r="H13" s="43">
        <f t="shared" si="5"/>
        <v>-485710.99800742976</v>
      </c>
      <c r="I13" s="43">
        <f t="shared" si="6"/>
        <v>51056.608867999166</v>
      </c>
      <c r="J13" s="43">
        <f t="shared" si="7"/>
        <v>25528.304433999583</v>
      </c>
      <c r="K13" s="55">
        <f t="shared" si="8"/>
        <v>1073535.2137508541</v>
      </c>
      <c r="L13" s="43">
        <f t="shared" si="9"/>
        <v>536767.60687542707</v>
      </c>
      <c r="M13" s="43">
        <f t="shared" si="1"/>
        <v>1891518.0976571403</v>
      </c>
      <c r="N13" s="43">
        <f t="shared" si="10"/>
        <v>945759.04882857017</v>
      </c>
    </row>
    <row r="14" spans="1:14">
      <c r="A14" s="25" t="s">
        <v>174</v>
      </c>
      <c r="B14" s="30">
        <f>SUM(B4:B13)</f>
        <v>1128192620.5714905</v>
      </c>
      <c r="C14" s="30">
        <f>SUM(C4:C13)</f>
        <v>820743608.08810019</v>
      </c>
      <c r="D14" s="31">
        <f t="shared" si="0"/>
        <v>0.72748535411652415</v>
      </c>
      <c r="E14" s="32">
        <f>SUM(E4:E13)</f>
        <v>81810488.369092345</v>
      </c>
      <c r="F14" s="32">
        <f>SUM(F4:F13)</f>
        <v>40905244.184546173</v>
      </c>
      <c r="G14" s="32">
        <f>SUM(G4:G13)</f>
        <v>149502045.60338169</v>
      </c>
      <c r="H14" s="32">
        <f>SUM(H4:H13)</f>
        <v>74751022.801690847</v>
      </c>
      <c r="I14" s="32">
        <f>SUM(I4:I13)</f>
        <v>205911676.63195631</v>
      </c>
      <c r="J14" s="32">
        <f t="shared" si="7"/>
        <v>102955838.31597815</v>
      </c>
      <c r="K14" s="32">
        <f>SUM(K4:K13)</f>
        <v>262321307.66053069</v>
      </c>
      <c r="L14" s="32">
        <f t="shared" si="9"/>
        <v>131160653.83026534</v>
      </c>
      <c r="M14" s="30">
        <f>SUM(M4:M13)</f>
        <v>307449012.48339039</v>
      </c>
      <c r="N14" s="33">
        <f>M14/N2</f>
        <v>153724506.2416952</v>
      </c>
    </row>
    <row r="15" spans="1:14">
      <c r="N15" s="27"/>
    </row>
    <row r="16" spans="1:14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>
      <c r="A2" s="224" t="s">
        <v>1445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6" t="s">
        <v>185</v>
      </c>
      <c r="P2" s="6">
        <f>'Dealer Wise'!Q1</f>
        <v>2</v>
      </c>
    </row>
    <row r="3" spans="1:16" ht="44.25" customHeight="1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>
      <c r="A4" s="69">
        <v>1</v>
      </c>
      <c r="B4" s="2" t="s">
        <v>3</v>
      </c>
      <c r="C4" s="2" t="s">
        <v>3</v>
      </c>
      <c r="D4" s="8">
        <f>SUMIFS('Dealer Wise'!E$3:E$123,'Dealer Wise'!$D$3:$D$123,'Zone Wise'!$C4)</f>
        <v>15459820.422928572</v>
      </c>
      <c r="E4" s="8">
        <f>SUMIFS('Dealer Wise'!F$3:F$123,'Dealer Wise'!$D$3:$D$123,'Zone Wise'!$C4)</f>
        <v>13960916.334800005</v>
      </c>
      <c r="F4" s="9">
        <f t="shared" ref="F4:F34" si="0">E4/D4</f>
        <v>0.90304518117781429</v>
      </c>
      <c r="G4" s="46">
        <f>(D4*0.8)-E4</f>
        <v>-1593059.9964571465</v>
      </c>
      <c r="H4" s="8">
        <f t="shared" ref="H4:H35" si="1">G4/$P$2</f>
        <v>-796529.99822857324</v>
      </c>
      <c r="I4" s="46">
        <f>(D4*0.86)-E4</f>
        <v>-665470.7710814327</v>
      </c>
      <c r="J4" s="8">
        <f t="shared" ref="J4:J35" si="2">I4/$P$2</f>
        <v>-332735.38554071635</v>
      </c>
      <c r="K4" s="8">
        <f>(D4*0.91)-E4</f>
        <v>107520.25006499514</v>
      </c>
      <c r="L4" s="8">
        <f t="shared" ref="L4:L34" si="3">K4/$P$2</f>
        <v>53760.12503249757</v>
      </c>
      <c r="M4" s="56">
        <f>(D4*0.96)-E4</f>
        <v>880511.27121142298</v>
      </c>
      <c r="N4" s="8">
        <f t="shared" ref="N4:N35" si="4">M4/$P$2</f>
        <v>440255.63560571149</v>
      </c>
      <c r="O4" s="8">
        <f t="shared" ref="O4:O34" si="5">D4-E4</f>
        <v>1498904.0881285667</v>
      </c>
      <c r="P4" s="35">
        <f t="shared" ref="P4:P35" si="6">O4/$P$2</f>
        <v>749452.04406428337</v>
      </c>
    </row>
    <row r="5" spans="1:16">
      <c r="A5" s="69">
        <v>2</v>
      </c>
      <c r="B5" s="2" t="s">
        <v>3</v>
      </c>
      <c r="C5" s="2" t="s">
        <v>5</v>
      </c>
      <c r="D5" s="8">
        <f>SUMIFS('Dealer Wise'!E$3:E$123,'Dealer Wise'!$D$3:$D$123,'Zone Wise'!$C5)</f>
        <v>24657330.54195714</v>
      </c>
      <c r="E5" s="8">
        <f>SUMIFS('Dealer Wise'!F$3:F$123,'Dealer Wise'!$D$3:$D$123,'Zone Wise'!$C5)</f>
        <v>21842363.531099994</v>
      </c>
      <c r="F5" s="9">
        <f t="shared" si="0"/>
        <v>0.88583650585909235</v>
      </c>
      <c r="G5" s="46">
        <f t="shared" ref="G5:G53" si="7">(D5*0.8)-E5</f>
        <v>-2116499.0975342803</v>
      </c>
      <c r="H5" s="8">
        <f t="shared" si="1"/>
        <v>-1058249.5487671401</v>
      </c>
      <c r="I5" s="46">
        <f t="shared" ref="I5:I53" si="8">(D5*0.86)-E5</f>
        <v>-637059.26501685381</v>
      </c>
      <c r="J5" s="8">
        <f t="shared" si="2"/>
        <v>-318529.6325084269</v>
      </c>
      <c r="K5" s="8">
        <f t="shared" ref="K5:K53" si="9">(D5*0.91)-E5</f>
        <v>595807.26208100468</v>
      </c>
      <c r="L5" s="8">
        <f t="shared" si="3"/>
        <v>297903.63104050234</v>
      </c>
      <c r="M5" s="56">
        <f t="shared" ref="M5:M53" si="10">(D5*0.96)-E5</f>
        <v>1828673.7891788594</v>
      </c>
      <c r="N5" s="8">
        <f t="shared" si="4"/>
        <v>914336.89458942972</v>
      </c>
      <c r="O5" s="34">
        <f t="shared" si="5"/>
        <v>2814967.0108571462</v>
      </c>
      <c r="P5" s="8">
        <f t="shared" si="6"/>
        <v>1407483.5054285731</v>
      </c>
    </row>
    <row r="6" spans="1:16">
      <c r="A6" s="69">
        <v>3</v>
      </c>
      <c r="B6" s="2" t="s">
        <v>3</v>
      </c>
      <c r="C6" s="2" t="s">
        <v>8</v>
      </c>
      <c r="D6" s="8">
        <f>SUMIFS('Dealer Wise'!E$3:E$123,'Dealer Wise'!$D$3:$D$123,'Zone Wise'!$C6)</f>
        <v>19716217.076838095</v>
      </c>
      <c r="E6" s="8">
        <f>SUMIFS('Dealer Wise'!F$3:F$123,'Dealer Wise'!$D$3:$D$123,'Zone Wise'!$C6)</f>
        <v>13736150.706799999</v>
      </c>
      <c r="F6" s="9">
        <f t="shared" si="0"/>
        <v>0.69669301434790631</v>
      </c>
      <c r="G6" s="46">
        <f t="shared" si="7"/>
        <v>2036822.9546704777</v>
      </c>
      <c r="H6" s="8">
        <f t="shared" si="1"/>
        <v>1018411.4773352388</v>
      </c>
      <c r="I6" s="46">
        <f t="shared" si="8"/>
        <v>3219795.9792807624</v>
      </c>
      <c r="J6" s="8">
        <f t="shared" si="2"/>
        <v>1609897.9896403812</v>
      </c>
      <c r="K6" s="8">
        <f t="shared" si="9"/>
        <v>4205606.8331226669</v>
      </c>
      <c r="L6" s="8">
        <f t="shared" si="3"/>
        <v>2102803.4165613335</v>
      </c>
      <c r="M6" s="56">
        <f t="shared" si="10"/>
        <v>5191417.6869645715</v>
      </c>
      <c r="N6" s="8">
        <f t="shared" si="4"/>
        <v>2595708.8434822857</v>
      </c>
      <c r="O6" s="8">
        <f t="shared" si="5"/>
        <v>5980066.3700380959</v>
      </c>
      <c r="P6" s="36">
        <f t="shared" si="6"/>
        <v>2990033.1850190479</v>
      </c>
    </row>
    <row r="7" spans="1:16">
      <c r="A7" s="69">
        <v>4</v>
      </c>
      <c r="B7" s="2" t="s">
        <v>3</v>
      </c>
      <c r="C7" s="2" t="s">
        <v>13</v>
      </c>
      <c r="D7" s="8">
        <f>SUMIFS('Dealer Wise'!E$3:E$123,'Dealer Wise'!$D$3:$D$123,'Zone Wise'!$C7)</f>
        <v>22148471.337390475</v>
      </c>
      <c r="E7" s="8">
        <f>SUMIFS('Dealer Wise'!F$3:F$123,'Dealer Wise'!$D$3:$D$123,'Zone Wise'!$C7)</f>
        <v>21359779.247400001</v>
      </c>
      <c r="F7" s="9">
        <f t="shared" si="0"/>
        <v>0.96439067608882678</v>
      </c>
      <c r="G7" s="46">
        <f t="shared" si="7"/>
        <v>-3641002.1774876192</v>
      </c>
      <c r="H7" s="8">
        <f t="shared" si="1"/>
        <v>-1820501.0887438096</v>
      </c>
      <c r="I7" s="46">
        <f t="shared" si="8"/>
        <v>-2312093.8972441927</v>
      </c>
      <c r="J7" s="8">
        <f t="shared" si="2"/>
        <v>-1156046.9486220963</v>
      </c>
      <c r="K7" s="8">
        <f t="shared" si="9"/>
        <v>-1204670.3303746693</v>
      </c>
      <c r="L7" s="8">
        <f t="shared" si="3"/>
        <v>-602335.16518733464</v>
      </c>
      <c r="M7" s="56">
        <f t="shared" si="10"/>
        <v>-97246.763505145907</v>
      </c>
      <c r="N7" s="8">
        <f t="shared" si="4"/>
        <v>-48623.381752572954</v>
      </c>
      <c r="O7" s="8">
        <f t="shared" si="5"/>
        <v>788692.08999047428</v>
      </c>
      <c r="P7" s="8">
        <f t="shared" si="6"/>
        <v>394346.04499523714</v>
      </c>
    </row>
    <row r="8" spans="1:16">
      <c r="A8" s="69">
        <v>5</v>
      </c>
      <c r="B8" s="2" t="s">
        <v>173</v>
      </c>
      <c r="C8" s="2" t="s">
        <v>19</v>
      </c>
      <c r="D8" s="8">
        <f>SUMIFS('Dealer Wise'!E$3:E$123,'Dealer Wise'!$D$3:$D$123,'Zone Wise'!$C8)</f>
        <v>25425955.229357146</v>
      </c>
      <c r="E8" s="8">
        <f>SUMIFS('Dealer Wise'!F$3:F$123,'Dealer Wise'!$D$3:$D$123,'Zone Wise'!$C8)</f>
        <v>8564817.9254000001</v>
      </c>
      <c r="F8" s="9">
        <f t="shared" si="0"/>
        <v>0.33685333935894562</v>
      </c>
      <c r="G8" s="46">
        <f t="shared" si="7"/>
        <v>11775946.258085717</v>
      </c>
      <c r="H8" s="8">
        <f t="shared" si="1"/>
        <v>5887973.1290428583</v>
      </c>
      <c r="I8" s="46">
        <f t="shared" si="8"/>
        <v>13301503.571847145</v>
      </c>
      <c r="J8" s="8">
        <f t="shared" si="2"/>
        <v>6650751.7859235723</v>
      </c>
      <c r="K8" s="8">
        <f t="shared" si="9"/>
        <v>14572801.333315004</v>
      </c>
      <c r="L8" s="8">
        <f t="shared" si="3"/>
        <v>7286400.6666575018</v>
      </c>
      <c r="M8" s="56">
        <f t="shared" si="10"/>
        <v>15844099.094782859</v>
      </c>
      <c r="N8" s="8">
        <f t="shared" si="4"/>
        <v>7922049.5473914295</v>
      </c>
      <c r="O8" s="8">
        <f t="shared" si="5"/>
        <v>16861137.303957146</v>
      </c>
      <c r="P8" s="8">
        <f t="shared" si="6"/>
        <v>8430568.6519785728</v>
      </c>
    </row>
    <row r="9" spans="1:16">
      <c r="A9" s="69">
        <v>6</v>
      </c>
      <c r="B9" s="2" t="s">
        <v>173</v>
      </c>
      <c r="C9" s="2" t="s">
        <v>24</v>
      </c>
      <c r="D9" s="8">
        <f>SUMIFS('Dealer Wise'!E$3:E$123,'Dealer Wise'!$D$3:$D$123,'Zone Wise'!$C9)</f>
        <v>20757514.347966664</v>
      </c>
      <c r="E9" s="8">
        <f>SUMIFS('Dealer Wise'!F$3:F$123,'Dealer Wise'!$D$3:$D$123,'Zone Wise'!$C9)</f>
        <v>17526390.902200002</v>
      </c>
      <c r="F9" s="9">
        <f t="shared" si="0"/>
        <v>0.84433957787035463</v>
      </c>
      <c r="G9" s="46">
        <f t="shared" si="7"/>
        <v>-920379.42382667027</v>
      </c>
      <c r="H9" s="8">
        <f t="shared" si="1"/>
        <v>-460189.71191333514</v>
      </c>
      <c r="I9" s="46">
        <f t="shared" si="8"/>
        <v>325071.43705132976</v>
      </c>
      <c r="J9" s="8">
        <f t="shared" si="2"/>
        <v>162535.71852566488</v>
      </c>
      <c r="K9" s="8">
        <f t="shared" si="9"/>
        <v>1362947.1544496641</v>
      </c>
      <c r="L9" s="8">
        <f t="shared" si="3"/>
        <v>681473.57722483203</v>
      </c>
      <c r="M9" s="56">
        <f t="shared" si="10"/>
        <v>2400822.8718479946</v>
      </c>
      <c r="N9" s="8">
        <f t="shared" si="4"/>
        <v>1200411.4359239973</v>
      </c>
      <c r="O9" s="8">
        <f t="shared" si="5"/>
        <v>3231123.4457666613</v>
      </c>
      <c r="P9" s="8">
        <f t="shared" si="6"/>
        <v>1615561.7228833307</v>
      </c>
    </row>
    <row r="10" spans="1:16">
      <c r="A10" s="69">
        <v>7</v>
      </c>
      <c r="B10" s="2" t="s">
        <v>173</v>
      </c>
      <c r="C10" s="2" t="s">
        <v>23</v>
      </c>
      <c r="D10" s="8">
        <f>SUMIFS('Dealer Wise'!E$3:E$123,'Dealer Wise'!$D$3:$D$123,'Zone Wise'!$C10)</f>
        <v>34284676.609490484</v>
      </c>
      <c r="E10" s="8">
        <f>SUMIFS('Dealer Wise'!F$3:F$123,'Dealer Wise'!$D$3:$D$123,'Zone Wise'!$C10)</f>
        <v>36656864.078500018</v>
      </c>
      <c r="F10" s="9">
        <f t="shared" si="0"/>
        <v>1.069190895280397</v>
      </c>
      <c r="G10" s="46">
        <f t="shared" si="7"/>
        <v>-9229122.7909076288</v>
      </c>
      <c r="H10" s="8">
        <f t="shared" si="1"/>
        <v>-4614561.3954538144</v>
      </c>
      <c r="I10" s="46">
        <f t="shared" si="8"/>
        <v>-7172042.1943382025</v>
      </c>
      <c r="J10" s="8">
        <f t="shared" si="2"/>
        <v>-3586021.0971691012</v>
      </c>
      <c r="K10" s="8">
        <f t="shared" si="9"/>
        <v>-5457808.3638636768</v>
      </c>
      <c r="L10" s="8">
        <f t="shared" si="3"/>
        <v>-2728904.1819318384</v>
      </c>
      <c r="M10" s="56">
        <f t="shared" si="10"/>
        <v>-3743574.5333891548</v>
      </c>
      <c r="N10" s="8">
        <f t="shared" si="4"/>
        <v>-1871787.2666945774</v>
      </c>
      <c r="O10" s="8">
        <f t="shared" si="5"/>
        <v>-2372187.4690095335</v>
      </c>
      <c r="P10" s="8">
        <f t="shared" si="6"/>
        <v>-1186093.7345047668</v>
      </c>
    </row>
    <row r="11" spans="1:16">
      <c r="A11" s="69">
        <v>8</v>
      </c>
      <c r="B11" s="2" t="s">
        <v>173</v>
      </c>
      <c r="C11" s="2" t="s">
        <v>20</v>
      </c>
      <c r="D11" s="8">
        <f>SUMIFS('Dealer Wise'!E$3:E$123,'Dealer Wise'!$D$3:$D$123,'Zone Wise'!$C11)</f>
        <v>23084525.453666665</v>
      </c>
      <c r="E11" s="8">
        <f>SUMIFS('Dealer Wise'!F$3:F$123,'Dealer Wise'!$D$3:$D$123,'Zone Wise'!$C11)</f>
        <v>16912459.953200001</v>
      </c>
      <c r="F11" s="9">
        <f t="shared" si="0"/>
        <v>0.73263190907455655</v>
      </c>
      <c r="G11" s="46">
        <f t="shared" si="7"/>
        <v>1555160.4097333327</v>
      </c>
      <c r="H11" s="8">
        <f t="shared" si="1"/>
        <v>777580.20486666635</v>
      </c>
      <c r="I11" s="46">
        <f t="shared" si="8"/>
        <v>2940231.9369533285</v>
      </c>
      <c r="J11" s="8">
        <f t="shared" si="2"/>
        <v>1470115.9684766643</v>
      </c>
      <c r="K11" s="8">
        <f t="shared" si="9"/>
        <v>4094458.2096366659</v>
      </c>
      <c r="L11" s="8">
        <f t="shared" si="3"/>
        <v>2047229.1048183329</v>
      </c>
      <c r="M11" s="56">
        <f t="shared" si="10"/>
        <v>5248684.4823199958</v>
      </c>
      <c r="N11" s="8">
        <f t="shared" si="4"/>
        <v>2624342.2411599979</v>
      </c>
      <c r="O11" s="8">
        <f t="shared" si="5"/>
        <v>6172065.5004666634</v>
      </c>
      <c r="P11" s="8">
        <f t="shared" si="6"/>
        <v>3086032.7502333317</v>
      </c>
    </row>
    <row r="12" spans="1:16">
      <c r="A12" s="69">
        <v>9</v>
      </c>
      <c r="B12" s="2" t="s">
        <v>173</v>
      </c>
      <c r="C12" s="2" t="s">
        <v>21</v>
      </c>
      <c r="D12" s="8">
        <f>SUMIFS('Dealer Wise'!E$3:E$123,'Dealer Wise'!$D$3:$D$123,'Zone Wise'!$C12)</f>
        <v>33064797.823909521</v>
      </c>
      <c r="E12" s="8">
        <f>SUMIFS('Dealer Wise'!F$3:F$123,'Dealer Wise'!$D$3:$D$123,'Zone Wise'!$C12)</f>
        <v>20054169.109700006</v>
      </c>
      <c r="F12" s="9">
        <f t="shared" si="0"/>
        <v>0.60651116684580519</v>
      </c>
      <c r="G12" s="46">
        <f t="shared" si="7"/>
        <v>6397669.1494276114</v>
      </c>
      <c r="H12" s="8">
        <f t="shared" si="1"/>
        <v>3198834.5747138057</v>
      </c>
      <c r="I12" s="46">
        <f t="shared" si="8"/>
        <v>8381557.0188621804</v>
      </c>
      <c r="J12" s="8">
        <f t="shared" si="2"/>
        <v>4190778.5094310902</v>
      </c>
      <c r="K12" s="8">
        <f t="shared" si="9"/>
        <v>10034796.91005766</v>
      </c>
      <c r="L12" s="8">
        <f t="shared" si="3"/>
        <v>5017398.4550288301</v>
      </c>
      <c r="M12" s="56">
        <f t="shared" si="10"/>
        <v>11688036.801253133</v>
      </c>
      <c r="N12" s="8">
        <f t="shared" si="4"/>
        <v>5844018.4006265663</v>
      </c>
      <c r="O12" s="8">
        <f t="shared" si="5"/>
        <v>13010628.714209516</v>
      </c>
      <c r="P12" s="8">
        <f t="shared" si="6"/>
        <v>6505314.3571047578</v>
      </c>
    </row>
    <row r="13" spans="1:16">
      <c r="A13" s="69">
        <v>10</v>
      </c>
      <c r="B13" s="2" t="s">
        <v>173</v>
      </c>
      <c r="C13" s="2" t="s">
        <v>22</v>
      </c>
      <c r="D13" s="8">
        <f>SUMIFS('Dealer Wise'!E$3:E$123,'Dealer Wise'!$D$3:$D$123,'Zone Wise'!$C13)</f>
        <v>17239801.531676196</v>
      </c>
      <c r="E13" s="8">
        <f>SUMIFS('Dealer Wise'!F$3:F$123,'Dealer Wise'!$D$3:$D$123,'Zone Wise'!$C13)</f>
        <v>11738275.814100001</v>
      </c>
      <c r="F13" s="9">
        <f t="shared" si="0"/>
        <v>0.68088230554929763</v>
      </c>
      <c r="G13" s="46">
        <f t="shared" si="7"/>
        <v>2053565.4112409558</v>
      </c>
      <c r="H13" s="8">
        <f t="shared" si="1"/>
        <v>1026782.7056204779</v>
      </c>
      <c r="I13" s="46">
        <f t="shared" si="8"/>
        <v>3087953.5031415261</v>
      </c>
      <c r="J13" s="8">
        <f t="shared" si="2"/>
        <v>1543976.7515707631</v>
      </c>
      <c r="K13" s="8">
        <f t="shared" si="9"/>
        <v>3949943.5797253381</v>
      </c>
      <c r="L13" s="8">
        <f t="shared" si="3"/>
        <v>1974971.7898626691</v>
      </c>
      <c r="M13" s="56">
        <f t="shared" si="10"/>
        <v>4811933.6563091464</v>
      </c>
      <c r="N13" s="8">
        <f t="shared" si="4"/>
        <v>2405966.8281545732</v>
      </c>
      <c r="O13" s="8">
        <f t="shared" si="5"/>
        <v>5501525.7175761946</v>
      </c>
      <c r="P13" s="8">
        <f t="shared" si="6"/>
        <v>2750762.8587880973</v>
      </c>
    </row>
    <row r="14" spans="1:16">
      <c r="A14" s="69">
        <v>11</v>
      </c>
      <c r="B14" s="2" t="s">
        <v>26</v>
      </c>
      <c r="C14" s="2" t="s">
        <v>28</v>
      </c>
      <c r="D14" s="8">
        <f>SUMIFS('Dealer Wise'!E$3:E$123,'Dealer Wise'!$D$3:$D$123,'Zone Wise'!$C14)</f>
        <v>19945423.849390477</v>
      </c>
      <c r="E14" s="8">
        <f>SUMIFS('Dealer Wise'!F$3:F$123,'Dealer Wise'!$D$3:$D$123,'Zone Wise'!$C14)</f>
        <v>14530169.137000002</v>
      </c>
      <c r="F14" s="9">
        <f t="shared" si="0"/>
        <v>0.72849638326658261</v>
      </c>
      <c r="G14" s="46">
        <f t="shared" si="7"/>
        <v>1426169.94251238</v>
      </c>
      <c r="H14" s="8">
        <f t="shared" si="1"/>
        <v>713084.97125618998</v>
      </c>
      <c r="I14" s="46">
        <f t="shared" si="8"/>
        <v>2622895.3734758087</v>
      </c>
      <c r="J14" s="8">
        <f t="shared" si="2"/>
        <v>1311447.6867379043</v>
      </c>
      <c r="K14" s="8">
        <f t="shared" si="9"/>
        <v>3620166.565945331</v>
      </c>
      <c r="L14" s="8">
        <f t="shared" si="3"/>
        <v>1810083.2829726655</v>
      </c>
      <c r="M14" s="56">
        <f t="shared" si="10"/>
        <v>4617437.7584148534</v>
      </c>
      <c r="N14" s="8">
        <f t="shared" si="4"/>
        <v>2308718.8792074267</v>
      </c>
      <c r="O14" s="8">
        <f t="shared" si="5"/>
        <v>5415254.712390475</v>
      </c>
      <c r="P14" s="8">
        <f t="shared" si="6"/>
        <v>2707627.3561952375</v>
      </c>
    </row>
    <row r="15" spans="1:16">
      <c r="A15" s="69">
        <v>12</v>
      </c>
      <c r="B15" s="2" t="s">
        <v>26</v>
      </c>
      <c r="C15" s="2" t="s">
        <v>31</v>
      </c>
      <c r="D15" s="8">
        <f>SUMIFS('Dealer Wise'!E$3:E$123,'Dealer Wise'!$D$3:$D$123,'Zone Wise'!$C15)</f>
        <v>25762885.098033324</v>
      </c>
      <c r="E15" s="8">
        <f>SUMIFS('Dealer Wise'!F$3:F$123,'Dealer Wise'!$D$3:$D$123,'Zone Wise'!$C15)</f>
        <v>23117579.049999997</v>
      </c>
      <c r="F15" s="9">
        <f t="shared" si="0"/>
        <v>0.89732104777988309</v>
      </c>
      <c r="G15" s="46">
        <f t="shared" si="7"/>
        <v>-2507270.9715733379</v>
      </c>
      <c r="H15" s="8">
        <f t="shared" si="1"/>
        <v>-1253635.485786669</v>
      </c>
      <c r="I15" s="46">
        <f t="shared" si="8"/>
        <v>-961497.86569133773</v>
      </c>
      <c r="J15" s="8">
        <f t="shared" si="2"/>
        <v>-480748.93284566887</v>
      </c>
      <c r="K15" s="8">
        <f t="shared" si="9"/>
        <v>326646.38921032846</v>
      </c>
      <c r="L15" s="8">
        <f t="shared" si="3"/>
        <v>163323.19460516423</v>
      </c>
      <c r="M15" s="56">
        <f t="shared" si="10"/>
        <v>1614790.6441119947</v>
      </c>
      <c r="N15" s="8">
        <f t="shared" si="4"/>
        <v>807395.32205599733</v>
      </c>
      <c r="O15" s="8">
        <f t="shared" si="5"/>
        <v>2645306.0480333269</v>
      </c>
      <c r="P15" s="8">
        <f t="shared" si="6"/>
        <v>1322653.0240166634</v>
      </c>
    </row>
    <row r="16" spans="1:16">
      <c r="A16" s="69">
        <v>13</v>
      </c>
      <c r="B16" s="2" t="s">
        <v>26</v>
      </c>
      <c r="C16" s="2" t="s">
        <v>33</v>
      </c>
      <c r="D16" s="8">
        <f>SUMIFS('Dealer Wise'!E$3:E$123,'Dealer Wise'!$D$3:$D$123,'Zone Wise'!$C16)</f>
        <v>25134353.601466656</v>
      </c>
      <c r="E16" s="8">
        <f>SUMIFS('Dealer Wise'!F$3:F$123,'Dealer Wise'!$D$3:$D$123,'Zone Wise'!$C16)</f>
        <v>15902781.812500006</v>
      </c>
      <c r="F16" s="9">
        <f t="shared" si="0"/>
        <v>0.63271099247891682</v>
      </c>
      <c r="G16" s="46">
        <f t="shared" si="7"/>
        <v>4204701.0686733183</v>
      </c>
      <c r="H16" s="8">
        <f t="shared" si="1"/>
        <v>2102350.5343366591</v>
      </c>
      <c r="I16" s="46">
        <f t="shared" si="8"/>
        <v>5712762.2847613189</v>
      </c>
      <c r="J16" s="8">
        <f t="shared" si="2"/>
        <v>2856381.1423806595</v>
      </c>
      <c r="K16" s="8">
        <f t="shared" si="9"/>
        <v>6969479.964834651</v>
      </c>
      <c r="L16" s="8">
        <f t="shared" si="3"/>
        <v>3484739.9824173255</v>
      </c>
      <c r="M16" s="56">
        <f t="shared" si="10"/>
        <v>8226197.644907983</v>
      </c>
      <c r="N16" s="8">
        <f t="shared" si="4"/>
        <v>4113098.8224539915</v>
      </c>
      <c r="O16" s="8">
        <f t="shared" si="5"/>
        <v>9231571.7889666501</v>
      </c>
      <c r="P16" s="8">
        <f t="shared" si="6"/>
        <v>4615785.8944833251</v>
      </c>
    </row>
    <row r="17" spans="1:16">
      <c r="A17" s="69">
        <v>14</v>
      </c>
      <c r="B17" s="2" t="s">
        <v>26</v>
      </c>
      <c r="C17" s="2" t="s">
        <v>35</v>
      </c>
      <c r="D17" s="8">
        <f>SUMIFS('Dealer Wise'!E$3:E$123,'Dealer Wise'!$D$3:$D$123,'Zone Wise'!$C17)</f>
        <v>22771796.758209523</v>
      </c>
      <c r="E17" s="8">
        <f>SUMIFS('Dealer Wise'!F$3:F$123,'Dealer Wise'!$D$3:$D$123,'Zone Wise'!$C17)</f>
        <v>20958892.441000007</v>
      </c>
      <c r="F17" s="9">
        <f t="shared" si="0"/>
        <v>0.92038817417620156</v>
      </c>
      <c r="G17" s="46">
        <f t="shared" si="7"/>
        <v>-2741455.0344323888</v>
      </c>
      <c r="H17" s="8">
        <f t="shared" si="1"/>
        <v>-1370727.5172161944</v>
      </c>
      <c r="I17" s="46">
        <f t="shared" si="8"/>
        <v>-1375147.2289398164</v>
      </c>
      <c r="J17" s="8">
        <f t="shared" si="2"/>
        <v>-687573.61446990818</v>
      </c>
      <c r="K17" s="8">
        <f t="shared" si="9"/>
        <v>-236557.39102933928</v>
      </c>
      <c r="L17" s="8">
        <f t="shared" si="3"/>
        <v>-118278.69551466964</v>
      </c>
      <c r="M17" s="56">
        <f t="shared" si="10"/>
        <v>902032.44688113406</v>
      </c>
      <c r="N17" s="8">
        <f t="shared" si="4"/>
        <v>451016.22344056703</v>
      </c>
      <c r="O17" s="8">
        <f t="shared" si="5"/>
        <v>1812904.3172095157</v>
      </c>
      <c r="P17" s="8">
        <f t="shared" si="6"/>
        <v>906452.15860475786</v>
      </c>
    </row>
    <row r="18" spans="1:16">
      <c r="A18" s="69">
        <v>15</v>
      </c>
      <c r="B18" s="2" t="s">
        <v>26</v>
      </c>
      <c r="C18" s="2" t="s">
        <v>37</v>
      </c>
      <c r="D18" s="8">
        <f>SUMIFS('Dealer Wise'!E$3:E$123,'Dealer Wise'!$D$3:$D$123,'Zone Wise'!$C18)</f>
        <v>40934431.419804767</v>
      </c>
      <c r="E18" s="8">
        <f>SUMIFS('Dealer Wise'!F$3:F$123,'Dealer Wise'!$D$3:$D$123,'Zone Wise'!$C18)</f>
        <v>27413892.799999997</v>
      </c>
      <c r="F18" s="9">
        <f t="shared" si="0"/>
        <v>0.66970254255777195</v>
      </c>
      <c r="G18" s="46">
        <f t="shared" si="7"/>
        <v>5333652.3358438164</v>
      </c>
      <c r="H18" s="8">
        <f t="shared" si="1"/>
        <v>2666826.1679219082</v>
      </c>
      <c r="I18" s="46">
        <f t="shared" si="8"/>
        <v>7789718.2210321054</v>
      </c>
      <c r="J18" s="8">
        <f t="shared" si="2"/>
        <v>3894859.1105160527</v>
      </c>
      <c r="K18" s="8">
        <f t="shared" si="9"/>
        <v>9836439.79202234</v>
      </c>
      <c r="L18" s="8">
        <f t="shared" si="3"/>
        <v>4918219.89601117</v>
      </c>
      <c r="M18" s="56">
        <f t="shared" si="10"/>
        <v>11883161.363012575</v>
      </c>
      <c r="N18" s="8">
        <f t="shared" si="4"/>
        <v>5941580.6815062873</v>
      </c>
      <c r="O18" s="8">
        <f t="shared" si="5"/>
        <v>13520538.61980477</v>
      </c>
      <c r="P18" s="8">
        <f t="shared" si="6"/>
        <v>6760269.3099023849</v>
      </c>
    </row>
    <row r="19" spans="1:16">
      <c r="A19" s="69">
        <v>16</v>
      </c>
      <c r="B19" s="2" t="s">
        <v>41</v>
      </c>
      <c r="C19" s="2" t="s">
        <v>42</v>
      </c>
      <c r="D19" s="8">
        <f>SUMIFS('Dealer Wise'!E$3:E$123,'Dealer Wise'!$D$3:$D$123,'Zone Wise'!$C19)</f>
        <v>23080163.673757143</v>
      </c>
      <c r="E19" s="8">
        <f>SUMIFS('Dealer Wise'!F$3:F$123,'Dealer Wise'!$D$3:$D$123,'Zone Wise'!$C19)</f>
        <v>12364137.296999998</v>
      </c>
      <c r="F19" s="9">
        <f t="shared" si="0"/>
        <v>0.53570405616570227</v>
      </c>
      <c r="G19" s="46">
        <f t="shared" si="7"/>
        <v>6099993.6420057155</v>
      </c>
      <c r="H19" s="8">
        <f t="shared" si="1"/>
        <v>3049996.8210028578</v>
      </c>
      <c r="I19" s="46">
        <f t="shared" si="8"/>
        <v>7484803.462431144</v>
      </c>
      <c r="J19" s="8">
        <f t="shared" si="2"/>
        <v>3742401.731215572</v>
      </c>
      <c r="K19" s="8">
        <f t="shared" si="9"/>
        <v>8638811.6461190023</v>
      </c>
      <c r="L19" s="8">
        <f t="shared" si="3"/>
        <v>4319405.8230595011</v>
      </c>
      <c r="M19" s="56">
        <f t="shared" si="10"/>
        <v>9792819.8298068568</v>
      </c>
      <c r="N19" s="8">
        <f t="shared" si="4"/>
        <v>4896409.9149034284</v>
      </c>
      <c r="O19" s="8">
        <f t="shared" si="5"/>
        <v>10716026.376757145</v>
      </c>
      <c r="P19" s="8">
        <f t="shared" si="6"/>
        <v>5358013.1883785725</v>
      </c>
    </row>
    <row r="20" spans="1:16">
      <c r="A20" s="69">
        <v>17</v>
      </c>
      <c r="B20" s="2" t="s">
        <v>41</v>
      </c>
      <c r="C20" s="2" t="s">
        <v>44</v>
      </c>
      <c r="D20" s="8">
        <f>SUMIFS('Dealer Wise'!E$3:E$123,'Dealer Wise'!$D$3:$D$123,'Zone Wise'!$C20)</f>
        <v>13170201.478923811</v>
      </c>
      <c r="E20" s="8">
        <f>SUMIFS('Dealer Wise'!F$3:F$123,'Dealer Wise'!$D$3:$D$123,'Zone Wise'!$C20)</f>
        <v>6647598.5346999997</v>
      </c>
      <c r="F20" s="9">
        <f t="shared" si="0"/>
        <v>0.50474539401224117</v>
      </c>
      <c r="G20" s="46">
        <f t="shared" si="7"/>
        <v>3888562.6484390488</v>
      </c>
      <c r="H20" s="8">
        <f t="shared" si="1"/>
        <v>1944281.3242195244</v>
      </c>
      <c r="I20" s="46">
        <f t="shared" si="8"/>
        <v>4678774.7371744765</v>
      </c>
      <c r="J20" s="8">
        <f t="shared" si="2"/>
        <v>2339387.3685872382</v>
      </c>
      <c r="K20" s="8">
        <f t="shared" si="9"/>
        <v>5337284.8111206675</v>
      </c>
      <c r="L20" s="8">
        <f t="shared" si="3"/>
        <v>2668642.4055603337</v>
      </c>
      <c r="M20" s="56">
        <f t="shared" si="10"/>
        <v>5995794.8850668585</v>
      </c>
      <c r="N20" s="8">
        <f t="shared" si="4"/>
        <v>2997897.4425334292</v>
      </c>
      <c r="O20" s="8">
        <f t="shared" si="5"/>
        <v>6522602.9442238109</v>
      </c>
      <c r="P20" s="8">
        <f t="shared" si="6"/>
        <v>3261301.4721119055</v>
      </c>
    </row>
    <row r="21" spans="1:16">
      <c r="A21" s="69">
        <v>18</v>
      </c>
      <c r="B21" s="2" t="s">
        <v>41</v>
      </c>
      <c r="C21" s="2" t="s">
        <v>46</v>
      </c>
      <c r="D21" s="8">
        <f>SUMIFS('Dealer Wise'!E$3:E$123,'Dealer Wise'!$D$3:$D$123,'Zone Wise'!$C21)</f>
        <v>16048974.996009527</v>
      </c>
      <c r="E21" s="8">
        <f>SUMIFS('Dealer Wise'!F$3:F$123,'Dealer Wise'!$D$3:$D$123,'Zone Wise'!$C21)</f>
        <v>11940283.064300003</v>
      </c>
      <c r="F21" s="9">
        <f t="shared" si="0"/>
        <v>0.74399038363938363</v>
      </c>
      <c r="G21" s="46">
        <f t="shared" si="7"/>
        <v>898896.93250761926</v>
      </c>
      <c r="H21" s="8">
        <f t="shared" si="1"/>
        <v>449448.46625380963</v>
      </c>
      <c r="I21" s="46">
        <f t="shared" si="8"/>
        <v>1861835.4322681911</v>
      </c>
      <c r="J21" s="8">
        <f t="shared" si="2"/>
        <v>930917.71613409556</v>
      </c>
      <c r="K21" s="8">
        <f t="shared" si="9"/>
        <v>2664284.1820686664</v>
      </c>
      <c r="L21" s="8">
        <f t="shared" si="3"/>
        <v>1332142.0910343332</v>
      </c>
      <c r="M21" s="56">
        <f t="shared" si="10"/>
        <v>3466732.9318691418</v>
      </c>
      <c r="N21" s="8">
        <f t="shared" si="4"/>
        <v>1733366.4659345709</v>
      </c>
      <c r="O21" s="8">
        <f t="shared" si="5"/>
        <v>4108691.9317095242</v>
      </c>
      <c r="P21" s="8">
        <f t="shared" si="6"/>
        <v>2054345.9658547621</v>
      </c>
    </row>
    <row r="22" spans="1:16">
      <c r="A22" s="69">
        <v>19</v>
      </c>
      <c r="B22" s="2" t="s">
        <v>41</v>
      </c>
      <c r="C22" s="2" t="s">
        <v>51</v>
      </c>
      <c r="D22" s="8">
        <f>SUMIFS('Dealer Wise'!E$3:E$123,'Dealer Wise'!$D$3:$D$123,'Zone Wise'!$C22)</f>
        <v>11059255.570685714</v>
      </c>
      <c r="E22" s="8">
        <f>SUMIFS('Dealer Wise'!F$3:F$123,'Dealer Wise'!$D$3:$D$123,'Zone Wise'!$C22)</f>
        <v>4839080.0107999993</v>
      </c>
      <c r="F22" s="9">
        <f t="shared" si="0"/>
        <v>0.43755928958064205</v>
      </c>
      <c r="G22" s="46">
        <f t="shared" si="7"/>
        <v>4008324.4457485722</v>
      </c>
      <c r="H22" s="8">
        <f t="shared" si="1"/>
        <v>2004162.2228742861</v>
      </c>
      <c r="I22" s="46">
        <f t="shared" si="8"/>
        <v>4671879.7799897147</v>
      </c>
      <c r="J22" s="8">
        <f t="shared" si="2"/>
        <v>2335939.8899948574</v>
      </c>
      <c r="K22" s="8">
        <f t="shared" si="9"/>
        <v>5224842.5585240005</v>
      </c>
      <c r="L22" s="8">
        <f t="shared" si="3"/>
        <v>2612421.2792620002</v>
      </c>
      <c r="M22" s="56">
        <f t="shared" si="10"/>
        <v>5777805.3370582862</v>
      </c>
      <c r="N22" s="8">
        <f t="shared" si="4"/>
        <v>2888902.6685291431</v>
      </c>
      <c r="O22" s="8">
        <f t="shared" si="5"/>
        <v>6220175.5598857151</v>
      </c>
      <c r="P22" s="8">
        <f t="shared" si="6"/>
        <v>3110087.7799428576</v>
      </c>
    </row>
    <row r="23" spans="1:16">
      <c r="A23" s="69">
        <v>20</v>
      </c>
      <c r="B23" s="2" t="s">
        <v>41</v>
      </c>
      <c r="C23" s="2" t="s">
        <v>49</v>
      </c>
      <c r="D23" s="8">
        <f>SUMIFS('Dealer Wise'!E$3:E$123,'Dealer Wise'!$D$3:$D$123,'Zone Wise'!$C23)</f>
        <v>12336360.363919048</v>
      </c>
      <c r="E23" s="8">
        <f>SUMIFS('Dealer Wise'!F$3:F$123,'Dealer Wise'!$D$3:$D$123,'Zone Wise'!$C23)</f>
        <v>5097090.8696999997</v>
      </c>
      <c r="F23" s="9">
        <f t="shared" si="0"/>
        <v>0.41317623021193445</v>
      </c>
      <c r="G23" s="46">
        <f t="shared" si="7"/>
        <v>4771997.4214352388</v>
      </c>
      <c r="H23" s="8">
        <f t="shared" si="1"/>
        <v>2385998.7107176194</v>
      </c>
      <c r="I23" s="46">
        <f t="shared" si="8"/>
        <v>5512179.0432703812</v>
      </c>
      <c r="J23" s="8">
        <f t="shared" si="2"/>
        <v>2756089.5216351906</v>
      </c>
      <c r="K23" s="8">
        <f t="shared" si="9"/>
        <v>6128997.0614663344</v>
      </c>
      <c r="L23" s="8">
        <f t="shared" si="3"/>
        <v>3064498.5307331672</v>
      </c>
      <c r="M23" s="56">
        <f t="shared" si="10"/>
        <v>6745815.0796622857</v>
      </c>
      <c r="N23" s="8">
        <f t="shared" si="4"/>
        <v>3372907.5398311429</v>
      </c>
      <c r="O23" s="8">
        <f t="shared" si="5"/>
        <v>7239269.4942190479</v>
      </c>
      <c r="P23" s="8">
        <f t="shared" si="6"/>
        <v>3619634.747109524</v>
      </c>
    </row>
    <row r="24" spans="1:16">
      <c r="A24" s="69">
        <v>21</v>
      </c>
      <c r="B24" s="2" t="s">
        <v>41</v>
      </c>
      <c r="C24" s="2" t="s">
        <v>54</v>
      </c>
      <c r="D24" s="8">
        <f>SUMIFS('Dealer Wise'!E$3:E$123,'Dealer Wise'!$D$3:$D$123,'Zone Wise'!$C24)</f>
        <v>20404787.442304764</v>
      </c>
      <c r="E24" s="8">
        <f>SUMIFS('Dealer Wise'!F$3:F$123,'Dealer Wise'!$D$3:$D$123,'Zone Wise'!$C24)</f>
        <v>12604844.229199998</v>
      </c>
      <c r="F24" s="9">
        <f t="shared" si="0"/>
        <v>0.6177395508206408</v>
      </c>
      <c r="G24" s="46">
        <f t="shared" si="7"/>
        <v>3718985.7246438134</v>
      </c>
      <c r="H24" s="8">
        <f t="shared" si="1"/>
        <v>1859492.8623219067</v>
      </c>
      <c r="I24" s="46">
        <f t="shared" si="8"/>
        <v>4943272.9711821005</v>
      </c>
      <c r="J24" s="8">
        <f t="shared" si="2"/>
        <v>2471636.4855910502</v>
      </c>
      <c r="K24" s="8">
        <f t="shared" si="9"/>
        <v>5963512.3432973363</v>
      </c>
      <c r="L24" s="8">
        <f t="shared" si="3"/>
        <v>2981756.1716486681</v>
      </c>
      <c r="M24" s="56">
        <f t="shared" si="10"/>
        <v>6983751.7154125758</v>
      </c>
      <c r="N24" s="8">
        <f t="shared" si="4"/>
        <v>3491875.8577062879</v>
      </c>
      <c r="O24" s="8">
        <f t="shared" si="5"/>
        <v>7799943.2131047659</v>
      </c>
      <c r="P24" s="8">
        <f t="shared" si="6"/>
        <v>3899971.6065523829</v>
      </c>
    </row>
    <row r="25" spans="1:16">
      <c r="A25" s="69">
        <v>22</v>
      </c>
      <c r="B25" s="2" t="s">
        <v>41</v>
      </c>
      <c r="C25" s="2" t="s">
        <v>56</v>
      </c>
      <c r="D25" s="8">
        <f>SUMIFS('Dealer Wise'!E$3:E$123,'Dealer Wise'!$D$3:$D$123,'Zone Wise'!$C25)</f>
        <v>25947620.850976188</v>
      </c>
      <c r="E25" s="8">
        <f>SUMIFS('Dealer Wise'!F$3:F$123,'Dealer Wise'!$D$3:$D$123,'Zone Wise'!$C25)</f>
        <v>18897015.105000004</v>
      </c>
      <c r="F25" s="9">
        <f t="shared" si="0"/>
        <v>0.72827544434730207</v>
      </c>
      <c r="G25" s="46">
        <f t="shared" si="7"/>
        <v>1861081.5757809468</v>
      </c>
      <c r="H25" s="8">
        <f t="shared" si="1"/>
        <v>930540.78789047338</v>
      </c>
      <c r="I25" s="46">
        <f t="shared" si="8"/>
        <v>3417938.8268395178</v>
      </c>
      <c r="J25" s="8">
        <f t="shared" si="2"/>
        <v>1708969.4134197589</v>
      </c>
      <c r="K25" s="8">
        <f t="shared" si="9"/>
        <v>4715319.869388327</v>
      </c>
      <c r="L25" s="8">
        <f t="shared" si="3"/>
        <v>2357659.9346941635</v>
      </c>
      <c r="M25" s="56">
        <f t="shared" si="10"/>
        <v>6012700.9119371362</v>
      </c>
      <c r="N25" s="8">
        <f t="shared" si="4"/>
        <v>3006350.4559685681</v>
      </c>
      <c r="O25" s="8">
        <f t="shared" si="5"/>
        <v>7050605.7459761836</v>
      </c>
      <c r="P25" s="8">
        <f t="shared" si="6"/>
        <v>3525302.8729880918</v>
      </c>
    </row>
    <row r="26" spans="1:16">
      <c r="A26" s="69">
        <v>23</v>
      </c>
      <c r="B26" s="2" t="s">
        <v>172</v>
      </c>
      <c r="C26" s="2" t="s">
        <v>61</v>
      </c>
      <c r="D26" s="8">
        <f>SUMIFS('Dealer Wise'!E$3:E$123,'Dealer Wise'!$D$3:$D$123,'Zone Wise'!$C26)</f>
        <v>27029543.949414276</v>
      </c>
      <c r="E26" s="8">
        <f>SUMIFS('Dealer Wise'!F$3:F$123,'Dealer Wise'!$D$3:$D$123,'Zone Wise'!$C26)</f>
        <v>21084078.155299999</v>
      </c>
      <c r="F26" s="9">
        <f t="shared" si="0"/>
        <v>0.78003824980394776</v>
      </c>
      <c r="G26" s="46">
        <f t="shared" si="7"/>
        <v>539557.00423142314</v>
      </c>
      <c r="H26" s="8">
        <f t="shared" si="1"/>
        <v>269778.50211571157</v>
      </c>
      <c r="I26" s="46">
        <f t="shared" si="8"/>
        <v>2161329.641196277</v>
      </c>
      <c r="J26" s="8">
        <f t="shared" si="2"/>
        <v>1080664.8205981385</v>
      </c>
      <c r="K26" s="8">
        <f t="shared" si="9"/>
        <v>3512806.8386669941</v>
      </c>
      <c r="L26" s="8">
        <f t="shared" si="3"/>
        <v>1756403.4193334971</v>
      </c>
      <c r="M26" s="56">
        <f t="shared" si="10"/>
        <v>4864284.0361377038</v>
      </c>
      <c r="N26" s="8">
        <f t="shared" si="4"/>
        <v>2432142.0180688519</v>
      </c>
      <c r="O26" s="8">
        <f t="shared" si="5"/>
        <v>5945465.7941142768</v>
      </c>
      <c r="P26" s="8">
        <f t="shared" si="6"/>
        <v>2972732.8970571384</v>
      </c>
    </row>
    <row r="27" spans="1:16">
      <c r="A27" s="69">
        <v>24</v>
      </c>
      <c r="B27" s="2" t="s">
        <v>172</v>
      </c>
      <c r="C27" s="2" t="s">
        <v>62</v>
      </c>
      <c r="D27" s="8">
        <f>SUMIFS('Dealer Wise'!E$3:E$123,'Dealer Wise'!$D$3:$D$123,'Zone Wise'!$C27)</f>
        <v>23025374.18341428</v>
      </c>
      <c r="E27" s="8">
        <f>SUMIFS('Dealer Wise'!F$3:F$123,'Dealer Wise'!$D$3:$D$123,'Zone Wise'!$C27)</f>
        <v>20360025.4769</v>
      </c>
      <c r="F27" s="9">
        <f t="shared" si="0"/>
        <v>0.88424297971087074</v>
      </c>
      <c r="G27" s="46">
        <f t="shared" si="7"/>
        <v>-1939726.1301685758</v>
      </c>
      <c r="H27" s="8">
        <f t="shared" si="1"/>
        <v>-969863.0650842879</v>
      </c>
      <c r="I27" s="46">
        <f t="shared" si="8"/>
        <v>-558203.67916372046</v>
      </c>
      <c r="J27" s="8">
        <f t="shared" si="2"/>
        <v>-279101.83958186023</v>
      </c>
      <c r="K27" s="8">
        <f t="shared" si="9"/>
        <v>593065.03000699729</v>
      </c>
      <c r="L27" s="8">
        <f t="shared" si="3"/>
        <v>296532.51500349864</v>
      </c>
      <c r="M27" s="56">
        <f t="shared" si="10"/>
        <v>1744333.7391777076</v>
      </c>
      <c r="N27" s="8">
        <f t="shared" si="4"/>
        <v>872166.86958885379</v>
      </c>
      <c r="O27" s="8">
        <f t="shared" si="5"/>
        <v>2665348.7065142803</v>
      </c>
      <c r="P27" s="8">
        <f t="shared" si="6"/>
        <v>1332674.3532571401</v>
      </c>
    </row>
    <row r="28" spans="1:16">
      <c r="A28" s="69">
        <v>25</v>
      </c>
      <c r="B28" s="2" t="s">
        <v>172</v>
      </c>
      <c r="C28" s="2" t="s">
        <v>60</v>
      </c>
      <c r="D28" s="8">
        <f>SUMIFS('Dealer Wise'!E$3:E$123,'Dealer Wise'!$D$3:$D$123,'Zone Wise'!$C28)</f>
        <v>19984123.291090477</v>
      </c>
      <c r="E28" s="8">
        <f>SUMIFS('Dealer Wise'!F$3:F$123,'Dealer Wise'!$D$3:$D$123,'Zone Wise'!$C28)</f>
        <v>11813915.875999998</v>
      </c>
      <c r="F28" s="9">
        <f t="shared" si="0"/>
        <v>0.59116508159589853</v>
      </c>
      <c r="G28" s="46">
        <f t="shared" si="7"/>
        <v>4173382.7568723839</v>
      </c>
      <c r="H28" s="8">
        <f t="shared" si="1"/>
        <v>2086691.3784361919</v>
      </c>
      <c r="I28" s="46">
        <f t="shared" si="8"/>
        <v>5372430.1543378122</v>
      </c>
      <c r="J28" s="8">
        <f t="shared" si="2"/>
        <v>2686215.0771689061</v>
      </c>
      <c r="K28" s="8">
        <f t="shared" si="9"/>
        <v>6371636.3188923374</v>
      </c>
      <c r="L28" s="8">
        <f t="shared" si="3"/>
        <v>3185818.1594461687</v>
      </c>
      <c r="M28" s="56">
        <f t="shared" si="10"/>
        <v>7370842.4834468588</v>
      </c>
      <c r="N28" s="8">
        <f t="shared" si="4"/>
        <v>3685421.2417234294</v>
      </c>
      <c r="O28" s="8">
        <f t="shared" si="5"/>
        <v>8170207.415090479</v>
      </c>
      <c r="P28" s="8">
        <f t="shared" si="6"/>
        <v>4085103.7075452395</v>
      </c>
    </row>
    <row r="29" spans="1:16">
      <c r="A29" s="69">
        <v>26</v>
      </c>
      <c r="B29" s="2" t="s">
        <v>172</v>
      </c>
      <c r="C29" s="2" t="s">
        <v>63</v>
      </c>
      <c r="D29" s="8">
        <f>SUMIFS('Dealer Wise'!E$3:E$123,'Dealer Wise'!$D$3:$D$123,'Zone Wise'!$C29)</f>
        <v>22585854.425657146</v>
      </c>
      <c r="E29" s="8">
        <f>SUMIFS('Dealer Wise'!F$3:F$123,'Dealer Wise'!$D$3:$D$123,'Zone Wise'!$C29)</f>
        <v>18206908.471200004</v>
      </c>
      <c r="F29" s="9">
        <f t="shared" si="0"/>
        <v>0.80611997793261547</v>
      </c>
      <c r="G29" s="46">
        <f t="shared" si="7"/>
        <v>-138224.93067428842</v>
      </c>
      <c r="H29" s="8">
        <f t="shared" si="1"/>
        <v>-69112.465337144211</v>
      </c>
      <c r="I29" s="46">
        <f t="shared" si="8"/>
        <v>1216926.3348651417</v>
      </c>
      <c r="J29" s="8">
        <f t="shared" si="2"/>
        <v>608463.16743257083</v>
      </c>
      <c r="K29" s="8">
        <f t="shared" si="9"/>
        <v>2346219.0561480001</v>
      </c>
      <c r="L29" s="8">
        <f t="shared" si="3"/>
        <v>1173109.528074</v>
      </c>
      <c r="M29" s="56">
        <f t="shared" si="10"/>
        <v>3475511.7774308547</v>
      </c>
      <c r="N29" s="8">
        <f t="shared" si="4"/>
        <v>1737755.8887154274</v>
      </c>
      <c r="O29" s="8">
        <f t="shared" si="5"/>
        <v>4378945.9544571415</v>
      </c>
      <c r="P29" s="8">
        <f t="shared" si="6"/>
        <v>2189472.9772285707</v>
      </c>
    </row>
    <row r="30" spans="1:16">
      <c r="A30" s="69">
        <v>27</v>
      </c>
      <c r="B30" s="2" t="s">
        <v>172</v>
      </c>
      <c r="C30" s="2" t="s">
        <v>64</v>
      </c>
      <c r="D30" s="8">
        <f>SUMIFS('Dealer Wise'!E$3:E$123,'Dealer Wise'!$D$3:$D$123,'Zone Wise'!$C30)</f>
        <v>16669923.625109525</v>
      </c>
      <c r="E30" s="8">
        <f>SUMIFS('Dealer Wise'!F$3:F$123,'Dealer Wise'!$D$3:$D$123,'Zone Wise'!$C30)</f>
        <v>10777733.250100002</v>
      </c>
      <c r="F30" s="9">
        <f t="shared" si="0"/>
        <v>0.64653765023048748</v>
      </c>
      <c r="G30" s="46">
        <f t="shared" si="7"/>
        <v>2558205.6499876194</v>
      </c>
      <c r="H30" s="8">
        <f t="shared" si="1"/>
        <v>1279102.8249938097</v>
      </c>
      <c r="I30" s="46">
        <f t="shared" si="8"/>
        <v>3558401.0674941894</v>
      </c>
      <c r="J30" s="8">
        <f t="shared" si="2"/>
        <v>1779200.5337470947</v>
      </c>
      <c r="K30" s="8">
        <f t="shared" si="9"/>
        <v>4391897.2487496678</v>
      </c>
      <c r="L30" s="8">
        <f t="shared" si="3"/>
        <v>2195948.6243748339</v>
      </c>
      <c r="M30" s="56">
        <f t="shared" si="10"/>
        <v>5225393.4300051425</v>
      </c>
      <c r="N30" s="8">
        <f t="shared" si="4"/>
        <v>2612696.7150025712</v>
      </c>
      <c r="O30" s="8">
        <f t="shared" si="5"/>
        <v>5892190.3750095237</v>
      </c>
      <c r="P30" s="8">
        <f t="shared" si="6"/>
        <v>2946095.1875047619</v>
      </c>
    </row>
    <row r="31" spans="1:16">
      <c r="A31" s="69">
        <v>28</v>
      </c>
      <c r="B31" s="2" t="s">
        <v>172</v>
      </c>
      <c r="C31" s="29" t="s">
        <v>178</v>
      </c>
      <c r="D31" s="8">
        <f>SUMIFS('Dealer Wise'!E$3:E$123,'Dealer Wise'!$D$3:$D$123,'Zone Wise'!$C31)</f>
        <v>16447514.377404761</v>
      </c>
      <c r="E31" s="8">
        <f>SUMIFS('Dealer Wise'!F$3:F$123,'Dealer Wise'!$D$3:$D$123,'Zone Wise'!$C31)</f>
        <v>10497764.639100006</v>
      </c>
      <c r="F31" s="9">
        <f t="shared" si="0"/>
        <v>0.6382584260586881</v>
      </c>
      <c r="G31" s="46">
        <f t="shared" si="7"/>
        <v>2660246.862823803</v>
      </c>
      <c r="H31" s="8">
        <f t="shared" si="1"/>
        <v>1330123.4314119015</v>
      </c>
      <c r="I31" s="46">
        <f t="shared" si="8"/>
        <v>3647097.7254680879</v>
      </c>
      <c r="J31" s="8">
        <f t="shared" si="2"/>
        <v>1823548.862734044</v>
      </c>
      <c r="K31" s="8">
        <f t="shared" si="9"/>
        <v>4469473.4443383273</v>
      </c>
      <c r="L31" s="8">
        <f t="shared" si="3"/>
        <v>2234736.7221691636</v>
      </c>
      <c r="M31" s="56">
        <f t="shared" si="10"/>
        <v>5291849.1632085629</v>
      </c>
      <c r="N31" s="8">
        <f t="shared" si="4"/>
        <v>2645924.5816042814</v>
      </c>
      <c r="O31" s="8">
        <f t="shared" si="5"/>
        <v>5949749.7383047547</v>
      </c>
      <c r="P31" s="8">
        <f t="shared" si="6"/>
        <v>2974874.8691523774</v>
      </c>
    </row>
    <row r="32" spans="1:16">
      <c r="A32" s="69">
        <v>29</v>
      </c>
      <c r="B32" s="2" t="s">
        <v>66</v>
      </c>
      <c r="C32" s="29" t="s">
        <v>67</v>
      </c>
      <c r="D32" s="8">
        <f>SUMIFS('Dealer Wise'!E$3:E$123,'Dealer Wise'!$D$3:$D$123,'Zone Wise'!$C32)</f>
        <v>16801628.448561907</v>
      </c>
      <c r="E32" s="8">
        <f>SUMIFS('Dealer Wise'!F$3:F$123,'Dealer Wise'!$D$3:$D$123,'Zone Wise'!$C32)</f>
        <v>11285666.848500002</v>
      </c>
      <c r="F32" s="9">
        <f t="shared" si="0"/>
        <v>0.67170077490113589</v>
      </c>
      <c r="G32" s="46">
        <f t="shared" si="7"/>
        <v>2155635.9103495236</v>
      </c>
      <c r="H32" s="8">
        <f t="shared" si="1"/>
        <v>1077817.9551747618</v>
      </c>
      <c r="I32" s="46">
        <f t="shared" si="8"/>
        <v>3163733.617263237</v>
      </c>
      <c r="J32" s="8">
        <f t="shared" si="2"/>
        <v>1581866.8086316185</v>
      </c>
      <c r="K32" s="8">
        <f t="shared" si="9"/>
        <v>4003815.0396913327</v>
      </c>
      <c r="L32" s="8">
        <f t="shared" si="3"/>
        <v>2001907.5198456664</v>
      </c>
      <c r="M32" s="56">
        <f t="shared" si="10"/>
        <v>4843896.4621194284</v>
      </c>
      <c r="N32" s="8">
        <f t="shared" si="4"/>
        <v>2421948.2310597142</v>
      </c>
      <c r="O32" s="8">
        <f t="shared" si="5"/>
        <v>5515961.6000619046</v>
      </c>
      <c r="P32" s="8">
        <f t="shared" si="6"/>
        <v>2757980.8000309523</v>
      </c>
    </row>
    <row r="33" spans="1:16">
      <c r="A33" s="69">
        <v>30</v>
      </c>
      <c r="B33" s="2" t="s">
        <v>66</v>
      </c>
      <c r="C33" s="2" t="s">
        <v>71</v>
      </c>
      <c r="D33" s="8">
        <f>SUMIFS('Dealer Wise'!E$3:E$123,'Dealer Wise'!$D$3:$D$123,'Zone Wise'!$C33)</f>
        <v>40898120.896657147</v>
      </c>
      <c r="E33" s="8">
        <f>SUMIFS('Dealer Wise'!F$3:F$123,'Dealer Wise'!$D$3:$D$123,'Zone Wise'!$C33)</f>
        <v>34040758.295100003</v>
      </c>
      <c r="F33" s="9">
        <f t="shared" si="0"/>
        <v>0.8323306193239397</v>
      </c>
      <c r="G33" s="46">
        <f t="shared" si="7"/>
        <v>-1322261.5777742863</v>
      </c>
      <c r="H33" s="8">
        <f t="shared" si="1"/>
        <v>-661130.78888714314</v>
      </c>
      <c r="I33" s="46">
        <f t="shared" si="8"/>
        <v>1131625.6760251448</v>
      </c>
      <c r="J33" s="8">
        <f t="shared" si="2"/>
        <v>565812.83801257238</v>
      </c>
      <c r="K33" s="8">
        <f t="shared" si="9"/>
        <v>3176531.7208580002</v>
      </c>
      <c r="L33" s="8">
        <f t="shared" si="3"/>
        <v>1588265.8604290001</v>
      </c>
      <c r="M33" s="56">
        <f t="shared" si="10"/>
        <v>5221437.7656908557</v>
      </c>
      <c r="N33" s="8">
        <f t="shared" si="4"/>
        <v>2610718.8828454278</v>
      </c>
      <c r="O33" s="8">
        <f t="shared" si="5"/>
        <v>6857362.601557143</v>
      </c>
      <c r="P33" s="8">
        <f t="shared" si="6"/>
        <v>3428681.3007785715</v>
      </c>
    </row>
    <row r="34" spans="1:16">
      <c r="A34" s="69">
        <v>31</v>
      </c>
      <c r="B34" s="2" t="s">
        <v>66</v>
      </c>
      <c r="C34" s="2" t="s">
        <v>75</v>
      </c>
      <c r="D34" s="8">
        <f>SUMIFS('Dealer Wise'!E$3:E$123,'Dealer Wise'!$D$3:$D$123,'Zone Wise'!$C34)</f>
        <v>26391198.818647623</v>
      </c>
      <c r="E34" s="8">
        <f>SUMIFS('Dealer Wise'!F$3:F$123,'Dealer Wise'!$D$3:$D$123,'Zone Wise'!$C34)</f>
        <v>19114541.979600005</v>
      </c>
      <c r="F34" s="9">
        <f t="shared" si="0"/>
        <v>0.72427713916860637</v>
      </c>
      <c r="G34" s="46">
        <f t="shared" si="7"/>
        <v>1998417.0753180943</v>
      </c>
      <c r="H34" s="8">
        <f t="shared" si="1"/>
        <v>999208.53765904717</v>
      </c>
      <c r="I34" s="46">
        <f t="shared" si="8"/>
        <v>3581889.0044369511</v>
      </c>
      <c r="J34" s="8">
        <f t="shared" si="2"/>
        <v>1790944.5022184756</v>
      </c>
      <c r="K34" s="8">
        <f t="shared" si="9"/>
        <v>4901448.945369333</v>
      </c>
      <c r="L34" s="8">
        <f t="shared" si="3"/>
        <v>2450724.4726846665</v>
      </c>
      <c r="M34" s="56">
        <f t="shared" si="10"/>
        <v>6221008.8863017112</v>
      </c>
      <c r="N34" s="8">
        <f t="shared" si="4"/>
        <v>3110504.4431508556</v>
      </c>
      <c r="O34" s="8">
        <f t="shared" si="5"/>
        <v>7276656.8390476182</v>
      </c>
      <c r="P34" s="8">
        <f t="shared" si="6"/>
        <v>3638328.4195238091</v>
      </c>
    </row>
    <row r="35" spans="1:16">
      <c r="A35" s="69">
        <v>32</v>
      </c>
      <c r="B35" s="2" t="s">
        <v>66</v>
      </c>
      <c r="C35" s="2" t="s">
        <v>66</v>
      </c>
      <c r="D35" s="8">
        <f>SUMIFS('Dealer Wise'!E$3:E$123,'Dealer Wise'!$D$3:$D$123,'Zone Wise'!$C35)</f>
        <v>18309957.713500008</v>
      </c>
      <c r="E35" s="8">
        <f>SUMIFS('Dealer Wise'!F$3:F$123,'Dealer Wise'!$D$3:$D$123,'Zone Wise'!$C35)</f>
        <v>17107243.755000006</v>
      </c>
      <c r="F35" s="9">
        <f t="shared" ref="F35:F54" si="11">E35/D35</f>
        <v>0.93431366815155259</v>
      </c>
      <c r="G35" s="46">
        <f t="shared" si="7"/>
        <v>-2459277.5841999985</v>
      </c>
      <c r="H35" s="8">
        <f t="shared" si="1"/>
        <v>-1229638.7920999993</v>
      </c>
      <c r="I35" s="46">
        <f t="shared" si="8"/>
        <v>-1360680.12139</v>
      </c>
      <c r="J35" s="8">
        <f t="shared" si="2"/>
        <v>-680340.06069499999</v>
      </c>
      <c r="K35" s="8">
        <f t="shared" si="9"/>
        <v>-445182.2357149981</v>
      </c>
      <c r="L35" s="8">
        <f t="shared" ref="L35:L53" si="12">K35/$P$2</f>
        <v>-222591.11785749905</v>
      </c>
      <c r="M35" s="56">
        <f t="shared" si="10"/>
        <v>470315.64996000007</v>
      </c>
      <c r="N35" s="8">
        <f t="shared" si="4"/>
        <v>235157.82498000003</v>
      </c>
      <c r="O35" s="8">
        <f t="shared" ref="O35:O53" si="13">D35-E35</f>
        <v>1202713.9585000016</v>
      </c>
      <c r="P35" s="8">
        <f t="shared" si="6"/>
        <v>601356.97925000079</v>
      </c>
    </row>
    <row r="36" spans="1:16">
      <c r="A36" s="69">
        <v>33</v>
      </c>
      <c r="B36" s="2" t="s">
        <v>66</v>
      </c>
      <c r="C36" s="2" t="s">
        <v>138</v>
      </c>
      <c r="D36" s="8">
        <f>SUMIFS('Dealer Wise'!E$3:E$123,'Dealer Wise'!$D$3:$D$123,'Zone Wise'!$C36)</f>
        <v>14316811.742652383</v>
      </c>
      <c r="E36" s="8">
        <f>SUMIFS('Dealer Wise'!F$3:F$123,'Dealer Wise'!$D$3:$D$123,'Zone Wise'!$C36)</f>
        <v>13577625.651300006</v>
      </c>
      <c r="F36" s="9">
        <f t="shared" si="11"/>
        <v>0.94836936430824137</v>
      </c>
      <c r="G36" s="46">
        <f t="shared" si="7"/>
        <v>-2124176.257178098</v>
      </c>
      <c r="H36" s="8">
        <f t="shared" ref="H36:H53" si="14">G36/$P$2</f>
        <v>-1062088.128589049</v>
      </c>
      <c r="I36" s="46">
        <f t="shared" si="8"/>
        <v>-1265167.5526189562</v>
      </c>
      <c r="J36" s="8">
        <f t="shared" ref="J36:J53" si="15">I36/$P$2</f>
        <v>-632583.7763094781</v>
      </c>
      <c r="K36" s="8">
        <f t="shared" si="9"/>
        <v>-549326.9654863365</v>
      </c>
      <c r="L36" s="8">
        <f t="shared" si="12"/>
        <v>-274663.48274316825</v>
      </c>
      <c r="M36" s="56">
        <f t="shared" si="10"/>
        <v>166513.62164628133</v>
      </c>
      <c r="N36" s="8">
        <f t="shared" ref="N36:N53" si="16">M36/$P$2</f>
        <v>83256.810823140666</v>
      </c>
      <c r="O36" s="8">
        <f t="shared" si="13"/>
        <v>739186.09135237709</v>
      </c>
      <c r="P36" s="8">
        <f t="shared" ref="P36:P53" si="17">O36/$P$2</f>
        <v>369593.04567618854</v>
      </c>
    </row>
    <row r="37" spans="1:16">
      <c r="A37" s="69">
        <v>34</v>
      </c>
      <c r="B37" s="2" t="s">
        <v>66</v>
      </c>
      <c r="C37" s="2" t="s">
        <v>82</v>
      </c>
      <c r="D37" s="8">
        <f>SUMIFS('Dealer Wise'!E$3:E$123,'Dealer Wise'!$D$3:$D$123,'Zone Wise'!$C37)</f>
        <v>27725818.356780954</v>
      </c>
      <c r="E37" s="8">
        <f>SUMIFS('Dealer Wise'!F$3:F$123,'Dealer Wise'!$D$3:$D$123,'Zone Wise'!$C37)</f>
        <v>21303608.998500004</v>
      </c>
      <c r="F37" s="9">
        <f t="shared" si="11"/>
        <v>0.76836718485136224</v>
      </c>
      <c r="G37" s="46">
        <f t="shared" si="7"/>
        <v>877045.6869247593</v>
      </c>
      <c r="H37" s="8">
        <f t="shared" si="14"/>
        <v>438522.84346237965</v>
      </c>
      <c r="I37" s="46">
        <f t="shared" si="8"/>
        <v>2540594.7883316167</v>
      </c>
      <c r="J37" s="8">
        <f t="shared" si="15"/>
        <v>1270297.3941658083</v>
      </c>
      <c r="K37" s="8">
        <f t="shared" si="9"/>
        <v>3926885.7061706632</v>
      </c>
      <c r="L37" s="8">
        <f t="shared" si="12"/>
        <v>1963442.8530853316</v>
      </c>
      <c r="M37" s="56">
        <f t="shared" si="10"/>
        <v>5313176.6240097098</v>
      </c>
      <c r="N37" s="8">
        <f t="shared" si="16"/>
        <v>2656588.3120048549</v>
      </c>
      <c r="O37" s="8">
        <f t="shared" si="13"/>
        <v>6422209.3582809493</v>
      </c>
      <c r="P37" s="8">
        <f t="shared" si="17"/>
        <v>3211104.6791404746</v>
      </c>
    </row>
    <row r="38" spans="1:16">
      <c r="A38" s="69">
        <v>35</v>
      </c>
      <c r="B38" s="2" t="s">
        <v>66</v>
      </c>
      <c r="C38" s="2" t="s">
        <v>87</v>
      </c>
      <c r="D38" s="8">
        <f>SUMIFS('Dealer Wise'!E$3:E$123,'Dealer Wise'!$D$3:$D$123,'Zone Wise'!$C38)</f>
        <v>21499806.487728566</v>
      </c>
      <c r="E38" s="8">
        <f>SUMIFS('Dealer Wise'!F$3:F$123,'Dealer Wise'!$D$3:$D$123,'Zone Wise'!$C38)</f>
        <v>17978085.361000001</v>
      </c>
      <c r="F38" s="9">
        <f t="shared" si="11"/>
        <v>0.83619754304585692</v>
      </c>
      <c r="G38" s="46">
        <f t="shared" si="7"/>
        <v>-778240.17081714794</v>
      </c>
      <c r="H38" s="8">
        <f t="shared" si="14"/>
        <v>-389120.08540857397</v>
      </c>
      <c r="I38" s="46">
        <f t="shared" si="8"/>
        <v>511748.21844656393</v>
      </c>
      <c r="J38" s="8">
        <f t="shared" si="15"/>
        <v>255874.10922328196</v>
      </c>
      <c r="K38" s="8">
        <f t="shared" si="9"/>
        <v>1586738.542832993</v>
      </c>
      <c r="L38" s="8">
        <f t="shared" si="12"/>
        <v>793369.27141649649</v>
      </c>
      <c r="M38" s="56">
        <f t="shared" si="10"/>
        <v>2661728.867219422</v>
      </c>
      <c r="N38" s="8">
        <f t="shared" si="16"/>
        <v>1330864.433609711</v>
      </c>
      <c r="O38" s="8">
        <f t="shared" si="13"/>
        <v>3521721.1267285645</v>
      </c>
      <c r="P38" s="8">
        <f t="shared" si="17"/>
        <v>1760860.5633642823</v>
      </c>
    </row>
    <row r="39" spans="1:16">
      <c r="A39" s="69">
        <v>36</v>
      </c>
      <c r="B39" s="2" t="s">
        <v>90</v>
      </c>
      <c r="C39" s="2" t="s">
        <v>105</v>
      </c>
      <c r="D39" s="8">
        <f>SUMIFS('Dealer Wise'!E$3:E$123,'Dealer Wise'!$D$3:$D$123,'Zone Wise'!$C39)</f>
        <v>22678798.249785718</v>
      </c>
      <c r="E39" s="8">
        <f>SUMIFS('Dealer Wise'!F$3:F$123,'Dealer Wise'!$D$3:$D$123,'Zone Wise'!$C39)</f>
        <v>15684008.595999999</v>
      </c>
      <c r="F39" s="9">
        <f t="shared" si="11"/>
        <v>0.69157141499542163</v>
      </c>
      <c r="G39" s="46">
        <f t="shared" si="7"/>
        <v>2459030.0038285758</v>
      </c>
      <c r="H39" s="8">
        <f t="shared" si="14"/>
        <v>1229515.0019142879</v>
      </c>
      <c r="I39" s="46">
        <f t="shared" si="8"/>
        <v>3819757.8988157194</v>
      </c>
      <c r="J39" s="8">
        <f t="shared" si="15"/>
        <v>1909878.9494078597</v>
      </c>
      <c r="K39" s="8">
        <f t="shared" si="9"/>
        <v>4953697.8113050032</v>
      </c>
      <c r="L39" s="8">
        <f t="shared" si="12"/>
        <v>2476848.9056525016</v>
      </c>
      <c r="M39" s="56">
        <f t="shared" si="10"/>
        <v>6087637.7237942908</v>
      </c>
      <c r="N39" s="8">
        <f t="shared" si="16"/>
        <v>3043818.8618971454</v>
      </c>
      <c r="O39" s="8">
        <f t="shared" si="13"/>
        <v>6994789.6537857186</v>
      </c>
      <c r="P39" s="8">
        <f t="shared" si="17"/>
        <v>3497394.8268928593</v>
      </c>
    </row>
    <row r="40" spans="1:16">
      <c r="A40" s="69">
        <v>37</v>
      </c>
      <c r="B40" s="2" t="s">
        <v>90</v>
      </c>
      <c r="C40" s="2" t="s">
        <v>91</v>
      </c>
      <c r="D40" s="8">
        <f>SUMIFS('Dealer Wise'!E$3:E$123,'Dealer Wise'!$D$3:$D$123,'Zone Wise'!$C40)</f>
        <v>17415266.500857145</v>
      </c>
      <c r="E40" s="8">
        <f>SUMIFS('Dealer Wise'!F$3:F$123,'Dealer Wise'!$D$3:$D$123,'Zone Wise'!$C40)</f>
        <v>14705968.652900003</v>
      </c>
      <c r="F40" s="9">
        <f t="shared" si="11"/>
        <v>0.84442972217371493</v>
      </c>
      <c r="G40" s="46">
        <f t="shared" si="7"/>
        <v>-773755.45221428573</v>
      </c>
      <c r="H40" s="8">
        <f t="shared" si="14"/>
        <v>-386877.72610714287</v>
      </c>
      <c r="I40" s="46">
        <f t="shared" si="8"/>
        <v>271160.53783714212</v>
      </c>
      <c r="J40" s="8">
        <f t="shared" si="15"/>
        <v>135580.26891857106</v>
      </c>
      <c r="K40" s="8">
        <f t="shared" si="9"/>
        <v>1141923.862879999</v>
      </c>
      <c r="L40" s="8">
        <f t="shared" si="12"/>
        <v>570961.93143999949</v>
      </c>
      <c r="M40" s="56">
        <f t="shared" si="10"/>
        <v>2012687.1879228558</v>
      </c>
      <c r="N40" s="8">
        <f t="shared" si="16"/>
        <v>1006343.5939614279</v>
      </c>
      <c r="O40" s="8">
        <f t="shared" si="13"/>
        <v>2709297.8479571417</v>
      </c>
      <c r="P40" s="8">
        <f t="shared" si="17"/>
        <v>1354648.9239785708</v>
      </c>
    </row>
    <row r="41" spans="1:16">
      <c r="A41" s="69">
        <v>38</v>
      </c>
      <c r="B41" s="2" t="s">
        <v>90</v>
      </c>
      <c r="C41" s="2" t="s">
        <v>96</v>
      </c>
      <c r="D41" s="8">
        <f>SUMIFS('Dealer Wise'!E$3:E$123,'Dealer Wise'!$D$3:$D$123,'Zone Wise'!$C41)</f>
        <v>30920687.051214285</v>
      </c>
      <c r="E41" s="8">
        <f>SUMIFS('Dealer Wise'!F$3:F$123,'Dealer Wise'!$D$3:$D$123,'Zone Wise'!$C41)</f>
        <v>17605202.1622</v>
      </c>
      <c r="F41" s="9">
        <f t="shared" si="11"/>
        <v>0.56936646113458944</v>
      </c>
      <c r="G41" s="46">
        <f t="shared" si="7"/>
        <v>7131347.4787714295</v>
      </c>
      <c r="H41" s="8">
        <f t="shared" si="14"/>
        <v>3565673.7393857148</v>
      </c>
      <c r="I41" s="46">
        <f t="shared" si="8"/>
        <v>8986588.7018442862</v>
      </c>
      <c r="J41" s="8">
        <f t="shared" si="15"/>
        <v>4493294.3509221431</v>
      </c>
      <c r="K41" s="8">
        <f t="shared" si="9"/>
        <v>10532623.054405</v>
      </c>
      <c r="L41" s="8">
        <f t="shared" si="12"/>
        <v>5266311.5272025</v>
      </c>
      <c r="M41" s="56">
        <f t="shared" si="10"/>
        <v>12078657.406965714</v>
      </c>
      <c r="N41" s="8">
        <f t="shared" si="16"/>
        <v>6039328.703482857</v>
      </c>
      <c r="O41" s="8">
        <f t="shared" si="13"/>
        <v>13315484.889014285</v>
      </c>
      <c r="P41" s="8">
        <f t="shared" si="17"/>
        <v>6657742.4445071425</v>
      </c>
    </row>
    <row r="42" spans="1:16">
      <c r="A42" s="69">
        <v>39</v>
      </c>
      <c r="B42" s="2" t="s">
        <v>90</v>
      </c>
      <c r="C42" s="2" t="s">
        <v>90</v>
      </c>
      <c r="D42" s="8">
        <f>SUMIFS('Dealer Wise'!E$3:E$123,'Dealer Wise'!$D$3:$D$123,'Zone Wise'!$C42)</f>
        <v>15907269.179057147</v>
      </c>
      <c r="E42" s="8">
        <f>SUMIFS('Dealer Wise'!F$3:F$123,'Dealer Wise'!$D$3:$D$123,'Zone Wise'!$C42)</f>
        <v>13192519.981200002</v>
      </c>
      <c r="F42" s="9">
        <f t="shared" si="11"/>
        <v>0.82933907968117671</v>
      </c>
      <c r="G42" s="46">
        <f t="shared" si="7"/>
        <v>-466704.63795428351</v>
      </c>
      <c r="H42" s="8">
        <f t="shared" si="14"/>
        <v>-233352.31897714175</v>
      </c>
      <c r="I42" s="46">
        <f t="shared" si="8"/>
        <v>487731.51278914511</v>
      </c>
      <c r="J42" s="8">
        <f t="shared" si="15"/>
        <v>243865.75639457256</v>
      </c>
      <c r="K42" s="8">
        <f t="shared" si="9"/>
        <v>1283094.9717420023</v>
      </c>
      <c r="L42" s="8">
        <f t="shared" si="12"/>
        <v>641547.48587100115</v>
      </c>
      <c r="M42" s="56">
        <f t="shared" si="10"/>
        <v>2078458.4306948595</v>
      </c>
      <c r="N42" s="8">
        <f t="shared" si="16"/>
        <v>1039229.2153474297</v>
      </c>
      <c r="O42" s="8">
        <f t="shared" si="13"/>
        <v>2714749.1978571452</v>
      </c>
      <c r="P42" s="8">
        <f t="shared" si="17"/>
        <v>1357374.5989285726</v>
      </c>
    </row>
    <row r="43" spans="1:16">
      <c r="A43" s="69">
        <v>40</v>
      </c>
      <c r="B43" s="2" t="s">
        <v>90</v>
      </c>
      <c r="C43" s="2" t="s">
        <v>102</v>
      </c>
      <c r="D43" s="8">
        <f>SUMIFS('Dealer Wise'!E$3:E$123,'Dealer Wise'!$D$3:$D$123,'Zone Wise'!$C43)</f>
        <v>16691945.583633333</v>
      </c>
      <c r="E43" s="8">
        <f>SUMIFS('Dealer Wise'!F$3:F$123,'Dealer Wise'!$D$3:$D$123,'Zone Wise'!$C43)</f>
        <v>9356013.8707999997</v>
      </c>
      <c r="F43" s="9">
        <f t="shared" si="11"/>
        <v>0.56051068606248577</v>
      </c>
      <c r="G43" s="46">
        <f t="shared" si="7"/>
        <v>3997542.5961066671</v>
      </c>
      <c r="H43" s="8">
        <f t="shared" si="14"/>
        <v>1998771.2980533335</v>
      </c>
      <c r="I43" s="46">
        <f t="shared" si="8"/>
        <v>4999059.3311246671</v>
      </c>
      <c r="J43" s="8">
        <f t="shared" si="15"/>
        <v>2499529.6655623335</v>
      </c>
      <c r="K43" s="8">
        <f t="shared" si="9"/>
        <v>5833656.6103063338</v>
      </c>
      <c r="L43" s="8">
        <f t="shared" si="12"/>
        <v>2916828.3051531669</v>
      </c>
      <c r="M43" s="56">
        <f t="shared" si="10"/>
        <v>6668253.8894880004</v>
      </c>
      <c r="N43" s="8">
        <f t="shared" si="16"/>
        <v>3334126.9447440002</v>
      </c>
      <c r="O43" s="8">
        <f t="shared" si="13"/>
        <v>7335931.7128333338</v>
      </c>
      <c r="P43" s="8">
        <f t="shared" si="17"/>
        <v>3667965.8564166669</v>
      </c>
    </row>
    <row r="44" spans="1:16">
      <c r="A44" s="69">
        <v>41</v>
      </c>
      <c r="B44" s="2" t="s">
        <v>108</v>
      </c>
      <c r="C44" s="2" t="s">
        <v>121</v>
      </c>
      <c r="D44" s="8">
        <f>SUMIFS('Dealer Wise'!E$3:E$123,'Dealer Wise'!$D$3:$D$123,'Zone Wise'!$C44)</f>
        <v>18993018.537376191</v>
      </c>
      <c r="E44" s="8">
        <f>SUMIFS('Dealer Wise'!F$3:F$123,'Dealer Wise'!$D$3:$D$123,'Zone Wise'!$C44)</f>
        <v>13493000.226600006</v>
      </c>
      <c r="F44" s="9">
        <f t="shared" si="11"/>
        <v>0.710418946838137</v>
      </c>
      <c r="G44" s="46">
        <f t="shared" si="7"/>
        <v>1701414.6033009477</v>
      </c>
      <c r="H44" s="8">
        <f t="shared" si="14"/>
        <v>850707.30165047385</v>
      </c>
      <c r="I44" s="46">
        <f t="shared" si="8"/>
        <v>2840995.7155435178</v>
      </c>
      <c r="J44" s="8">
        <f t="shared" si="15"/>
        <v>1420497.8577717589</v>
      </c>
      <c r="K44" s="8">
        <f t="shared" si="9"/>
        <v>3790646.6424123272</v>
      </c>
      <c r="L44" s="8">
        <f t="shared" si="12"/>
        <v>1895323.3212061636</v>
      </c>
      <c r="M44" s="56">
        <f t="shared" si="10"/>
        <v>4740297.5692811385</v>
      </c>
      <c r="N44" s="8">
        <f t="shared" si="16"/>
        <v>2370148.7846405692</v>
      </c>
      <c r="O44" s="8">
        <f t="shared" si="13"/>
        <v>5500018.3107761852</v>
      </c>
      <c r="P44" s="8">
        <f t="shared" si="17"/>
        <v>2750009.1553880926</v>
      </c>
    </row>
    <row r="45" spans="1:16">
      <c r="A45" s="69">
        <v>42</v>
      </c>
      <c r="B45" s="2" t="s">
        <v>108</v>
      </c>
      <c r="C45" s="2" t="s">
        <v>111</v>
      </c>
      <c r="D45" s="8">
        <f>SUMIFS('Dealer Wise'!E$3:E$123,'Dealer Wise'!$D$3:$D$123,'Zone Wise'!$C45)</f>
        <v>18570735.748252384</v>
      </c>
      <c r="E45" s="8">
        <f>SUMIFS('Dealer Wise'!F$3:F$123,'Dealer Wise'!$D$3:$D$123,'Zone Wise'!$C45)</f>
        <v>13023246.234100003</v>
      </c>
      <c r="F45" s="9">
        <f t="shared" si="11"/>
        <v>0.70127788207451969</v>
      </c>
      <c r="G45" s="46">
        <f t="shared" si="7"/>
        <v>1833342.3645019047</v>
      </c>
      <c r="H45" s="8">
        <f t="shared" si="14"/>
        <v>916671.18225095235</v>
      </c>
      <c r="I45" s="46">
        <f t="shared" si="8"/>
        <v>2947586.5093970466</v>
      </c>
      <c r="J45" s="8">
        <f t="shared" si="15"/>
        <v>1473793.2546985233</v>
      </c>
      <c r="K45" s="8">
        <f t="shared" si="9"/>
        <v>3876123.2968096659</v>
      </c>
      <c r="L45" s="8">
        <f t="shared" si="12"/>
        <v>1938061.6484048329</v>
      </c>
      <c r="M45" s="56">
        <f t="shared" si="10"/>
        <v>4804660.0842222869</v>
      </c>
      <c r="N45" s="8">
        <f t="shared" si="16"/>
        <v>2402330.0421111435</v>
      </c>
      <c r="O45" s="8">
        <f t="shared" si="13"/>
        <v>5547489.5141523816</v>
      </c>
      <c r="P45" s="8">
        <f t="shared" si="17"/>
        <v>2773744.7570761908</v>
      </c>
    </row>
    <row r="46" spans="1:16">
      <c r="A46" s="69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17590961.19865714</v>
      </c>
      <c r="E46" s="8">
        <f>SUMIFS('Dealer Wise'!F$3:F$123,'Dealer Wise'!$D$3:$D$123,'Zone Wise'!$C46)</f>
        <v>15645920.6098</v>
      </c>
      <c r="F46" s="9">
        <f t="shared" si="11"/>
        <v>0.88942954470244517</v>
      </c>
      <c r="G46" s="46">
        <f t="shared" si="7"/>
        <v>-1573151.6508742869</v>
      </c>
      <c r="H46" s="8">
        <f t="shared" si="14"/>
        <v>-786575.82543714345</v>
      </c>
      <c r="I46" s="46">
        <f t="shared" si="8"/>
        <v>-517693.97895485908</v>
      </c>
      <c r="J46" s="8">
        <f t="shared" si="15"/>
        <v>-258846.98947742954</v>
      </c>
      <c r="K46" s="8">
        <f t="shared" si="9"/>
        <v>361854.08097799867</v>
      </c>
      <c r="L46" s="8">
        <f t="shared" si="12"/>
        <v>180927.04048899934</v>
      </c>
      <c r="M46" s="56">
        <f t="shared" si="10"/>
        <v>1241402.1409108527</v>
      </c>
      <c r="N46" s="8">
        <f t="shared" si="16"/>
        <v>620701.07045542635</v>
      </c>
      <c r="O46" s="8">
        <f t="shared" si="13"/>
        <v>1945040.5888571404</v>
      </c>
      <c r="P46" s="8">
        <f t="shared" si="17"/>
        <v>972520.2944285702</v>
      </c>
    </row>
    <row r="47" spans="1:16">
      <c r="A47" s="69">
        <v>44</v>
      </c>
      <c r="B47" s="2" t="s">
        <v>108</v>
      </c>
      <c r="C47" s="2" t="s">
        <v>108</v>
      </c>
      <c r="D47" s="8">
        <f>SUMIFS('Dealer Wise'!E$3:E$123,'Dealer Wise'!$D$3:$D$123,'Zone Wise'!$C47)</f>
        <v>39180014.230523802</v>
      </c>
      <c r="E47" s="8">
        <f>SUMIFS('Dealer Wise'!F$3:F$123,'Dealer Wise'!$D$3:$D$123,'Zone Wise'!$C47)</f>
        <v>27340565.162800003</v>
      </c>
      <c r="F47" s="9">
        <f t="shared" si="11"/>
        <v>0.69781917387615211</v>
      </c>
      <c r="G47" s="46">
        <f t="shared" si="7"/>
        <v>4003446.2216190398</v>
      </c>
      <c r="H47" s="8">
        <f t="shared" si="14"/>
        <v>2001723.1108095199</v>
      </c>
      <c r="I47" s="46">
        <f t="shared" si="8"/>
        <v>6354247.0754504688</v>
      </c>
      <c r="J47" s="8">
        <f t="shared" si="15"/>
        <v>3177123.5377252344</v>
      </c>
      <c r="K47" s="8">
        <f t="shared" si="9"/>
        <v>8313247.7869766615</v>
      </c>
      <c r="L47" s="8">
        <f t="shared" si="12"/>
        <v>4156623.8934883308</v>
      </c>
      <c r="M47" s="56">
        <f t="shared" si="10"/>
        <v>10272248.498502847</v>
      </c>
      <c r="N47" s="8">
        <f t="shared" si="16"/>
        <v>5136124.2492514234</v>
      </c>
      <c r="O47" s="8">
        <f t="shared" si="13"/>
        <v>11839449.067723799</v>
      </c>
      <c r="P47" s="8">
        <f t="shared" si="17"/>
        <v>5919724.5338618997</v>
      </c>
    </row>
    <row r="48" spans="1:16">
      <c r="A48" s="69">
        <v>45</v>
      </c>
      <c r="B48" s="2" t="s">
        <v>108</v>
      </c>
      <c r="C48" s="2" t="s">
        <v>117</v>
      </c>
      <c r="D48" s="8">
        <f>SUMIFS('Dealer Wise'!E$3:E$123,'Dealer Wise'!$D$3:$D$123,'Zone Wise'!$C48)</f>
        <v>18072510.14145238</v>
      </c>
      <c r="E48" s="8">
        <f>SUMIFS('Dealer Wise'!F$3:F$123,'Dealer Wise'!$D$3:$D$123,'Zone Wise'!$C48)</f>
        <v>10644780.318500001</v>
      </c>
      <c r="F48" s="9">
        <f t="shared" si="11"/>
        <v>0.58900397538493476</v>
      </c>
      <c r="G48" s="46">
        <f t="shared" si="7"/>
        <v>3813227.7946619038</v>
      </c>
      <c r="H48" s="8">
        <f t="shared" si="14"/>
        <v>1906613.8973309519</v>
      </c>
      <c r="I48" s="46">
        <f t="shared" si="8"/>
        <v>4897578.403149046</v>
      </c>
      <c r="J48" s="8">
        <f t="shared" si="15"/>
        <v>2448789.201574523</v>
      </c>
      <c r="K48" s="8">
        <f t="shared" si="9"/>
        <v>5801203.9102216642</v>
      </c>
      <c r="L48" s="8">
        <f t="shared" si="12"/>
        <v>2900601.9551108321</v>
      </c>
      <c r="M48" s="56">
        <f t="shared" si="10"/>
        <v>6704829.4172942825</v>
      </c>
      <c r="N48" s="8">
        <f t="shared" si="16"/>
        <v>3352414.7086471412</v>
      </c>
      <c r="O48" s="8">
        <f t="shared" si="13"/>
        <v>7427729.8229523785</v>
      </c>
      <c r="P48" s="8">
        <f t="shared" si="17"/>
        <v>3713864.9114761893</v>
      </c>
    </row>
    <row r="49" spans="1:16">
      <c r="A49" s="69">
        <v>46</v>
      </c>
      <c r="B49" s="2" t="s">
        <v>124</v>
      </c>
      <c r="C49" s="2" t="s">
        <v>131</v>
      </c>
      <c r="D49" s="8">
        <f>SUMIFS('Dealer Wise'!E$3:E$123,'Dealer Wise'!$D$3:$D$123,'Zone Wise'!$C49)</f>
        <v>12413719.352209523</v>
      </c>
      <c r="E49" s="8">
        <f>SUMIFS('Dealer Wise'!F$3:F$123,'Dealer Wise'!$D$3:$D$123,'Zone Wise'!$C49)</f>
        <v>7291056.1216000002</v>
      </c>
      <c r="F49" s="9">
        <f t="shared" si="11"/>
        <v>0.58733856588293676</v>
      </c>
      <c r="G49" s="46">
        <f t="shared" si="7"/>
        <v>2639919.3601676188</v>
      </c>
      <c r="H49" s="8">
        <f t="shared" si="14"/>
        <v>1319959.6800838094</v>
      </c>
      <c r="I49" s="46">
        <f t="shared" si="8"/>
        <v>3384742.5213001892</v>
      </c>
      <c r="J49" s="8">
        <f t="shared" si="15"/>
        <v>1692371.2606500946</v>
      </c>
      <c r="K49" s="8">
        <f t="shared" si="9"/>
        <v>4005428.4889106657</v>
      </c>
      <c r="L49" s="8">
        <f t="shared" si="12"/>
        <v>2002714.2444553329</v>
      </c>
      <c r="M49" s="56">
        <f t="shared" si="10"/>
        <v>4626114.4565211423</v>
      </c>
      <c r="N49" s="8">
        <f t="shared" si="16"/>
        <v>2313057.2282605711</v>
      </c>
      <c r="O49" s="8">
        <f t="shared" si="13"/>
        <v>5122663.2306095231</v>
      </c>
      <c r="P49" s="8">
        <f t="shared" si="17"/>
        <v>2561331.6153047616</v>
      </c>
    </row>
    <row r="50" spans="1:16">
      <c r="A50" s="69">
        <v>47</v>
      </c>
      <c r="B50" s="2" t="s">
        <v>124</v>
      </c>
      <c r="C50" s="2" t="s">
        <v>125</v>
      </c>
      <c r="D50" s="8">
        <f>SUMIFS('Dealer Wise'!E$3:E$123,'Dealer Wise'!$D$3:$D$123,'Zone Wise'!$C50)</f>
        <v>28711298.745452382</v>
      </c>
      <c r="E50" s="8">
        <f>SUMIFS('Dealer Wise'!F$3:F$123,'Dealer Wise'!$D$3:$D$123,'Zone Wise'!$C50)</f>
        <v>17887330.523200002</v>
      </c>
      <c r="F50" s="9">
        <f t="shared" si="11"/>
        <v>0.62300666653169767</v>
      </c>
      <c r="G50" s="46">
        <f t="shared" si="7"/>
        <v>5081708.473161906</v>
      </c>
      <c r="H50" s="8">
        <f t="shared" si="14"/>
        <v>2540854.236580953</v>
      </c>
      <c r="I50" s="46">
        <f t="shared" si="8"/>
        <v>6804386.3978890479</v>
      </c>
      <c r="J50" s="8">
        <f t="shared" si="15"/>
        <v>3402193.1989445239</v>
      </c>
      <c r="K50" s="8">
        <f t="shared" si="9"/>
        <v>8239951.3351616673</v>
      </c>
      <c r="L50" s="8">
        <f t="shared" si="12"/>
        <v>4119975.6675808337</v>
      </c>
      <c r="M50" s="56">
        <f t="shared" si="10"/>
        <v>9675516.272434283</v>
      </c>
      <c r="N50" s="8">
        <f t="shared" si="16"/>
        <v>4837758.1362171415</v>
      </c>
      <c r="O50" s="8">
        <f t="shared" si="13"/>
        <v>10823968.22225238</v>
      </c>
      <c r="P50" s="8">
        <f t="shared" si="17"/>
        <v>5411984.1111261901</v>
      </c>
    </row>
    <row r="51" spans="1:16">
      <c r="A51" s="69">
        <v>48</v>
      </c>
      <c r="B51" s="2" t="s">
        <v>124</v>
      </c>
      <c r="C51" s="2" t="s">
        <v>133</v>
      </c>
      <c r="D51" s="8">
        <f>SUMIFS('Dealer Wise'!E$3:E$123,'Dealer Wise'!$D$3:$D$123,'Zone Wise'!$C51)</f>
        <v>16195246.875871431</v>
      </c>
      <c r="E51" s="8">
        <f>SUMIFS('Dealer Wise'!F$3:F$123,'Dealer Wise'!$D$3:$D$123,'Zone Wise'!$C51)</f>
        <v>11811997.828299999</v>
      </c>
      <c r="F51" s="9">
        <f t="shared" si="11"/>
        <v>0.7293496615910291</v>
      </c>
      <c r="G51" s="46">
        <f t="shared" si="7"/>
        <v>1144199.672397146</v>
      </c>
      <c r="H51" s="8">
        <f t="shared" si="14"/>
        <v>572099.836198573</v>
      </c>
      <c r="I51" s="46">
        <f t="shared" si="8"/>
        <v>2115914.4849494305</v>
      </c>
      <c r="J51" s="8">
        <f t="shared" si="15"/>
        <v>1057957.2424747152</v>
      </c>
      <c r="K51" s="8">
        <f t="shared" si="9"/>
        <v>2925676.8287430033</v>
      </c>
      <c r="L51" s="8">
        <f t="shared" si="12"/>
        <v>1462838.4143715017</v>
      </c>
      <c r="M51" s="56">
        <f t="shared" si="10"/>
        <v>3735439.1725365743</v>
      </c>
      <c r="N51" s="8">
        <f t="shared" si="16"/>
        <v>1867719.5862682872</v>
      </c>
      <c r="O51" s="8">
        <f t="shared" si="13"/>
        <v>4383249.0475714318</v>
      </c>
      <c r="P51" s="8">
        <f t="shared" si="17"/>
        <v>2191624.5237857159</v>
      </c>
    </row>
    <row r="52" spans="1:16">
      <c r="A52" s="69">
        <v>49</v>
      </c>
      <c r="B52" s="2" t="s">
        <v>124</v>
      </c>
      <c r="C52" s="2" t="s">
        <v>128</v>
      </c>
      <c r="D52" s="8">
        <f>SUMIFS('Dealer Wise'!E$3:E$123,'Dealer Wise'!$D$3:$D$123,'Zone Wise'!$C52)</f>
        <v>22504780.423495244</v>
      </c>
      <c r="E52" s="8">
        <f>SUMIFS('Dealer Wise'!F$3:F$123,'Dealer Wise'!$D$3:$D$123,'Zone Wise'!$C52)</f>
        <v>11135791.515600001</v>
      </c>
      <c r="F52" s="9">
        <f t="shared" si="11"/>
        <v>0.49481893651244468</v>
      </c>
      <c r="G52" s="46">
        <f t="shared" si="7"/>
        <v>6868032.8231961932</v>
      </c>
      <c r="H52" s="8">
        <f t="shared" si="14"/>
        <v>3434016.4115980966</v>
      </c>
      <c r="I52" s="46">
        <f t="shared" si="8"/>
        <v>8218319.6486059073</v>
      </c>
      <c r="J52" s="8">
        <f t="shared" si="15"/>
        <v>4109159.8243029537</v>
      </c>
      <c r="K52" s="8">
        <f t="shared" si="9"/>
        <v>9343558.6697806697</v>
      </c>
      <c r="L52" s="8">
        <f t="shared" si="12"/>
        <v>4671779.3348903349</v>
      </c>
      <c r="M52" s="56">
        <f t="shared" si="10"/>
        <v>10468797.690955432</v>
      </c>
      <c r="N52" s="8">
        <f t="shared" si="16"/>
        <v>5234398.8454777161</v>
      </c>
      <c r="O52" s="8">
        <f t="shared" si="13"/>
        <v>11368988.907895243</v>
      </c>
      <c r="P52" s="8">
        <f t="shared" si="17"/>
        <v>5684494.4539476214</v>
      </c>
    </row>
    <row r="53" spans="1:16">
      <c r="A53" s="69">
        <v>50</v>
      </c>
      <c r="B53" s="2" t="s">
        <v>124</v>
      </c>
      <c r="C53" s="2" t="s">
        <v>124</v>
      </c>
      <c r="D53" s="8">
        <f>SUMIFS('Dealer Wise'!E$3:E$123,'Dealer Wise'!$D$3:$D$123,'Zone Wise'!$C53)</f>
        <v>27775754.860714287</v>
      </c>
      <c r="E53" s="8">
        <f>SUMIFS('Dealer Wise'!F$3:F$123,'Dealer Wise'!$D$3:$D$123,'Zone Wise'!$C53)</f>
        <v>19554643.572499998</v>
      </c>
      <c r="F53" s="9">
        <f t="shared" si="11"/>
        <v>0.70401843876286019</v>
      </c>
      <c r="G53" s="46">
        <f t="shared" si="7"/>
        <v>2665960.3160714321</v>
      </c>
      <c r="H53" s="8">
        <f t="shared" si="14"/>
        <v>1332980.158035716</v>
      </c>
      <c r="I53" s="46">
        <f t="shared" si="8"/>
        <v>4332505.6077142879</v>
      </c>
      <c r="J53" s="8">
        <f t="shared" si="15"/>
        <v>2166252.803857144</v>
      </c>
      <c r="K53" s="8">
        <f t="shared" si="9"/>
        <v>5721293.350750003</v>
      </c>
      <c r="L53" s="8">
        <f t="shared" si="12"/>
        <v>2860646.6753750015</v>
      </c>
      <c r="M53" s="56">
        <f t="shared" si="10"/>
        <v>7110081.0937857144</v>
      </c>
      <c r="N53" s="8">
        <f t="shared" si="16"/>
        <v>3555040.5468928572</v>
      </c>
      <c r="O53" s="8">
        <f t="shared" si="13"/>
        <v>8221111.2882142887</v>
      </c>
      <c r="P53" s="8">
        <f t="shared" si="17"/>
        <v>4110555.6441071443</v>
      </c>
    </row>
    <row r="54" spans="1:16">
      <c r="A54" s="222" t="s">
        <v>174</v>
      </c>
      <c r="B54" s="222"/>
      <c r="C54" s="223"/>
      <c r="D54" s="21">
        <f>SUM(D4:D53)</f>
        <v>1107743048.4738336</v>
      </c>
      <c r="E54" s="21">
        <f>SUM(E4:E53)</f>
        <v>802185554.08810008</v>
      </c>
      <c r="F54" s="20">
        <f t="shared" si="11"/>
        <v>0.72416211972017519</v>
      </c>
      <c r="G54" s="19">
        <f t="shared" ref="G54:P54" si="18">SUM(G4:G53)</f>
        <v>84008884.690966606</v>
      </c>
      <c r="H54" s="19">
        <f t="shared" si="18"/>
        <v>42004442.345483303</v>
      </c>
      <c r="I54" s="19">
        <f t="shared" si="18"/>
        <v>150473467.59939665</v>
      </c>
      <c r="J54" s="19">
        <f t="shared" si="18"/>
        <v>75236733.799698323</v>
      </c>
      <c r="K54" s="19">
        <f t="shared" si="18"/>
        <v>205860620.02308831</v>
      </c>
      <c r="L54" s="19">
        <f t="shared" si="18"/>
        <v>102930310.01154415</v>
      </c>
      <c r="M54" s="19">
        <f t="shared" si="18"/>
        <v>261247772.44677991</v>
      </c>
      <c r="N54" s="19">
        <f t="shared" si="18"/>
        <v>130623886.22338995</v>
      </c>
      <c r="O54" s="19">
        <f t="shared" si="18"/>
        <v>305557494.38573319</v>
      </c>
      <c r="P54" s="26">
        <f t="shared" si="18"/>
        <v>152778747.19286659</v>
      </c>
    </row>
    <row r="58" spans="1:16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534"/>
  <sheetViews>
    <sheetView zoomScale="90" zoomScaleNormal="90" workbookViewId="0">
      <pane ySplit="3" topLeftCell="A511" activePane="bottomLeft" state="frozen"/>
      <selection pane="bottomLeft" activeCell="H4" sqref="H4:I533"/>
    </sheetView>
  </sheetViews>
  <sheetFormatPr defaultRowHeight="15"/>
  <cols>
    <col min="1" max="1" width="4.85546875" style="3" customWidth="1"/>
    <col min="2" max="2" width="28" style="57" customWidth="1"/>
    <col min="3" max="3" width="14.28515625" style="57" customWidth="1"/>
    <col min="4" max="4" width="10.7109375" style="146" bestFit="1" customWidth="1"/>
    <col min="5" max="5" width="28.42578125" style="57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>
      <c r="A1" s="226" t="s">
        <v>1081</v>
      </c>
      <c r="B1" s="229" t="s">
        <v>186</v>
      </c>
      <c r="C1" s="229" t="s">
        <v>0</v>
      </c>
      <c r="D1" s="232" t="s">
        <v>187</v>
      </c>
      <c r="E1" s="229" t="s">
        <v>188</v>
      </c>
      <c r="F1" s="229" t="s">
        <v>1466</v>
      </c>
      <c r="G1" s="229"/>
      <c r="H1" s="229"/>
      <c r="I1" s="229"/>
      <c r="J1" s="229"/>
      <c r="K1" s="229"/>
      <c r="L1" s="235" t="s">
        <v>189</v>
      </c>
      <c r="M1" s="235"/>
      <c r="N1" s="237" t="s">
        <v>190</v>
      </c>
    </row>
    <row r="2" spans="1:16" s="5" customFormat="1">
      <c r="A2" s="227"/>
      <c r="B2" s="230"/>
      <c r="C2" s="230"/>
      <c r="D2" s="233"/>
      <c r="E2" s="230"/>
      <c r="F2" s="230" t="s">
        <v>1447</v>
      </c>
      <c r="G2" s="230"/>
      <c r="H2" s="240" t="s">
        <v>1448</v>
      </c>
      <c r="I2" s="240"/>
      <c r="J2" s="230" t="s">
        <v>191</v>
      </c>
      <c r="K2" s="230"/>
      <c r="L2" s="236"/>
      <c r="M2" s="236"/>
      <c r="N2" s="238"/>
    </row>
    <row r="3" spans="1:16" s="5" customFormat="1">
      <c r="A3" s="228"/>
      <c r="B3" s="231"/>
      <c r="C3" s="231"/>
      <c r="D3" s="234"/>
      <c r="E3" s="231"/>
      <c r="F3" s="142" t="s">
        <v>192</v>
      </c>
      <c r="G3" s="142" t="s">
        <v>193</v>
      </c>
      <c r="H3" s="205" t="s">
        <v>192</v>
      </c>
      <c r="I3" s="205" t="s">
        <v>193</v>
      </c>
      <c r="J3" s="142" t="s">
        <v>192</v>
      </c>
      <c r="K3" s="142" t="s">
        <v>193</v>
      </c>
      <c r="L3" s="142" t="s">
        <v>194</v>
      </c>
      <c r="M3" s="142" t="s">
        <v>195</v>
      </c>
      <c r="N3" s="239"/>
    </row>
    <row r="4" spans="1:16">
      <c r="A4" s="175">
        <v>1</v>
      </c>
      <c r="B4" s="180" t="s">
        <v>17</v>
      </c>
      <c r="C4" s="180" t="s">
        <v>1330</v>
      </c>
      <c r="D4" s="180" t="s">
        <v>202</v>
      </c>
      <c r="E4" s="159" t="s">
        <v>1421</v>
      </c>
      <c r="F4" s="156">
        <v>586</v>
      </c>
      <c r="G4" s="156">
        <v>1133541.4750000001</v>
      </c>
      <c r="H4" s="10">
        <v>756</v>
      </c>
      <c r="I4" s="10">
        <v>1115325</v>
      </c>
      <c r="J4" s="49">
        <f t="shared" ref="J4:J67" si="0">IFERROR(H4/F4,0)</f>
        <v>1.2901023890784984</v>
      </c>
      <c r="K4" s="49">
        <f t="shared" ref="K4:K67" si="1">IFERROR(I4/G4,0)</f>
        <v>0.98392959110737421</v>
      </c>
      <c r="L4" s="49">
        <f>IF((J4*0.3)&gt;30%,30%,(J4*0.3))</f>
        <v>0.3</v>
      </c>
      <c r="M4" s="49">
        <f>IF((K4*0.7)&gt;70%,70%,(K4*0.7))</f>
        <v>0.68875071377516195</v>
      </c>
      <c r="N4" s="144">
        <f>L4+M4</f>
        <v>0.98875071377516188</v>
      </c>
      <c r="O4" s="47"/>
      <c r="P4" s="47"/>
    </row>
    <row r="5" spans="1:16">
      <c r="A5" s="175">
        <v>2</v>
      </c>
      <c r="B5" s="180" t="s">
        <v>17</v>
      </c>
      <c r="C5" s="180" t="s">
        <v>1330</v>
      </c>
      <c r="D5" s="180" t="s">
        <v>198</v>
      </c>
      <c r="E5" s="159" t="s">
        <v>992</v>
      </c>
      <c r="F5" s="156">
        <v>632</v>
      </c>
      <c r="G5" s="156">
        <v>1217152.45</v>
      </c>
      <c r="H5" s="10">
        <v>846</v>
      </c>
      <c r="I5" s="10">
        <v>1301965</v>
      </c>
      <c r="J5" s="49">
        <f t="shared" si="0"/>
        <v>1.3386075949367089</v>
      </c>
      <c r="K5" s="49">
        <f t="shared" si="1"/>
        <v>1.0696811233465455</v>
      </c>
      <c r="L5" s="49">
        <f t="shared" ref="L5:L68" si="2">IF((J5*0.3)&gt;30%,30%,(J5*0.3))</f>
        <v>0.3</v>
      </c>
      <c r="M5" s="49">
        <f t="shared" ref="M5:M68" si="3">IF((K5*0.7)&gt;70%,70%,(K5*0.7))</f>
        <v>0.7</v>
      </c>
      <c r="N5" s="144">
        <f t="shared" ref="N5:N68" si="4">L5+M5</f>
        <v>1</v>
      </c>
      <c r="O5" s="47"/>
      <c r="P5" s="47"/>
    </row>
    <row r="6" spans="1:16">
      <c r="A6" s="175">
        <v>3</v>
      </c>
      <c r="B6" s="180" t="s">
        <v>17</v>
      </c>
      <c r="C6" s="180" t="s">
        <v>1330</v>
      </c>
      <c r="D6" s="180" t="s">
        <v>196</v>
      </c>
      <c r="E6" s="159" t="s">
        <v>993</v>
      </c>
      <c r="F6" s="156">
        <v>1488</v>
      </c>
      <c r="G6" s="156">
        <v>2886197.625</v>
      </c>
      <c r="H6" s="10">
        <v>1682</v>
      </c>
      <c r="I6" s="10">
        <v>2221515</v>
      </c>
      <c r="J6" s="49">
        <f t="shared" si="0"/>
        <v>1.1303763440860215</v>
      </c>
      <c r="K6" s="49">
        <f t="shared" si="1"/>
        <v>0.76970301020187415</v>
      </c>
      <c r="L6" s="49">
        <f t="shared" si="2"/>
        <v>0.3</v>
      </c>
      <c r="M6" s="49">
        <f t="shared" si="3"/>
        <v>0.53879210714131187</v>
      </c>
      <c r="N6" s="144">
        <f t="shared" si="4"/>
        <v>0.8387921071413118</v>
      </c>
      <c r="O6" s="47"/>
      <c r="P6" s="47"/>
    </row>
    <row r="7" spans="1:16">
      <c r="A7" s="175">
        <v>4</v>
      </c>
      <c r="B7" s="180" t="s">
        <v>17</v>
      </c>
      <c r="C7" s="180" t="s">
        <v>1330</v>
      </c>
      <c r="D7" s="180" t="s">
        <v>199</v>
      </c>
      <c r="E7" s="159" t="s">
        <v>1120</v>
      </c>
      <c r="F7" s="156">
        <v>426</v>
      </c>
      <c r="G7" s="156">
        <v>823751.4</v>
      </c>
      <c r="H7" s="10">
        <v>741</v>
      </c>
      <c r="I7" s="10">
        <v>905345</v>
      </c>
      <c r="J7" s="49">
        <f t="shared" si="0"/>
        <v>1.7394366197183098</v>
      </c>
      <c r="K7" s="49">
        <f t="shared" si="1"/>
        <v>1.0990512428871138</v>
      </c>
      <c r="L7" s="49">
        <f t="shared" si="2"/>
        <v>0.3</v>
      </c>
      <c r="M7" s="49">
        <f t="shared" si="3"/>
        <v>0.7</v>
      </c>
      <c r="N7" s="144">
        <f t="shared" si="4"/>
        <v>1</v>
      </c>
      <c r="O7" s="47"/>
      <c r="P7" s="47"/>
    </row>
    <row r="8" spans="1:16">
      <c r="A8" s="175">
        <v>5</v>
      </c>
      <c r="B8" s="180" t="s">
        <v>17</v>
      </c>
      <c r="C8" s="180" t="s">
        <v>1330</v>
      </c>
      <c r="D8" s="180" t="s">
        <v>201</v>
      </c>
      <c r="E8" s="159" t="s">
        <v>886</v>
      </c>
      <c r="F8" s="156">
        <v>262</v>
      </c>
      <c r="G8" s="156">
        <v>504089.17499999999</v>
      </c>
      <c r="H8" s="10">
        <v>375</v>
      </c>
      <c r="I8" s="10">
        <v>502485</v>
      </c>
      <c r="J8" s="49">
        <f t="shared" si="0"/>
        <v>1.4312977099236641</v>
      </c>
      <c r="K8" s="49">
        <f t="shared" si="1"/>
        <v>0.99681767615819172</v>
      </c>
      <c r="L8" s="49">
        <f t="shared" si="2"/>
        <v>0.3</v>
      </c>
      <c r="M8" s="49">
        <f t="shared" si="3"/>
        <v>0.69777237331073416</v>
      </c>
      <c r="N8" s="144">
        <f t="shared" si="4"/>
        <v>0.99777237331073421</v>
      </c>
      <c r="O8" s="47"/>
      <c r="P8" s="47"/>
    </row>
    <row r="9" spans="1:16">
      <c r="A9" s="175">
        <v>6</v>
      </c>
      <c r="B9" s="180" t="s">
        <v>17</v>
      </c>
      <c r="C9" s="180" t="s">
        <v>1330</v>
      </c>
      <c r="D9" s="180" t="s">
        <v>197</v>
      </c>
      <c r="E9" s="159" t="s">
        <v>1422</v>
      </c>
      <c r="F9" s="156">
        <v>1281</v>
      </c>
      <c r="G9" s="156">
        <v>2476861.5750000002</v>
      </c>
      <c r="H9" s="10">
        <v>866</v>
      </c>
      <c r="I9" s="10">
        <v>1706980</v>
      </c>
      <c r="J9" s="49">
        <f t="shared" si="0"/>
        <v>0.67603434816549568</v>
      </c>
      <c r="K9" s="49">
        <f t="shared" si="1"/>
        <v>0.68917052823188141</v>
      </c>
      <c r="L9" s="49">
        <f t="shared" si="2"/>
        <v>0.2028103044496487</v>
      </c>
      <c r="M9" s="49">
        <f t="shared" si="3"/>
        <v>0.48241936976231697</v>
      </c>
      <c r="N9" s="144">
        <f t="shared" si="4"/>
        <v>0.68522967421196568</v>
      </c>
      <c r="O9" s="47"/>
      <c r="P9" s="47"/>
    </row>
    <row r="10" spans="1:16">
      <c r="A10" s="175">
        <v>7</v>
      </c>
      <c r="B10" s="180" t="s">
        <v>17</v>
      </c>
      <c r="C10" s="180" t="s">
        <v>1330</v>
      </c>
      <c r="D10" s="180" t="s">
        <v>200</v>
      </c>
      <c r="E10" s="159" t="s">
        <v>1423</v>
      </c>
      <c r="F10" s="156">
        <v>632</v>
      </c>
      <c r="G10" s="156">
        <v>1217152.45</v>
      </c>
      <c r="H10" s="10">
        <v>647</v>
      </c>
      <c r="I10" s="10">
        <v>921610</v>
      </c>
      <c r="J10" s="49">
        <f t="shared" si="0"/>
        <v>1.0237341772151898</v>
      </c>
      <c r="K10" s="49">
        <f t="shared" si="1"/>
        <v>0.75718534683145078</v>
      </c>
      <c r="L10" s="49">
        <f t="shared" si="2"/>
        <v>0.3</v>
      </c>
      <c r="M10" s="49">
        <f t="shared" si="3"/>
        <v>0.53002974278201553</v>
      </c>
      <c r="N10" s="144">
        <f t="shared" si="4"/>
        <v>0.83002974278201558</v>
      </c>
      <c r="O10" s="47"/>
      <c r="P10" s="47"/>
    </row>
    <row r="11" spans="1:16">
      <c r="A11" s="175">
        <v>8</v>
      </c>
      <c r="B11" s="180" t="s">
        <v>1261</v>
      </c>
      <c r="C11" s="180" t="s">
        <v>1330</v>
      </c>
      <c r="D11" s="180" t="s">
        <v>233</v>
      </c>
      <c r="E11" s="159" t="s">
        <v>1306</v>
      </c>
      <c r="F11" s="156">
        <v>550</v>
      </c>
      <c r="G11" s="156">
        <v>1138631.4750000001</v>
      </c>
      <c r="H11" s="10">
        <v>673</v>
      </c>
      <c r="I11" s="10">
        <v>1063245</v>
      </c>
      <c r="J11" s="49">
        <f t="shared" si="0"/>
        <v>1.2236363636363636</v>
      </c>
      <c r="K11" s="49">
        <f t="shared" si="1"/>
        <v>0.93379203310711212</v>
      </c>
      <c r="L11" s="49">
        <f t="shared" si="2"/>
        <v>0.3</v>
      </c>
      <c r="M11" s="49">
        <f t="shared" si="3"/>
        <v>0.65365442317497846</v>
      </c>
      <c r="N11" s="144">
        <f t="shared" si="4"/>
        <v>0.95365442317497839</v>
      </c>
      <c r="O11" s="47"/>
      <c r="P11" s="47"/>
    </row>
    <row r="12" spans="1:16">
      <c r="A12" s="175">
        <v>9</v>
      </c>
      <c r="B12" s="180" t="s">
        <v>1261</v>
      </c>
      <c r="C12" s="180" t="s">
        <v>1330</v>
      </c>
      <c r="D12" s="180" t="s">
        <v>234</v>
      </c>
      <c r="E12" s="159" t="s">
        <v>1305</v>
      </c>
      <c r="F12" s="156">
        <v>597</v>
      </c>
      <c r="G12" s="156">
        <v>1216757.45</v>
      </c>
      <c r="H12" s="10">
        <v>1222</v>
      </c>
      <c r="I12" s="10">
        <v>1767620</v>
      </c>
      <c r="J12" s="49">
        <f t="shared" si="0"/>
        <v>2.0469011725293131</v>
      </c>
      <c r="K12" s="49">
        <f t="shared" si="1"/>
        <v>1.4527299586289775</v>
      </c>
      <c r="L12" s="49">
        <f t="shared" si="2"/>
        <v>0.3</v>
      </c>
      <c r="M12" s="49">
        <f t="shared" si="3"/>
        <v>0.7</v>
      </c>
      <c r="N12" s="144">
        <f t="shared" si="4"/>
        <v>1</v>
      </c>
      <c r="O12" s="47"/>
      <c r="P12" s="47"/>
    </row>
    <row r="13" spans="1:16">
      <c r="A13" s="175">
        <v>10</v>
      </c>
      <c r="B13" s="180" t="s">
        <v>1261</v>
      </c>
      <c r="C13" s="180" t="s">
        <v>1330</v>
      </c>
      <c r="D13" s="180" t="s">
        <v>235</v>
      </c>
      <c r="E13" s="159" t="s">
        <v>1424</v>
      </c>
      <c r="F13" s="156">
        <v>514</v>
      </c>
      <c r="G13" s="156">
        <v>1059842.175</v>
      </c>
      <c r="H13" s="10">
        <v>742</v>
      </c>
      <c r="I13" s="10">
        <v>971815</v>
      </c>
      <c r="J13" s="49">
        <f t="shared" si="0"/>
        <v>1.443579766536965</v>
      </c>
      <c r="K13" s="49">
        <f t="shared" si="1"/>
        <v>0.91694312882009998</v>
      </c>
      <c r="L13" s="49">
        <f t="shared" si="2"/>
        <v>0.3</v>
      </c>
      <c r="M13" s="49">
        <f t="shared" si="3"/>
        <v>0.64186019017406992</v>
      </c>
      <c r="N13" s="144">
        <f t="shared" si="4"/>
        <v>0.94186019017406997</v>
      </c>
      <c r="O13" s="47"/>
      <c r="P13" s="47"/>
    </row>
    <row r="14" spans="1:16">
      <c r="A14" s="175">
        <v>11</v>
      </c>
      <c r="B14" s="180" t="s">
        <v>1304</v>
      </c>
      <c r="C14" s="180" t="s">
        <v>1330</v>
      </c>
      <c r="D14" s="180" t="s">
        <v>209</v>
      </c>
      <c r="E14" s="165" t="s">
        <v>210</v>
      </c>
      <c r="F14" s="156">
        <v>240</v>
      </c>
      <c r="G14" s="156">
        <v>476177.02500000002</v>
      </c>
      <c r="H14" s="10">
        <v>176</v>
      </c>
      <c r="I14" s="10">
        <v>253510</v>
      </c>
      <c r="J14" s="49">
        <f t="shared" si="0"/>
        <v>0.73333333333333328</v>
      </c>
      <c r="K14" s="49">
        <f t="shared" si="1"/>
        <v>0.53238603857462463</v>
      </c>
      <c r="L14" s="49">
        <f t="shared" si="2"/>
        <v>0.21999999999999997</v>
      </c>
      <c r="M14" s="49">
        <f t="shared" si="3"/>
        <v>0.37267022700223723</v>
      </c>
      <c r="N14" s="144">
        <f t="shared" si="4"/>
        <v>0.59267022700223726</v>
      </c>
      <c r="O14" s="47"/>
      <c r="P14" s="47"/>
    </row>
    <row r="15" spans="1:16">
      <c r="A15" s="175">
        <v>12</v>
      </c>
      <c r="B15" s="180" t="s">
        <v>1304</v>
      </c>
      <c r="C15" s="180" t="s">
        <v>1330</v>
      </c>
      <c r="D15" s="180" t="s">
        <v>208</v>
      </c>
      <c r="E15" s="165" t="s">
        <v>1425</v>
      </c>
      <c r="F15" s="156">
        <v>841</v>
      </c>
      <c r="G15" s="156">
        <v>1655807.325</v>
      </c>
      <c r="H15" s="10">
        <v>940</v>
      </c>
      <c r="I15" s="10">
        <v>1499050</v>
      </c>
      <c r="J15" s="49">
        <f t="shared" si="0"/>
        <v>1.117717003567182</v>
      </c>
      <c r="K15" s="49">
        <f t="shared" si="1"/>
        <v>0.90532876462543732</v>
      </c>
      <c r="L15" s="49">
        <f t="shared" si="2"/>
        <v>0.3</v>
      </c>
      <c r="M15" s="49">
        <f t="shared" si="3"/>
        <v>0.63373013523780608</v>
      </c>
      <c r="N15" s="144">
        <f t="shared" si="4"/>
        <v>0.93373013523780601</v>
      </c>
      <c r="O15" s="47"/>
      <c r="P15" s="47"/>
    </row>
    <row r="16" spans="1:16">
      <c r="A16" s="175">
        <v>13</v>
      </c>
      <c r="B16" s="180" t="s">
        <v>4</v>
      </c>
      <c r="C16" s="180" t="s">
        <v>1330</v>
      </c>
      <c r="D16" s="180" t="s">
        <v>218</v>
      </c>
      <c r="E16" s="180" t="s">
        <v>219</v>
      </c>
      <c r="F16" s="156">
        <v>708</v>
      </c>
      <c r="G16" s="156">
        <v>1391421.55</v>
      </c>
      <c r="H16" s="10">
        <v>643</v>
      </c>
      <c r="I16" s="10">
        <v>890915</v>
      </c>
      <c r="J16" s="49">
        <f t="shared" si="0"/>
        <v>0.90819209039548021</v>
      </c>
      <c r="K16" s="49">
        <f t="shared" si="1"/>
        <v>0.6402912187180082</v>
      </c>
      <c r="L16" s="49">
        <f t="shared" si="2"/>
        <v>0.27245762711864407</v>
      </c>
      <c r="M16" s="49">
        <f t="shared" si="3"/>
        <v>0.44820385310260569</v>
      </c>
      <c r="N16" s="144">
        <f t="shared" si="4"/>
        <v>0.72066148022124976</v>
      </c>
      <c r="O16" s="47"/>
      <c r="P16" s="47"/>
    </row>
    <row r="17" spans="1:16">
      <c r="A17" s="175">
        <v>14</v>
      </c>
      <c r="B17" s="180" t="s">
        <v>4</v>
      </c>
      <c r="C17" s="180" t="s">
        <v>1330</v>
      </c>
      <c r="D17" s="180" t="s">
        <v>216</v>
      </c>
      <c r="E17" s="180" t="s">
        <v>217</v>
      </c>
      <c r="F17" s="156">
        <v>708</v>
      </c>
      <c r="G17" s="156">
        <v>1391421.55</v>
      </c>
      <c r="H17" s="10">
        <v>763</v>
      </c>
      <c r="I17" s="10">
        <v>998375</v>
      </c>
      <c r="J17" s="49">
        <f t="shared" si="0"/>
        <v>1.0776836158192091</v>
      </c>
      <c r="K17" s="49">
        <f t="shared" si="1"/>
        <v>0.71752158790411147</v>
      </c>
      <c r="L17" s="49">
        <f t="shared" si="2"/>
        <v>0.3</v>
      </c>
      <c r="M17" s="49">
        <f t="shared" si="3"/>
        <v>0.50226511153287801</v>
      </c>
      <c r="N17" s="144">
        <f t="shared" si="4"/>
        <v>0.80226511153287805</v>
      </c>
      <c r="O17" s="47"/>
      <c r="P17" s="47"/>
    </row>
    <row r="18" spans="1:16">
      <c r="A18" s="175">
        <v>15</v>
      </c>
      <c r="B18" s="180" t="s">
        <v>4</v>
      </c>
      <c r="C18" s="180" t="s">
        <v>1330</v>
      </c>
      <c r="D18" s="180" t="s">
        <v>214</v>
      </c>
      <c r="E18" s="180" t="s">
        <v>215</v>
      </c>
      <c r="F18" s="156">
        <v>1366</v>
      </c>
      <c r="G18" s="156">
        <v>2699739.5</v>
      </c>
      <c r="H18" s="10">
        <v>1286</v>
      </c>
      <c r="I18" s="10">
        <v>1737700</v>
      </c>
      <c r="J18" s="49">
        <f t="shared" si="0"/>
        <v>0.94143484626647145</v>
      </c>
      <c r="K18" s="49">
        <f t="shared" si="1"/>
        <v>0.64365469335096959</v>
      </c>
      <c r="L18" s="49">
        <f t="shared" si="2"/>
        <v>0.28243045387994142</v>
      </c>
      <c r="M18" s="49">
        <f t="shared" si="3"/>
        <v>0.45055828534567866</v>
      </c>
      <c r="N18" s="144">
        <f t="shared" si="4"/>
        <v>0.73298873922562002</v>
      </c>
      <c r="O18" s="47"/>
      <c r="P18" s="47"/>
    </row>
    <row r="19" spans="1:16">
      <c r="A19" s="175">
        <v>16</v>
      </c>
      <c r="B19" s="180" t="s">
        <v>4</v>
      </c>
      <c r="C19" s="180" t="s">
        <v>1330</v>
      </c>
      <c r="D19" s="180" t="s">
        <v>212</v>
      </c>
      <c r="E19" s="180" t="s">
        <v>213</v>
      </c>
      <c r="F19" s="156">
        <v>946</v>
      </c>
      <c r="G19" s="156">
        <v>1870523.575</v>
      </c>
      <c r="H19" s="10">
        <v>892</v>
      </c>
      <c r="I19" s="10">
        <v>1744215</v>
      </c>
      <c r="J19" s="49">
        <f t="shared" si="0"/>
        <v>0.94291754756871038</v>
      </c>
      <c r="K19" s="49">
        <f t="shared" si="1"/>
        <v>0.93247421380401474</v>
      </c>
      <c r="L19" s="49">
        <f t="shared" si="2"/>
        <v>0.2828752642706131</v>
      </c>
      <c r="M19" s="49">
        <f t="shared" si="3"/>
        <v>0.65273194966281023</v>
      </c>
      <c r="N19" s="144">
        <f t="shared" si="4"/>
        <v>0.93560721393342328</v>
      </c>
      <c r="O19" s="47"/>
      <c r="P19" s="47"/>
    </row>
    <row r="20" spans="1:16">
      <c r="A20" s="175">
        <v>17</v>
      </c>
      <c r="B20" s="180" t="s">
        <v>4</v>
      </c>
      <c r="C20" s="180" t="s">
        <v>1330</v>
      </c>
      <c r="D20" s="180" t="s">
        <v>220</v>
      </c>
      <c r="E20" s="180" t="s">
        <v>221</v>
      </c>
      <c r="F20" s="156">
        <v>427</v>
      </c>
      <c r="G20" s="156">
        <v>843123.07499999995</v>
      </c>
      <c r="H20" s="10">
        <v>283</v>
      </c>
      <c r="I20" s="10">
        <v>574710</v>
      </c>
      <c r="J20" s="49">
        <f t="shared" si="0"/>
        <v>0.66276346604215453</v>
      </c>
      <c r="K20" s="49">
        <f t="shared" si="1"/>
        <v>0.68164425460660061</v>
      </c>
      <c r="L20" s="49">
        <f t="shared" si="2"/>
        <v>0.19882903981264635</v>
      </c>
      <c r="M20" s="49">
        <f t="shared" si="3"/>
        <v>0.47715097822462038</v>
      </c>
      <c r="N20" s="144">
        <f t="shared" si="4"/>
        <v>0.67598001803726671</v>
      </c>
      <c r="O20" s="47"/>
      <c r="P20" s="47"/>
    </row>
    <row r="21" spans="1:16">
      <c r="A21" s="175">
        <v>18</v>
      </c>
      <c r="B21" s="180" t="s">
        <v>4</v>
      </c>
      <c r="C21" s="180" t="s">
        <v>1330</v>
      </c>
      <c r="D21" s="180" t="s">
        <v>211</v>
      </c>
      <c r="E21" s="180" t="s">
        <v>997</v>
      </c>
      <c r="F21" s="156">
        <v>567</v>
      </c>
      <c r="G21" s="156">
        <v>1128431.4750000001</v>
      </c>
      <c r="H21" s="10">
        <v>662</v>
      </c>
      <c r="I21" s="10">
        <v>864910</v>
      </c>
      <c r="J21" s="49">
        <f t="shared" si="0"/>
        <v>1.1675485008818343</v>
      </c>
      <c r="K21" s="49">
        <f t="shared" si="1"/>
        <v>0.76647099904759386</v>
      </c>
      <c r="L21" s="49">
        <f t="shared" si="2"/>
        <v>0.3</v>
      </c>
      <c r="M21" s="49">
        <f t="shared" si="3"/>
        <v>0.53652969933331562</v>
      </c>
      <c r="N21" s="144">
        <f t="shared" si="4"/>
        <v>0.83652969933331556</v>
      </c>
      <c r="O21" s="47"/>
      <c r="P21" s="47"/>
    </row>
    <row r="22" spans="1:16">
      <c r="A22" s="175">
        <v>19</v>
      </c>
      <c r="B22" s="180" t="s">
        <v>7</v>
      </c>
      <c r="C22" s="180" t="s">
        <v>1330</v>
      </c>
      <c r="D22" s="180" t="s">
        <v>248</v>
      </c>
      <c r="E22" s="180" t="s">
        <v>249</v>
      </c>
      <c r="F22" s="156">
        <v>610</v>
      </c>
      <c r="G22" s="156">
        <v>1193267.45</v>
      </c>
      <c r="H22" s="10">
        <v>923</v>
      </c>
      <c r="I22" s="10">
        <v>1203005</v>
      </c>
      <c r="J22" s="49">
        <f t="shared" si="0"/>
        <v>1.5131147540983607</v>
      </c>
      <c r="K22" s="49">
        <f t="shared" si="1"/>
        <v>1.0081604086326164</v>
      </c>
      <c r="L22" s="49">
        <f t="shared" si="2"/>
        <v>0.3</v>
      </c>
      <c r="M22" s="49">
        <f t="shared" si="3"/>
        <v>0.7</v>
      </c>
      <c r="N22" s="144">
        <f t="shared" si="4"/>
        <v>1</v>
      </c>
      <c r="O22" s="47"/>
      <c r="P22" s="47"/>
    </row>
    <row r="23" spans="1:16">
      <c r="A23" s="175">
        <v>20</v>
      </c>
      <c r="B23" s="180" t="s">
        <v>7</v>
      </c>
      <c r="C23" s="180" t="s">
        <v>1330</v>
      </c>
      <c r="D23" s="180" t="s">
        <v>244</v>
      </c>
      <c r="E23" s="180" t="s">
        <v>245</v>
      </c>
      <c r="F23" s="156">
        <v>808</v>
      </c>
      <c r="G23" s="156">
        <v>1579523.5</v>
      </c>
      <c r="H23" s="10">
        <v>749</v>
      </c>
      <c r="I23" s="10">
        <v>1200540</v>
      </c>
      <c r="J23" s="49">
        <f t="shared" si="0"/>
        <v>0.92698019801980203</v>
      </c>
      <c r="K23" s="49">
        <f t="shared" si="1"/>
        <v>0.76006466507145987</v>
      </c>
      <c r="L23" s="49">
        <f t="shared" si="2"/>
        <v>0.27809405940594062</v>
      </c>
      <c r="M23" s="49">
        <f t="shared" si="3"/>
        <v>0.53204526555002185</v>
      </c>
      <c r="N23" s="144">
        <f t="shared" si="4"/>
        <v>0.81013932495596253</v>
      </c>
      <c r="O23" s="47"/>
      <c r="P23" s="47"/>
    </row>
    <row r="24" spans="1:16">
      <c r="A24" s="175">
        <v>21</v>
      </c>
      <c r="B24" s="180" t="s">
        <v>7</v>
      </c>
      <c r="C24" s="180" t="s">
        <v>1330</v>
      </c>
      <c r="D24" s="180" t="s">
        <v>242</v>
      </c>
      <c r="E24" s="180" t="s">
        <v>243</v>
      </c>
      <c r="F24" s="156">
        <v>578</v>
      </c>
      <c r="G24" s="156">
        <v>1143041.4750000001</v>
      </c>
      <c r="H24" s="10">
        <v>815</v>
      </c>
      <c r="I24" s="10">
        <v>967170</v>
      </c>
      <c r="J24" s="49">
        <f t="shared" si="0"/>
        <v>1.4100346020761245</v>
      </c>
      <c r="K24" s="49">
        <f t="shared" si="1"/>
        <v>0.84613727598991972</v>
      </c>
      <c r="L24" s="49">
        <f t="shared" si="2"/>
        <v>0.3</v>
      </c>
      <c r="M24" s="49">
        <f t="shared" si="3"/>
        <v>0.59229609319294374</v>
      </c>
      <c r="N24" s="144">
        <f t="shared" si="4"/>
        <v>0.89229609319294378</v>
      </c>
      <c r="O24" s="47"/>
      <c r="P24" s="47"/>
    </row>
    <row r="25" spans="1:16">
      <c r="A25" s="175">
        <v>22</v>
      </c>
      <c r="B25" s="180" t="s">
        <v>7</v>
      </c>
      <c r="C25" s="180" t="s">
        <v>1330</v>
      </c>
      <c r="D25" s="180" t="s">
        <v>246</v>
      </c>
      <c r="E25" s="180" t="s">
        <v>1399</v>
      </c>
      <c r="F25" s="156">
        <v>1848</v>
      </c>
      <c r="G25" s="156">
        <v>3627889.7250000001</v>
      </c>
      <c r="H25" s="10">
        <v>2001</v>
      </c>
      <c r="I25" s="10">
        <v>2651460</v>
      </c>
      <c r="J25" s="49">
        <f t="shared" si="0"/>
        <v>1.0827922077922079</v>
      </c>
      <c r="K25" s="49">
        <f t="shared" si="1"/>
        <v>0.73085462927073941</v>
      </c>
      <c r="L25" s="49">
        <f t="shared" si="2"/>
        <v>0.3</v>
      </c>
      <c r="M25" s="49">
        <f t="shared" si="3"/>
        <v>0.51159824048951752</v>
      </c>
      <c r="N25" s="144">
        <f t="shared" si="4"/>
        <v>0.81159824048951745</v>
      </c>
      <c r="O25" s="47"/>
      <c r="P25" s="47"/>
    </row>
    <row r="26" spans="1:16">
      <c r="A26" s="175">
        <v>23</v>
      </c>
      <c r="B26" s="180" t="s">
        <v>15</v>
      </c>
      <c r="C26" s="180" t="s">
        <v>1330</v>
      </c>
      <c r="D26" s="180" t="s">
        <v>224</v>
      </c>
      <c r="E26" s="180" t="s">
        <v>1366</v>
      </c>
      <c r="F26" s="156">
        <v>610</v>
      </c>
      <c r="G26" s="156">
        <v>1204520.3</v>
      </c>
      <c r="H26" s="10">
        <v>930</v>
      </c>
      <c r="I26" s="10">
        <v>1201485</v>
      </c>
      <c r="J26" s="49">
        <f t="shared" si="0"/>
        <v>1.5245901639344261</v>
      </c>
      <c r="K26" s="49">
        <f t="shared" si="1"/>
        <v>0.99748007567825958</v>
      </c>
      <c r="L26" s="49">
        <f t="shared" si="2"/>
        <v>0.3</v>
      </c>
      <c r="M26" s="49">
        <f t="shared" si="3"/>
        <v>0.69823605297478164</v>
      </c>
      <c r="N26" s="144">
        <f t="shared" si="4"/>
        <v>0.99823605297478157</v>
      </c>
      <c r="O26" s="47"/>
      <c r="P26" s="47"/>
    </row>
    <row r="27" spans="1:16">
      <c r="A27" s="175">
        <v>24</v>
      </c>
      <c r="B27" s="180" t="s">
        <v>15</v>
      </c>
      <c r="C27" s="180" t="s">
        <v>1330</v>
      </c>
      <c r="D27" s="180" t="s">
        <v>222</v>
      </c>
      <c r="E27" s="180" t="s">
        <v>223</v>
      </c>
      <c r="F27" s="156">
        <v>610</v>
      </c>
      <c r="G27" s="156">
        <v>1204520.3</v>
      </c>
      <c r="H27" s="10">
        <v>702</v>
      </c>
      <c r="I27" s="10">
        <v>957920</v>
      </c>
      <c r="J27" s="49">
        <f t="shared" si="0"/>
        <v>1.1508196721311474</v>
      </c>
      <c r="K27" s="49">
        <f t="shared" si="1"/>
        <v>0.79527094728083869</v>
      </c>
      <c r="L27" s="49">
        <f t="shared" si="2"/>
        <v>0.3</v>
      </c>
      <c r="M27" s="49">
        <f t="shared" si="3"/>
        <v>0.55668966309658707</v>
      </c>
      <c r="N27" s="144">
        <f t="shared" si="4"/>
        <v>0.85668966309658701</v>
      </c>
      <c r="O27" s="47"/>
      <c r="P27" s="47"/>
    </row>
    <row r="28" spans="1:16">
      <c r="A28" s="175">
        <v>25</v>
      </c>
      <c r="B28" s="180" t="s">
        <v>15</v>
      </c>
      <c r="C28" s="180" t="s">
        <v>1330</v>
      </c>
      <c r="D28" s="180" t="s">
        <v>226</v>
      </c>
      <c r="E28" s="180" t="s">
        <v>227</v>
      </c>
      <c r="F28" s="156">
        <v>723</v>
      </c>
      <c r="G28" s="156">
        <v>1426499.4</v>
      </c>
      <c r="H28" s="10">
        <v>776</v>
      </c>
      <c r="I28" s="10">
        <v>1298450</v>
      </c>
      <c r="J28" s="49">
        <f t="shared" si="0"/>
        <v>1.0733056708160442</v>
      </c>
      <c r="K28" s="49">
        <f t="shared" si="1"/>
        <v>0.91023522337268425</v>
      </c>
      <c r="L28" s="49">
        <f t="shared" si="2"/>
        <v>0.3</v>
      </c>
      <c r="M28" s="49">
        <f t="shared" si="3"/>
        <v>0.63716465636087893</v>
      </c>
      <c r="N28" s="144">
        <f t="shared" si="4"/>
        <v>0.93716465636087887</v>
      </c>
      <c r="O28" s="47"/>
      <c r="P28" s="47"/>
    </row>
    <row r="29" spans="1:16">
      <c r="A29" s="175">
        <v>26</v>
      </c>
      <c r="B29" s="180" t="s">
        <v>15</v>
      </c>
      <c r="C29" s="180" t="s">
        <v>1330</v>
      </c>
      <c r="D29" s="180" t="s">
        <v>228</v>
      </c>
      <c r="E29" s="180" t="s">
        <v>229</v>
      </c>
      <c r="F29" s="156">
        <v>833</v>
      </c>
      <c r="G29" s="156">
        <v>1653125.65</v>
      </c>
      <c r="H29" s="10">
        <v>828</v>
      </c>
      <c r="I29" s="10">
        <v>1524905</v>
      </c>
      <c r="J29" s="49">
        <f t="shared" si="0"/>
        <v>0.99399759903961582</v>
      </c>
      <c r="K29" s="49">
        <f t="shared" si="1"/>
        <v>0.92243744448584419</v>
      </c>
      <c r="L29" s="49">
        <f t="shared" si="2"/>
        <v>0.29819927971188476</v>
      </c>
      <c r="M29" s="49">
        <f t="shared" si="3"/>
        <v>0.64570621114009086</v>
      </c>
      <c r="N29" s="144">
        <f t="shared" si="4"/>
        <v>0.94390549085197561</v>
      </c>
      <c r="O29" s="47"/>
      <c r="P29" s="47"/>
    </row>
    <row r="30" spans="1:16">
      <c r="A30" s="175">
        <v>27</v>
      </c>
      <c r="B30" s="180" t="s">
        <v>6</v>
      </c>
      <c r="C30" s="180" t="s">
        <v>1330</v>
      </c>
      <c r="D30" s="180" t="s">
        <v>232</v>
      </c>
      <c r="E30" s="180" t="s">
        <v>1367</v>
      </c>
      <c r="F30" s="156">
        <v>750</v>
      </c>
      <c r="G30" s="156">
        <v>1375720.575</v>
      </c>
      <c r="H30" s="10">
        <v>931</v>
      </c>
      <c r="I30" s="10">
        <v>1359070</v>
      </c>
      <c r="J30" s="49">
        <f t="shared" si="0"/>
        <v>1.2413333333333334</v>
      </c>
      <c r="K30" s="49">
        <f t="shared" si="1"/>
        <v>0.98789683362844238</v>
      </c>
      <c r="L30" s="49">
        <f t="shared" si="2"/>
        <v>0.3</v>
      </c>
      <c r="M30" s="49">
        <f t="shared" si="3"/>
        <v>0.69152778353990962</v>
      </c>
      <c r="N30" s="144">
        <f t="shared" si="4"/>
        <v>0.99152778353990967</v>
      </c>
      <c r="O30" s="47"/>
      <c r="P30" s="47"/>
    </row>
    <row r="31" spans="1:16">
      <c r="A31" s="175">
        <v>28</v>
      </c>
      <c r="B31" s="180" t="s">
        <v>6</v>
      </c>
      <c r="C31" s="180" t="s">
        <v>1330</v>
      </c>
      <c r="D31" s="180" t="s">
        <v>230</v>
      </c>
      <c r="E31" s="180" t="s">
        <v>1400</v>
      </c>
      <c r="F31" s="156">
        <v>809</v>
      </c>
      <c r="G31" s="156">
        <v>1479491.55</v>
      </c>
      <c r="H31" s="10">
        <v>976</v>
      </c>
      <c r="I31" s="10">
        <v>1495400</v>
      </c>
      <c r="J31" s="49">
        <f t="shared" si="0"/>
        <v>1.2064276885043264</v>
      </c>
      <c r="K31" s="49">
        <f t="shared" si="1"/>
        <v>1.0107526467454309</v>
      </c>
      <c r="L31" s="49">
        <f t="shared" si="2"/>
        <v>0.3</v>
      </c>
      <c r="M31" s="49">
        <f t="shared" si="3"/>
        <v>0.7</v>
      </c>
      <c r="N31" s="144">
        <f t="shared" si="4"/>
        <v>1</v>
      </c>
      <c r="O31" s="47"/>
      <c r="P31" s="47"/>
    </row>
    <row r="32" spans="1:16">
      <c r="A32" s="175">
        <v>29</v>
      </c>
      <c r="B32" s="180" t="s">
        <v>9</v>
      </c>
      <c r="C32" s="180" t="s">
        <v>1330</v>
      </c>
      <c r="D32" s="180" t="s">
        <v>251</v>
      </c>
      <c r="E32" s="180" t="s">
        <v>1125</v>
      </c>
      <c r="F32" s="156">
        <v>927</v>
      </c>
      <c r="G32" s="156">
        <v>1782262.6</v>
      </c>
      <c r="H32" s="10">
        <v>1142</v>
      </c>
      <c r="I32" s="10">
        <v>1562775</v>
      </c>
      <c r="J32" s="49">
        <f t="shared" si="0"/>
        <v>1.2319309600863</v>
      </c>
      <c r="K32" s="49">
        <f t="shared" si="1"/>
        <v>0.87684889981981329</v>
      </c>
      <c r="L32" s="49">
        <f t="shared" si="2"/>
        <v>0.3</v>
      </c>
      <c r="M32" s="49">
        <f t="shared" si="3"/>
        <v>0.61379422987386922</v>
      </c>
      <c r="N32" s="144">
        <f t="shared" si="4"/>
        <v>0.91379422987386927</v>
      </c>
      <c r="O32" s="47"/>
      <c r="P32" s="47"/>
    </row>
    <row r="33" spans="1:16">
      <c r="A33" s="175">
        <v>30</v>
      </c>
      <c r="B33" s="180" t="s">
        <v>9</v>
      </c>
      <c r="C33" s="180" t="s">
        <v>1330</v>
      </c>
      <c r="D33" s="180" t="s">
        <v>250</v>
      </c>
      <c r="E33" s="180" t="s">
        <v>1307</v>
      </c>
      <c r="F33" s="156">
        <v>1233</v>
      </c>
      <c r="G33" s="156">
        <v>2363187.75</v>
      </c>
      <c r="H33" s="10">
        <v>456</v>
      </c>
      <c r="I33" s="10">
        <v>889595</v>
      </c>
      <c r="J33" s="49">
        <f t="shared" si="0"/>
        <v>0.36982968369829683</v>
      </c>
      <c r="K33" s="49">
        <f t="shared" si="1"/>
        <v>0.37643856269989551</v>
      </c>
      <c r="L33" s="49">
        <f t="shared" si="2"/>
        <v>0.11094890510948904</v>
      </c>
      <c r="M33" s="49">
        <f t="shared" si="3"/>
        <v>0.26350699388992682</v>
      </c>
      <c r="N33" s="144">
        <f t="shared" si="4"/>
        <v>0.37445589899941589</v>
      </c>
      <c r="O33" s="47"/>
      <c r="P33" s="47"/>
    </row>
    <row r="34" spans="1:16">
      <c r="A34" s="175">
        <v>31</v>
      </c>
      <c r="B34" s="180" t="s">
        <v>16</v>
      </c>
      <c r="C34" s="180" t="s">
        <v>1330</v>
      </c>
      <c r="D34" s="180" t="s">
        <v>240</v>
      </c>
      <c r="E34" s="180" t="s">
        <v>1126</v>
      </c>
      <c r="F34" s="156">
        <v>548</v>
      </c>
      <c r="G34" s="156">
        <v>1081529.325</v>
      </c>
      <c r="H34" s="10">
        <v>727</v>
      </c>
      <c r="I34" s="10">
        <v>898745</v>
      </c>
      <c r="J34" s="49">
        <f t="shared" si="0"/>
        <v>1.3266423357664234</v>
      </c>
      <c r="K34" s="49">
        <f t="shared" si="1"/>
        <v>0.83099457335565086</v>
      </c>
      <c r="L34" s="49">
        <f t="shared" si="2"/>
        <v>0.3</v>
      </c>
      <c r="M34" s="49">
        <f t="shared" si="3"/>
        <v>0.58169620134895561</v>
      </c>
      <c r="N34" s="144">
        <f t="shared" si="4"/>
        <v>0.88169620134895554</v>
      </c>
      <c r="O34" s="47"/>
      <c r="P34" s="47"/>
    </row>
    <row r="35" spans="1:16">
      <c r="A35" s="175">
        <v>32</v>
      </c>
      <c r="B35" s="180" t="s">
        <v>16</v>
      </c>
      <c r="C35" s="180" t="s">
        <v>1330</v>
      </c>
      <c r="D35" s="180" t="s">
        <v>238</v>
      </c>
      <c r="E35" s="180" t="s">
        <v>239</v>
      </c>
      <c r="F35" s="156">
        <v>548</v>
      </c>
      <c r="G35" s="156">
        <v>1081529.325</v>
      </c>
      <c r="H35" s="10">
        <v>916</v>
      </c>
      <c r="I35" s="10">
        <v>1254600</v>
      </c>
      <c r="J35" s="49">
        <f t="shared" si="0"/>
        <v>1.6715328467153285</v>
      </c>
      <c r="K35" s="49">
        <f t="shared" si="1"/>
        <v>1.1600240243139039</v>
      </c>
      <c r="L35" s="49">
        <f t="shared" si="2"/>
        <v>0.3</v>
      </c>
      <c r="M35" s="49">
        <f t="shared" si="3"/>
        <v>0.7</v>
      </c>
      <c r="N35" s="144">
        <f t="shared" si="4"/>
        <v>1</v>
      </c>
      <c r="O35" s="47"/>
      <c r="P35" s="47"/>
    </row>
    <row r="36" spans="1:16">
      <c r="A36" s="175">
        <v>33</v>
      </c>
      <c r="B36" s="180" t="s">
        <v>16</v>
      </c>
      <c r="C36" s="180" t="s">
        <v>1330</v>
      </c>
      <c r="D36" s="180" t="s">
        <v>236</v>
      </c>
      <c r="E36" s="180" t="s">
        <v>237</v>
      </c>
      <c r="F36" s="156">
        <v>548</v>
      </c>
      <c r="G36" s="156">
        <v>1081529.325</v>
      </c>
      <c r="H36" s="10">
        <v>859</v>
      </c>
      <c r="I36" s="10">
        <v>1039395</v>
      </c>
      <c r="J36" s="49">
        <f t="shared" si="0"/>
        <v>1.5675182481751824</v>
      </c>
      <c r="K36" s="49">
        <f t="shared" si="1"/>
        <v>0.96104190240056597</v>
      </c>
      <c r="L36" s="49">
        <f t="shared" si="2"/>
        <v>0.3</v>
      </c>
      <c r="M36" s="49">
        <f t="shared" si="3"/>
        <v>0.67272933168039617</v>
      </c>
      <c r="N36" s="144">
        <f t="shared" si="4"/>
        <v>0.97272933168039621</v>
      </c>
      <c r="O36" s="47"/>
      <c r="P36" s="47"/>
    </row>
    <row r="37" spans="1:16">
      <c r="A37" s="175">
        <v>34</v>
      </c>
      <c r="B37" s="180" t="s">
        <v>16</v>
      </c>
      <c r="C37" s="180" t="s">
        <v>1330</v>
      </c>
      <c r="D37" s="180" t="s">
        <v>241</v>
      </c>
      <c r="E37" s="180" t="s">
        <v>1264</v>
      </c>
      <c r="F37" s="156">
        <v>967</v>
      </c>
      <c r="G37" s="156">
        <v>1913940.25</v>
      </c>
      <c r="H37" s="10">
        <v>846</v>
      </c>
      <c r="I37" s="10">
        <v>1328665</v>
      </c>
      <c r="J37" s="49">
        <f t="shared" si="0"/>
        <v>0.87487073422957606</v>
      </c>
      <c r="K37" s="49">
        <f t="shared" si="1"/>
        <v>0.69420401185460201</v>
      </c>
      <c r="L37" s="49">
        <f t="shared" si="2"/>
        <v>0.26246122026887281</v>
      </c>
      <c r="M37" s="49">
        <f t="shared" si="3"/>
        <v>0.4859428082982214</v>
      </c>
      <c r="N37" s="144">
        <f t="shared" si="4"/>
        <v>0.7484040285670942</v>
      </c>
      <c r="O37" s="47"/>
      <c r="P37" s="47"/>
    </row>
    <row r="38" spans="1:16">
      <c r="A38" s="175">
        <v>35</v>
      </c>
      <c r="B38" s="180" t="s">
        <v>10</v>
      </c>
      <c r="C38" s="180" t="s">
        <v>1330</v>
      </c>
      <c r="D38" s="180" t="s">
        <v>252</v>
      </c>
      <c r="E38" s="180" t="s">
        <v>253</v>
      </c>
      <c r="F38" s="156">
        <v>830</v>
      </c>
      <c r="G38" s="156">
        <v>1630630.65</v>
      </c>
      <c r="H38" s="10">
        <v>701</v>
      </c>
      <c r="I38" s="10">
        <v>915255</v>
      </c>
      <c r="J38" s="49">
        <f t="shared" si="0"/>
        <v>0.84457831325301203</v>
      </c>
      <c r="K38" s="49">
        <f t="shared" si="1"/>
        <v>0.56128897123330779</v>
      </c>
      <c r="L38" s="49">
        <f t="shared" si="2"/>
        <v>0.25337349397590359</v>
      </c>
      <c r="M38" s="49">
        <f t="shared" si="3"/>
        <v>0.39290227986331544</v>
      </c>
      <c r="N38" s="144">
        <f t="shared" si="4"/>
        <v>0.64627577383921908</v>
      </c>
      <c r="O38" s="47"/>
      <c r="P38" s="47"/>
    </row>
    <row r="39" spans="1:16">
      <c r="A39" s="175">
        <v>36</v>
      </c>
      <c r="B39" s="180" t="s">
        <v>10</v>
      </c>
      <c r="C39" s="180" t="s">
        <v>1330</v>
      </c>
      <c r="D39" s="180" t="s">
        <v>255</v>
      </c>
      <c r="E39" s="180" t="s">
        <v>1308</v>
      </c>
      <c r="F39" s="156">
        <v>1765</v>
      </c>
      <c r="G39" s="156">
        <v>3461169.9249999998</v>
      </c>
      <c r="H39" s="10">
        <v>1349</v>
      </c>
      <c r="I39" s="10">
        <v>2118100</v>
      </c>
      <c r="J39" s="49">
        <f t="shared" si="0"/>
        <v>0.76430594900849858</v>
      </c>
      <c r="K39" s="49">
        <f t="shared" si="1"/>
        <v>0.61196070863235652</v>
      </c>
      <c r="L39" s="49">
        <f t="shared" si="2"/>
        <v>0.22929178470254957</v>
      </c>
      <c r="M39" s="49">
        <f t="shared" si="3"/>
        <v>0.42837249604264954</v>
      </c>
      <c r="N39" s="144">
        <f t="shared" si="4"/>
        <v>0.65766428074519911</v>
      </c>
      <c r="O39" s="47"/>
      <c r="P39" s="47"/>
    </row>
    <row r="40" spans="1:16">
      <c r="A40" s="175">
        <v>37</v>
      </c>
      <c r="B40" s="180" t="s">
        <v>11</v>
      </c>
      <c r="C40" s="180" t="s">
        <v>1330</v>
      </c>
      <c r="D40" s="180" t="s">
        <v>257</v>
      </c>
      <c r="E40" s="180" t="s">
        <v>1383</v>
      </c>
      <c r="F40" s="156">
        <v>1539</v>
      </c>
      <c r="G40" s="156">
        <v>3011972.9</v>
      </c>
      <c r="H40" s="10">
        <v>1859</v>
      </c>
      <c r="I40" s="10">
        <v>2671840</v>
      </c>
      <c r="J40" s="49">
        <f t="shared" si="0"/>
        <v>1.2079272254710851</v>
      </c>
      <c r="K40" s="49">
        <f t="shared" si="1"/>
        <v>0.88707305434255401</v>
      </c>
      <c r="L40" s="49">
        <f t="shared" si="2"/>
        <v>0.3</v>
      </c>
      <c r="M40" s="49">
        <f t="shared" si="3"/>
        <v>0.62095113803978774</v>
      </c>
      <c r="N40" s="144">
        <f t="shared" si="4"/>
        <v>0.92095113803978768</v>
      </c>
      <c r="O40" s="47"/>
      <c r="P40" s="47"/>
    </row>
    <row r="41" spans="1:16">
      <c r="A41" s="175">
        <v>38</v>
      </c>
      <c r="B41" s="180" t="s">
        <v>11</v>
      </c>
      <c r="C41" s="180" t="s">
        <v>1330</v>
      </c>
      <c r="D41" s="180" t="s">
        <v>256</v>
      </c>
      <c r="E41" s="180" t="s">
        <v>1133</v>
      </c>
      <c r="F41" s="156">
        <v>1421</v>
      </c>
      <c r="G41" s="156">
        <v>2771126.65</v>
      </c>
      <c r="H41" s="10">
        <v>866</v>
      </c>
      <c r="I41" s="10">
        <v>1102920</v>
      </c>
      <c r="J41" s="49">
        <f t="shared" si="0"/>
        <v>0.60942997888810702</v>
      </c>
      <c r="K41" s="49">
        <f t="shared" si="1"/>
        <v>0.39800418360524953</v>
      </c>
      <c r="L41" s="49">
        <f t="shared" si="2"/>
        <v>0.1828289936664321</v>
      </c>
      <c r="M41" s="49">
        <f t="shared" si="3"/>
        <v>0.27860292852367463</v>
      </c>
      <c r="N41" s="144">
        <f t="shared" si="4"/>
        <v>0.46143192219010676</v>
      </c>
      <c r="O41" s="47"/>
      <c r="P41" s="47"/>
    </row>
    <row r="42" spans="1:16">
      <c r="A42" s="175">
        <v>39</v>
      </c>
      <c r="B42" s="180" t="s">
        <v>12</v>
      </c>
      <c r="C42" s="180" t="s">
        <v>1330</v>
      </c>
      <c r="D42" s="180" t="s">
        <v>258</v>
      </c>
      <c r="E42" s="180" t="s">
        <v>1001</v>
      </c>
      <c r="F42" s="156">
        <v>1655</v>
      </c>
      <c r="G42" s="156">
        <v>3203657.7</v>
      </c>
      <c r="H42" s="10">
        <v>1494</v>
      </c>
      <c r="I42" s="10">
        <v>2431160</v>
      </c>
      <c r="J42" s="49">
        <f t="shared" si="0"/>
        <v>0.90271903323262837</v>
      </c>
      <c r="K42" s="49">
        <f t="shared" si="1"/>
        <v>0.75887008777498288</v>
      </c>
      <c r="L42" s="49">
        <f t="shared" si="2"/>
        <v>0.27081570996978849</v>
      </c>
      <c r="M42" s="49">
        <f t="shared" si="3"/>
        <v>0.53120906144248803</v>
      </c>
      <c r="N42" s="144">
        <f t="shared" si="4"/>
        <v>0.80202477141227657</v>
      </c>
      <c r="O42" s="47"/>
      <c r="P42" s="47"/>
    </row>
    <row r="43" spans="1:16">
      <c r="A43" s="175">
        <v>40</v>
      </c>
      <c r="B43" s="180" t="s">
        <v>12</v>
      </c>
      <c r="C43" s="180" t="s">
        <v>1330</v>
      </c>
      <c r="D43" s="180" t="s">
        <v>259</v>
      </c>
      <c r="E43" s="180" t="s">
        <v>1099</v>
      </c>
      <c r="F43" s="156">
        <v>772</v>
      </c>
      <c r="G43" s="156">
        <v>1493375.375</v>
      </c>
      <c r="H43" s="10">
        <v>987</v>
      </c>
      <c r="I43" s="10">
        <v>1354430</v>
      </c>
      <c r="J43" s="49">
        <f t="shared" si="0"/>
        <v>1.278497409326425</v>
      </c>
      <c r="K43" s="49">
        <f t="shared" si="1"/>
        <v>0.90695884147681227</v>
      </c>
      <c r="L43" s="49">
        <f t="shared" si="2"/>
        <v>0.3</v>
      </c>
      <c r="M43" s="49">
        <f t="shared" si="3"/>
        <v>0.6348711890337686</v>
      </c>
      <c r="N43" s="144">
        <f t="shared" si="4"/>
        <v>0.93487118903376865</v>
      </c>
      <c r="O43" s="47"/>
      <c r="P43" s="47"/>
    </row>
    <row r="44" spans="1:16">
      <c r="A44" s="175">
        <v>41</v>
      </c>
      <c r="B44" s="180" t="s">
        <v>12</v>
      </c>
      <c r="C44" s="180" t="s">
        <v>1330</v>
      </c>
      <c r="D44" s="180" t="s">
        <v>260</v>
      </c>
      <c r="E44" s="180" t="s">
        <v>1002</v>
      </c>
      <c r="F44" s="156">
        <v>983</v>
      </c>
      <c r="G44" s="156">
        <v>1904761.425</v>
      </c>
      <c r="H44" s="10">
        <v>1268</v>
      </c>
      <c r="I44" s="10">
        <v>1639715</v>
      </c>
      <c r="J44" s="49">
        <f t="shared" si="0"/>
        <v>1.2899287894201423</v>
      </c>
      <c r="K44" s="49">
        <f t="shared" si="1"/>
        <v>0.86085059182674284</v>
      </c>
      <c r="L44" s="49">
        <f t="shared" si="2"/>
        <v>0.3</v>
      </c>
      <c r="M44" s="49">
        <f t="shared" si="3"/>
        <v>0.60259541427871999</v>
      </c>
      <c r="N44" s="144">
        <f t="shared" si="4"/>
        <v>0.90259541427872003</v>
      </c>
      <c r="O44" s="47"/>
      <c r="P44" s="47"/>
    </row>
    <row r="45" spans="1:16">
      <c r="A45" s="175">
        <v>42</v>
      </c>
      <c r="B45" s="180" t="s">
        <v>12</v>
      </c>
      <c r="C45" s="180" t="s">
        <v>1330</v>
      </c>
      <c r="D45" s="180" t="s">
        <v>261</v>
      </c>
      <c r="E45" s="180" t="s">
        <v>1003</v>
      </c>
      <c r="F45" s="156">
        <v>1037</v>
      </c>
      <c r="G45" s="156">
        <v>2004094.55</v>
      </c>
      <c r="H45" s="10">
        <v>1720</v>
      </c>
      <c r="I45" s="10">
        <v>2378770</v>
      </c>
      <c r="J45" s="49">
        <f t="shared" si="0"/>
        <v>1.6586306653809064</v>
      </c>
      <c r="K45" s="49">
        <f t="shared" si="1"/>
        <v>1.1869549767499741</v>
      </c>
      <c r="L45" s="49">
        <f t="shared" si="2"/>
        <v>0.3</v>
      </c>
      <c r="M45" s="49">
        <f t="shared" si="3"/>
        <v>0.7</v>
      </c>
      <c r="N45" s="144">
        <f t="shared" si="4"/>
        <v>1</v>
      </c>
      <c r="O45" s="47"/>
      <c r="P45" s="47"/>
    </row>
    <row r="46" spans="1:16">
      <c r="A46" s="175">
        <v>43</v>
      </c>
      <c r="B46" s="180" t="s">
        <v>12</v>
      </c>
      <c r="C46" s="180" t="s">
        <v>1330</v>
      </c>
      <c r="D46" s="180" t="s">
        <v>1309</v>
      </c>
      <c r="E46" s="180" t="s">
        <v>1310</v>
      </c>
      <c r="F46" s="156">
        <v>256</v>
      </c>
      <c r="G46" s="156">
        <v>495394.17499999999</v>
      </c>
      <c r="H46" s="10">
        <v>251</v>
      </c>
      <c r="I46" s="10">
        <v>309080</v>
      </c>
      <c r="J46" s="49">
        <f t="shared" si="0"/>
        <v>0.98046875</v>
      </c>
      <c r="K46" s="49">
        <f t="shared" si="1"/>
        <v>0.62390721489609768</v>
      </c>
      <c r="L46" s="49">
        <f t="shared" si="2"/>
        <v>0.29414062499999999</v>
      </c>
      <c r="M46" s="49">
        <f t="shared" si="3"/>
        <v>0.43673505042726835</v>
      </c>
      <c r="N46" s="144">
        <f t="shared" si="4"/>
        <v>0.73087567542726828</v>
      </c>
      <c r="O46" s="47"/>
      <c r="P46" s="47"/>
    </row>
    <row r="47" spans="1:16">
      <c r="A47" s="175">
        <v>44</v>
      </c>
      <c r="B47" s="180" t="s">
        <v>12</v>
      </c>
      <c r="C47" s="180" t="s">
        <v>1330</v>
      </c>
      <c r="D47" s="180" t="s">
        <v>1130</v>
      </c>
      <c r="E47" s="180" t="s">
        <v>1311</v>
      </c>
      <c r="F47" s="156">
        <v>460</v>
      </c>
      <c r="G47" s="156">
        <v>877835.22499999998</v>
      </c>
      <c r="H47" s="10">
        <v>287</v>
      </c>
      <c r="I47" s="10">
        <v>524900</v>
      </c>
      <c r="J47" s="49">
        <f t="shared" si="0"/>
        <v>0.62391304347826082</v>
      </c>
      <c r="K47" s="49">
        <f t="shared" si="1"/>
        <v>0.59794820833260598</v>
      </c>
      <c r="L47" s="49">
        <f t="shared" si="2"/>
        <v>0.18717391304347825</v>
      </c>
      <c r="M47" s="49">
        <f t="shared" si="3"/>
        <v>0.41856374583282419</v>
      </c>
      <c r="N47" s="144">
        <f t="shared" si="4"/>
        <v>0.60573765887630238</v>
      </c>
      <c r="O47" s="47"/>
      <c r="P47" s="47"/>
    </row>
    <row r="48" spans="1:16">
      <c r="A48" s="175">
        <v>45</v>
      </c>
      <c r="B48" s="180" t="s">
        <v>14</v>
      </c>
      <c r="C48" s="180" t="s">
        <v>1330</v>
      </c>
      <c r="D48" s="180" t="s">
        <v>262</v>
      </c>
      <c r="E48" s="180" t="s">
        <v>1100</v>
      </c>
      <c r="F48" s="156">
        <v>1023</v>
      </c>
      <c r="G48" s="156">
        <v>2028063.375</v>
      </c>
      <c r="H48" s="10">
        <v>1242</v>
      </c>
      <c r="I48" s="10">
        <v>1659805</v>
      </c>
      <c r="J48" s="49">
        <f t="shared" si="0"/>
        <v>1.2140762463343109</v>
      </c>
      <c r="K48" s="49">
        <f t="shared" si="1"/>
        <v>0.81841870449438003</v>
      </c>
      <c r="L48" s="49">
        <f t="shared" si="2"/>
        <v>0.3</v>
      </c>
      <c r="M48" s="49">
        <f t="shared" si="3"/>
        <v>0.57289309314606596</v>
      </c>
      <c r="N48" s="144">
        <f t="shared" si="4"/>
        <v>0.87289309314606589</v>
      </c>
      <c r="O48" s="47"/>
      <c r="P48" s="47"/>
    </row>
    <row r="49" spans="1:16">
      <c r="A49" s="175">
        <v>46</v>
      </c>
      <c r="B49" s="180" t="s">
        <v>14</v>
      </c>
      <c r="C49" s="180" t="s">
        <v>1330</v>
      </c>
      <c r="D49" s="180" t="s">
        <v>263</v>
      </c>
      <c r="E49" s="180" t="s">
        <v>1004</v>
      </c>
      <c r="F49" s="156">
        <v>523</v>
      </c>
      <c r="G49" s="156">
        <v>1047205.025</v>
      </c>
      <c r="H49" s="10">
        <v>589</v>
      </c>
      <c r="I49" s="10">
        <v>892385</v>
      </c>
      <c r="J49" s="49">
        <f t="shared" si="0"/>
        <v>1.1261950286806883</v>
      </c>
      <c r="K49" s="49">
        <f t="shared" si="1"/>
        <v>0.85215882152589939</v>
      </c>
      <c r="L49" s="49">
        <f t="shared" si="2"/>
        <v>0.3</v>
      </c>
      <c r="M49" s="49">
        <f t="shared" si="3"/>
        <v>0.59651117506812956</v>
      </c>
      <c r="N49" s="144">
        <f t="shared" si="4"/>
        <v>0.89651117506812961</v>
      </c>
      <c r="O49" s="47"/>
      <c r="P49" s="47"/>
    </row>
    <row r="50" spans="1:16">
      <c r="A50" s="175">
        <v>47</v>
      </c>
      <c r="B50" s="180" t="s">
        <v>14</v>
      </c>
      <c r="C50" s="180" t="s">
        <v>1330</v>
      </c>
      <c r="D50" s="180" t="s">
        <v>264</v>
      </c>
      <c r="E50" s="180" t="s">
        <v>1005</v>
      </c>
      <c r="F50" s="156">
        <v>635</v>
      </c>
      <c r="G50" s="156">
        <v>1255281.2749999999</v>
      </c>
      <c r="H50" s="10">
        <v>822</v>
      </c>
      <c r="I50" s="10">
        <v>1254515</v>
      </c>
      <c r="J50" s="49">
        <f t="shared" si="0"/>
        <v>1.294488188976378</v>
      </c>
      <c r="K50" s="49">
        <f t="shared" si="1"/>
        <v>0.99938955912490612</v>
      </c>
      <c r="L50" s="49">
        <f t="shared" si="2"/>
        <v>0.3</v>
      </c>
      <c r="M50" s="49">
        <f t="shared" si="3"/>
        <v>0.69957269138743428</v>
      </c>
      <c r="N50" s="144">
        <f t="shared" si="4"/>
        <v>0.99957269138743432</v>
      </c>
      <c r="O50" s="47"/>
      <c r="P50" s="47"/>
    </row>
    <row r="51" spans="1:16">
      <c r="A51" s="175">
        <v>48</v>
      </c>
      <c r="B51" s="180" t="s">
        <v>2</v>
      </c>
      <c r="C51" s="180" t="s">
        <v>1330</v>
      </c>
      <c r="D51" s="180" t="s">
        <v>204</v>
      </c>
      <c r="E51" s="180" t="s">
        <v>205</v>
      </c>
      <c r="F51" s="156">
        <v>1187</v>
      </c>
      <c r="G51" s="156">
        <v>2273450.7999999998</v>
      </c>
      <c r="H51" s="10">
        <v>1319</v>
      </c>
      <c r="I51" s="10">
        <v>1883415</v>
      </c>
      <c r="J51" s="49">
        <f t="shared" si="0"/>
        <v>1.1112047177759057</v>
      </c>
      <c r="K51" s="49">
        <f t="shared" si="1"/>
        <v>0.82843886483050355</v>
      </c>
      <c r="L51" s="49">
        <f t="shared" si="2"/>
        <v>0.3</v>
      </c>
      <c r="M51" s="49">
        <f t="shared" si="3"/>
        <v>0.57990720538135243</v>
      </c>
      <c r="N51" s="144">
        <f t="shared" si="4"/>
        <v>0.87990720538135236</v>
      </c>
      <c r="O51" s="47"/>
      <c r="P51" s="47"/>
    </row>
    <row r="52" spans="1:16">
      <c r="A52" s="175">
        <v>49</v>
      </c>
      <c r="B52" s="180" t="s">
        <v>2</v>
      </c>
      <c r="C52" s="180" t="s">
        <v>1330</v>
      </c>
      <c r="D52" s="180" t="s">
        <v>203</v>
      </c>
      <c r="E52" s="180" t="s">
        <v>995</v>
      </c>
      <c r="F52" s="156">
        <v>1402</v>
      </c>
      <c r="G52" s="156">
        <v>2680968.5249999999</v>
      </c>
      <c r="H52" s="10">
        <v>2147</v>
      </c>
      <c r="I52" s="10">
        <v>2773155</v>
      </c>
      <c r="J52" s="49">
        <f t="shared" si="0"/>
        <v>1.5313837375178316</v>
      </c>
      <c r="K52" s="49">
        <f t="shared" si="1"/>
        <v>1.0343855118552725</v>
      </c>
      <c r="L52" s="49">
        <f t="shared" si="2"/>
        <v>0.3</v>
      </c>
      <c r="M52" s="49">
        <f t="shared" si="3"/>
        <v>0.7</v>
      </c>
      <c r="N52" s="144">
        <f t="shared" si="4"/>
        <v>1</v>
      </c>
      <c r="O52" s="47"/>
      <c r="P52" s="47"/>
    </row>
    <row r="53" spans="1:16">
      <c r="A53" s="175">
        <v>50</v>
      </c>
      <c r="B53" s="180" t="s">
        <v>2</v>
      </c>
      <c r="C53" s="180" t="s">
        <v>1330</v>
      </c>
      <c r="D53" s="180" t="s">
        <v>206</v>
      </c>
      <c r="E53" s="180" t="s">
        <v>1128</v>
      </c>
      <c r="F53" s="156">
        <v>964</v>
      </c>
      <c r="G53" s="156">
        <v>1850642.6</v>
      </c>
      <c r="H53" s="10">
        <v>921</v>
      </c>
      <c r="I53" s="10">
        <v>1389835</v>
      </c>
      <c r="J53" s="49">
        <f t="shared" si="0"/>
        <v>0.95539419087136934</v>
      </c>
      <c r="K53" s="49">
        <f t="shared" si="1"/>
        <v>0.75100130084544681</v>
      </c>
      <c r="L53" s="49">
        <f t="shared" si="2"/>
        <v>0.28661825726141077</v>
      </c>
      <c r="M53" s="49">
        <f t="shared" si="3"/>
        <v>0.52570091059181268</v>
      </c>
      <c r="N53" s="144">
        <f t="shared" si="4"/>
        <v>0.81231916785322344</v>
      </c>
      <c r="O53" s="47"/>
      <c r="P53" s="47"/>
    </row>
    <row r="54" spans="1:16">
      <c r="A54" s="175">
        <v>51</v>
      </c>
      <c r="B54" s="180" t="s">
        <v>2</v>
      </c>
      <c r="C54" s="180" t="s">
        <v>1330</v>
      </c>
      <c r="D54" s="180" t="s">
        <v>207</v>
      </c>
      <c r="E54" s="181" t="s">
        <v>1426</v>
      </c>
      <c r="F54" s="156">
        <v>837</v>
      </c>
      <c r="G54" s="156">
        <v>1600516.35</v>
      </c>
      <c r="H54" s="10">
        <v>1406</v>
      </c>
      <c r="I54" s="10">
        <v>2011795</v>
      </c>
      <c r="J54" s="49">
        <f t="shared" si="0"/>
        <v>1.6798088410991636</v>
      </c>
      <c r="K54" s="49">
        <f t="shared" si="1"/>
        <v>1.2569662284299687</v>
      </c>
      <c r="L54" s="49">
        <f t="shared" si="2"/>
        <v>0.3</v>
      </c>
      <c r="M54" s="49">
        <f t="shared" si="3"/>
        <v>0.7</v>
      </c>
      <c r="N54" s="144">
        <f t="shared" si="4"/>
        <v>1</v>
      </c>
      <c r="O54" s="47"/>
      <c r="P54" s="47"/>
    </row>
    <row r="55" spans="1:16">
      <c r="A55" s="175">
        <v>52</v>
      </c>
      <c r="B55" s="185" t="s">
        <v>142</v>
      </c>
      <c r="C55" s="185" t="s">
        <v>173</v>
      </c>
      <c r="D55" s="157" t="s">
        <v>300</v>
      </c>
      <c r="E55" s="158" t="s">
        <v>301</v>
      </c>
      <c r="F55" s="177">
        <v>708.64499999999998</v>
      </c>
      <c r="G55" s="177">
        <v>1389026.6924999999</v>
      </c>
      <c r="H55" s="10">
        <v>655</v>
      </c>
      <c r="I55" s="10">
        <v>734015</v>
      </c>
      <c r="J55" s="49">
        <f t="shared" si="0"/>
        <v>0.92429919070902922</v>
      </c>
      <c r="K55" s="49">
        <f t="shared" si="1"/>
        <v>0.52843836908483321</v>
      </c>
      <c r="L55" s="49">
        <f t="shared" si="2"/>
        <v>0.27728975721270877</v>
      </c>
      <c r="M55" s="49">
        <f t="shared" si="3"/>
        <v>0.36990685835938325</v>
      </c>
      <c r="N55" s="144">
        <f t="shared" si="4"/>
        <v>0.64719661557209207</v>
      </c>
      <c r="O55" s="47"/>
      <c r="P55" s="47"/>
    </row>
    <row r="56" spans="1:16">
      <c r="A56" s="175">
        <v>53</v>
      </c>
      <c r="B56" s="185" t="s">
        <v>142</v>
      </c>
      <c r="C56" s="185" t="s">
        <v>173</v>
      </c>
      <c r="D56" s="185" t="s">
        <v>304</v>
      </c>
      <c r="E56" s="161" t="s">
        <v>305</v>
      </c>
      <c r="F56" s="177">
        <v>944.8599999999999</v>
      </c>
      <c r="G56" s="177">
        <v>1852035.59</v>
      </c>
      <c r="H56" s="10">
        <v>986</v>
      </c>
      <c r="I56" s="10">
        <v>1231020</v>
      </c>
      <c r="J56" s="49">
        <f t="shared" si="0"/>
        <v>1.0435408420295071</v>
      </c>
      <c r="K56" s="49">
        <f t="shared" si="1"/>
        <v>0.66468485089965246</v>
      </c>
      <c r="L56" s="49">
        <f t="shared" si="2"/>
        <v>0.3</v>
      </c>
      <c r="M56" s="49">
        <f t="shared" si="3"/>
        <v>0.46527939562975668</v>
      </c>
      <c r="N56" s="144">
        <f t="shared" si="4"/>
        <v>0.76527939562975666</v>
      </c>
      <c r="O56" s="47"/>
      <c r="P56" s="47"/>
    </row>
    <row r="57" spans="1:16">
      <c r="A57" s="175">
        <v>54</v>
      </c>
      <c r="B57" s="185" t="s">
        <v>142</v>
      </c>
      <c r="C57" s="185" t="s">
        <v>173</v>
      </c>
      <c r="D57" s="157" t="s">
        <v>298</v>
      </c>
      <c r="E57" s="161" t="s">
        <v>299</v>
      </c>
      <c r="F57" s="177">
        <v>444.63999999999993</v>
      </c>
      <c r="G57" s="177">
        <v>871546.16</v>
      </c>
      <c r="H57" s="10">
        <v>940</v>
      </c>
      <c r="I57" s="10">
        <v>1046620</v>
      </c>
      <c r="J57" s="49">
        <f t="shared" si="0"/>
        <v>2.1140698092839152</v>
      </c>
      <c r="K57" s="49">
        <f t="shared" si="1"/>
        <v>1.2008773006354592</v>
      </c>
      <c r="L57" s="49">
        <f t="shared" si="2"/>
        <v>0.3</v>
      </c>
      <c r="M57" s="49">
        <f t="shared" si="3"/>
        <v>0.7</v>
      </c>
      <c r="N57" s="144">
        <f t="shared" si="4"/>
        <v>1</v>
      </c>
      <c r="O57" s="47"/>
      <c r="P57" s="47"/>
    </row>
    <row r="58" spans="1:16">
      <c r="A58" s="175">
        <v>55</v>
      </c>
      <c r="B58" s="185" t="s">
        <v>142</v>
      </c>
      <c r="C58" s="185" t="s">
        <v>173</v>
      </c>
      <c r="D58" s="157" t="s">
        <v>302</v>
      </c>
      <c r="E58" s="158" t="s">
        <v>303</v>
      </c>
      <c r="F58" s="177">
        <v>680.85500000000002</v>
      </c>
      <c r="G58" s="177">
        <v>1334555.0574999999</v>
      </c>
      <c r="H58" s="10">
        <v>1097</v>
      </c>
      <c r="I58" s="10">
        <v>1127770</v>
      </c>
      <c r="J58" s="49">
        <f t="shared" si="0"/>
        <v>1.6112094351954527</v>
      </c>
      <c r="K58" s="49">
        <f t="shared" si="1"/>
        <v>0.84505318357762849</v>
      </c>
      <c r="L58" s="49">
        <f t="shared" si="2"/>
        <v>0.3</v>
      </c>
      <c r="M58" s="49">
        <f t="shared" si="3"/>
        <v>0.59153722850433987</v>
      </c>
      <c r="N58" s="144">
        <f t="shared" si="4"/>
        <v>0.89153722850433992</v>
      </c>
      <c r="O58" s="47"/>
      <c r="P58" s="47"/>
    </row>
    <row r="59" spans="1:16">
      <c r="A59" s="175">
        <v>56</v>
      </c>
      <c r="B59" s="185" t="s">
        <v>149</v>
      </c>
      <c r="C59" s="185" t="s">
        <v>173</v>
      </c>
      <c r="D59" s="157" t="s">
        <v>1339</v>
      </c>
      <c r="E59" s="158" t="s">
        <v>1340</v>
      </c>
      <c r="F59" s="177">
        <v>2139.3350000000005</v>
      </c>
      <c r="G59" s="177">
        <v>4179102.2766249999</v>
      </c>
      <c r="H59" s="10">
        <v>1262</v>
      </c>
      <c r="I59" s="10">
        <v>2281455</v>
      </c>
      <c r="J59" s="49">
        <f t="shared" si="0"/>
        <v>0.58990293712765873</v>
      </c>
      <c r="K59" s="49">
        <f t="shared" si="1"/>
        <v>0.54591987680246001</v>
      </c>
      <c r="L59" s="49">
        <f t="shared" si="2"/>
        <v>0.17697088113829762</v>
      </c>
      <c r="M59" s="49">
        <f t="shared" si="3"/>
        <v>0.38214391376172197</v>
      </c>
      <c r="N59" s="144">
        <f t="shared" si="4"/>
        <v>0.55911479490001958</v>
      </c>
      <c r="O59" s="47"/>
      <c r="P59" s="47"/>
    </row>
    <row r="60" spans="1:16">
      <c r="A60" s="175">
        <v>57</v>
      </c>
      <c r="B60" s="185" t="s">
        <v>149</v>
      </c>
      <c r="C60" s="185" t="s">
        <v>173</v>
      </c>
      <c r="D60" s="157" t="s">
        <v>1080</v>
      </c>
      <c r="E60" s="158" t="s">
        <v>348</v>
      </c>
      <c r="F60" s="177">
        <v>1036.5849999999998</v>
      </c>
      <c r="G60" s="177">
        <v>2024925.8453749996</v>
      </c>
      <c r="H60" s="10">
        <v>665</v>
      </c>
      <c r="I60" s="10">
        <v>1138835</v>
      </c>
      <c r="J60" s="49">
        <f t="shared" si="0"/>
        <v>0.64152963818693121</v>
      </c>
      <c r="K60" s="49">
        <f t="shared" si="1"/>
        <v>0.56240824946806733</v>
      </c>
      <c r="L60" s="49">
        <f t="shared" si="2"/>
        <v>0.19245889145607936</v>
      </c>
      <c r="M60" s="49">
        <f t="shared" si="3"/>
        <v>0.39368577462764709</v>
      </c>
      <c r="N60" s="144">
        <f t="shared" si="4"/>
        <v>0.5861446660837264</v>
      </c>
      <c r="O60" s="47"/>
      <c r="P60" s="47"/>
    </row>
    <row r="61" spans="1:16">
      <c r="A61" s="175">
        <v>58</v>
      </c>
      <c r="B61" s="185" t="s">
        <v>149</v>
      </c>
      <c r="C61" s="185" t="s">
        <v>173</v>
      </c>
      <c r="D61" s="157" t="s">
        <v>1079</v>
      </c>
      <c r="E61" s="158" t="s">
        <v>1318</v>
      </c>
      <c r="F61" s="177">
        <v>1235.0800000000002</v>
      </c>
      <c r="G61" s="177">
        <v>2412677.6030000006</v>
      </c>
      <c r="H61" s="10">
        <v>839</v>
      </c>
      <c r="I61" s="10">
        <v>1681230</v>
      </c>
      <c r="J61" s="49">
        <f t="shared" si="0"/>
        <v>0.67930822294912063</v>
      </c>
      <c r="K61" s="49">
        <f t="shared" si="1"/>
        <v>0.69683160232826169</v>
      </c>
      <c r="L61" s="49">
        <f t="shared" si="2"/>
        <v>0.20379246688473618</v>
      </c>
      <c r="M61" s="49">
        <f t="shared" si="3"/>
        <v>0.48778212162978313</v>
      </c>
      <c r="N61" s="144">
        <f t="shared" si="4"/>
        <v>0.69157458851451925</v>
      </c>
      <c r="O61" s="47"/>
      <c r="P61" s="47"/>
    </row>
    <row r="62" spans="1:16">
      <c r="A62" s="175">
        <v>59</v>
      </c>
      <c r="B62" s="185" t="s">
        <v>144</v>
      </c>
      <c r="C62" s="185" t="s">
        <v>173</v>
      </c>
      <c r="D62" s="157" t="s">
        <v>321</v>
      </c>
      <c r="E62" s="158" t="s">
        <v>322</v>
      </c>
      <c r="F62" s="177">
        <v>1524.0499999999997</v>
      </c>
      <c r="G62" s="177">
        <v>2964388.9137499998</v>
      </c>
      <c r="H62" s="10">
        <v>1159</v>
      </c>
      <c r="I62" s="10">
        <v>1867855</v>
      </c>
      <c r="J62" s="49">
        <f t="shared" si="0"/>
        <v>0.76047373773826332</v>
      </c>
      <c r="K62" s="49">
        <f t="shared" si="1"/>
        <v>0.63009782263594194</v>
      </c>
      <c r="L62" s="49">
        <f t="shared" si="2"/>
        <v>0.22814212132147899</v>
      </c>
      <c r="M62" s="49">
        <f t="shared" si="3"/>
        <v>0.44106847584515935</v>
      </c>
      <c r="N62" s="144">
        <f t="shared" si="4"/>
        <v>0.66921059716663833</v>
      </c>
      <c r="O62" s="47"/>
      <c r="P62" s="47"/>
    </row>
    <row r="63" spans="1:16">
      <c r="A63" s="175">
        <v>60</v>
      </c>
      <c r="B63" s="185" t="s">
        <v>144</v>
      </c>
      <c r="C63" s="185" t="s">
        <v>173</v>
      </c>
      <c r="D63" s="157" t="s">
        <v>320</v>
      </c>
      <c r="E63" s="158" t="s">
        <v>1007</v>
      </c>
      <c r="F63" s="177">
        <v>1246.9500000000003</v>
      </c>
      <c r="G63" s="177">
        <v>2425409.1112500001</v>
      </c>
      <c r="H63" s="10">
        <v>821</v>
      </c>
      <c r="I63" s="10">
        <v>1035945</v>
      </c>
      <c r="J63" s="49">
        <f t="shared" si="0"/>
        <v>0.65840651188900901</v>
      </c>
      <c r="K63" s="49">
        <f t="shared" si="1"/>
        <v>0.42712175657083179</v>
      </c>
      <c r="L63" s="49">
        <f t="shared" si="2"/>
        <v>0.19752195356670268</v>
      </c>
      <c r="M63" s="49">
        <f t="shared" si="3"/>
        <v>0.29898522959958224</v>
      </c>
      <c r="N63" s="144">
        <f t="shared" si="4"/>
        <v>0.49650718316628495</v>
      </c>
      <c r="O63" s="47"/>
      <c r="P63" s="47"/>
    </row>
    <row r="64" spans="1:16">
      <c r="A64" s="175">
        <v>61</v>
      </c>
      <c r="B64" s="185" t="s">
        <v>1082</v>
      </c>
      <c r="C64" s="185" t="s">
        <v>173</v>
      </c>
      <c r="D64" s="157" t="s">
        <v>1192</v>
      </c>
      <c r="E64" s="158" t="s">
        <v>1341</v>
      </c>
      <c r="F64" s="177">
        <v>889.35</v>
      </c>
      <c r="G64" s="177">
        <v>1725867.8202500006</v>
      </c>
      <c r="H64" s="10">
        <v>596</v>
      </c>
      <c r="I64" s="10">
        <v>804420</v>
      </c>
      <c r="J64" s="49">
        <f t="shared" si="0"/>
        <v>0.67015235846404675</v>
      </c>
      <c r="K64" s="49">
        <f t="shared" si="1"/>
        <v>0.46609594927349401</v>
      </c>
      <c r="L64" s="49">
        <f t="shared" si="2"/>
        <v>0.20104570753921402</v>
      </c>
      <c r="M64" s="49">
        <f t="shared" si="3"/>
        <v>0.32626716449144577</v>
      </c>
      <c r="N64" s="144">
        <f t="shared" si="4"/>
        <v>0.5273128720306598</v>
      </c>
      <c r="O64" s="47"/>
      <c r="P64" s="47"/>
    </row>
    <row r="65" spans="1:16">
      <c r="A65" s="175">
        <v>62</v>
      </c>
      <c r="B65" s="185" t="s">
        <v>1082</v>
      </c>
      <c r="C65" s="185" t="s">
        <v>173</v>
      </c>
      <c r="D65" s="157" t="s">
        <v>1193</v>
      </c>
      <c r="E65" s="158" t="s">
        <v>1319</v>
      </c>
      <c r="F65" s="177">
        <v>925.64999999999975</v>
      </c>
      <c r="G65" s="177">
        <v>1796311.4047499998</v>
      </c>
      <c r="H65" s="10">
        <v>389</v>
      </c>
      <c r="I65" s="10">
        <v>641005</v>
      </c>
      <c r="J65" s="49">
        <f t="shared" si="0"/>
        <v>0.42024523307945777</v>
      </c>
      <c r="K65" s="49">
        <f t="shared" si="1"/>
        <v>0.35684514294402719</v>
      </c>
      <c r="L65" s="49">
        <f t="shared" si="2"/>
        <v>0.12607356992383734</v>
      </c>
      <c r="M65" s="49">
        <f t="shared" si="3"/>
        <v>0.24979160006081902</v>
      </c>
      <c r="N65" s="144">
        <f t="shared" si="4"/>
        <v>0.37586516998465636</v>
      </c>
      <c r="O65" s="47"/>
      <c r="P65" s="47"/>
    </row>
    <row r="66" spans="1:16">
      <c r="A66" s="175">
        <v>63</v>
      </c>
      <c r="B66" s="185" t="s">
        <v>158</v>
      </c>
      <c r="C66" s="185" t="s">
        <v>173</v>
      </c>
      <c r="D66" s="157" t="s">
        <v>288</v>
      </c>
      <c r="E66" s="158" t="s">
        <v>1165</v>
      </c>
      <c r="F66" s="177">
        <v>4921.6500000000015</v>
      </c>
      <c r="G66" s="177">
        <v>9606323.6437500007</v>
      </c>
      <c r="H66" s="10">
        <v>9850</v>
      </c>
      <c r="I66" s="10">
        <v>10562580</v>
      </c>
      <c r="J66" s="49">
        <f t="shared" si="0"/>
        <v>2.0013613320735928</v>
      </c>
      <c r="K66" s="49">
        <f t="shared" si="1"/>
        <v>1.099544465886505</v>
      </c>
      <c r="L66" s="49">
        <f t="shared" si="2"/>
        <v>0.3</v>
      </c>
      <c r="M66" s="49">
        <f t="shared" si="3"/>
        <v>0.7</v>
      </c>
      <c r="N66" s="144">
        <f t="shared" si="4"/>
        <v>1</v>
      </c>
      <c r="O66" s="47"/>
      <c r="P66" s="47"/>
    </row>
    <row r="67" spans="1:16">
      <c r="A67" s="175">
        <v>64</v>
      </c>
      <c r="B67" s="185" t="s">
        <v>158</v>
      </c>
      <c r="C67" s="185" t="s">
        <v>173</v>
      </c>
      <c r="D67" s="157" t="s">
        <v>289</v>
      </c>
      <c r="E67" s="161" t="s">
        <v>290</v>
      </c>
      <c r="F67" s="177">
        <v>5249.7599999999984</v>
      </c>
      <c r="G67" s="177">
        <v>10246745.219999999</v>
      </c>
      <c r="H67" s="10">
        <v>9923</v>
      </c>
      <c r="I67" s="10">
        <v>11628065</v>
      </c>
      <c r="J67" s="49">
        <f t="shared" si="0"/>
        <v>1.8901816463990742</v>
      </c>
      <c r="K67" s="49">
        <f t="shared" si="1"/>
        <v>1.1348057115057264</v>
      </c>
      <c r="L67" s="49">
        <f t="shared" si="2"/>
        <v>0.3</v>
      </c>
      <c r="M67" s="49">
        <f t="shared" si="3"/>
        <v>0.7</v>
      </c>
      <c r="N67" s="144">
        <f t="shared" si="4"/>
        <v>1</v>
      </c>
      <c r="O67" s="47"/>
      <c r="P67" s="47"/>
    </row>
    <row r="68" spans="1:16">
      <c r="A68" s="175">
        <v>65</v>
      </c>
      <c r="B68" s="185" t="s">
        <v>158</v>
      </c>
      <c r="C68" s="185" t="s">
        <v>173</v>
      </c>
      <c r="D68" s="157" t="s">
        <v>291</v>
      </c>
      <c r="E68" s="158" t="s">
        <v>1346</v>
      </c>
      <c r="F68" s="177">
        <v>765.59000000000026</v>
      </c>
      <c r="G68" s="177">
        <v>1494317.0112500002</v>
      </c>
      <c r="H68" s="10">
        <v>581</v>
      </c>
      <c r="I68" s="10">
        <v>1001255</v>
      </c>
      <c r="J68" s="49">
        <f t="shared" ref="J68:J131" si="5">IFERROR(H68/F68,0)</f>
        <v>0.75889183505531654</v>
      </c>
      <c r="K68" s="49">
        <f t="shared" ref="K68:K131" si="6">IFERROR(I68/G68,0)</f>
        <v>0.67004189369593503</v>
      </c>
      <c r="L68" s="49">
        <f t="shared" si="2"/>
        <v>0.22766755051659496</v>
      </c>
      <c r="M68" s="49">
        <f t="shared" si="3"/>
        <v>0.46902932558715449</v>
      </c>
      <c r="N68" s="144">
        <f t="shared" si="4"/>
        <v>0.69669687610374942</v>
      </c>
      <c r="O68" s="47"/>
      <c r="P68" s="47"/>
    </row>
    <row r="69" spans="1:16">
      <c r="A69" s="175">
        <v>66</v>
      </c>
      <c r="B69" s="185" t="s">
        <v>156</v>
      </c>
      <c r="C69" s="185" t="s">
        <v>173</v>
      </c>
      <c r="D69" s="157" t="s">
        <v>271</v>
      </c>
      <c r="E69" s="158" t="s">
        <v>1312</v>
      </c>
      <c r="F69" s="177">
        <v>2410.5649999999991</v>
      </c>
      <c r="G69" s="177">
        <v>4708075.8587499987</v>
      </c>
      <c r="H69" s="10">
        <v>1270</v>
      </c>
      <c r="I69" s="10">
        <v>2747820</v>
      </c>
      <c r="J69" s="49">
        <f t="shared" si="5"/>
        <v>0.52684744033037911</v>
      </c>
      <c r="K69" s="49">
        <f t="shared" si="6"/>
        <v>0.58363970387035147</v>
      </c>
      <c r="L69" s="49">
        <f t="shared" ref="L69:L132" si="7">IF((J69*0.3)&gt;30%,30%,(J69*0.3))</f>
        <v>0.15805423209911373</v>
      </c>
      <c r="M69" s="49">
        <f t="shared" ref="M69:M132" si="8">IF((K69*0.7)&gt;70%,70%,(K69*0.7))</f>
        <v>0.40854779270924602</v>
      </c>
      <c r="N69" s="144">
        <f t="shared" ref="N69:N132" si="9">L69+M69</f>
        <v>0.56660202480835975</v>
      </c>
      <c r="O69" s="47"/>
      <c r="P69" s="47"/>
    </row>
    <row r="70" spans="1:16">
      <c r="A70" s="175">
        <v>67</v>
      </c>
      <c r="B70" s="185" t="s">
        <v>156</v>
      </c>
      <c r="C70" s="185" t="s">
        <v>173</v>
      </c>
      <c r="D70" s="157" t="s">
        <v>274</v>
      </c>
      <c r="E70" s="158" t="s">
        <v>1335</v>
      </c>
      <c r="F70" s="177">
        <v>1029.2299999999998</v>
      </c>
      <c r="G70" s="177">
        <v>2010189.6925000004</v>
      </c>
      <c r="H70" s="10">
        <v>541</v>
      </c>
      <c r="I70" s="10">
        <v>1041255</v>
      </c>
      <c r="J70" s="49">
        <f t="shared" si="5"/>
        <v>0.52563566938390849</v>
      </c>
      <c r="K70" s="49">
        <f t="shared" si="6"/>
        <v>0.51798842859701899</v>
      </c>
      <c r="L70" s="49">
        <f t="shared" si="7"/>
        <v>0.15769070081517253</v>
      </c>
      <c r="M70" s="49">
        <f t="shared" si="8"/>
        <v>0.36259190001791325</v>
      </c>
      <c r="N70" s="144">
        <f t="shared" si="9"/>
        <v>0.52028260083308575</v>
      </c>
      <c r="O70" s="47"/>
      <c r="P70" s="47"/>
    </row>
    <row r="71" spans="1:16">
      <c r="A71" s="175">
        <v>68</v>
      </c>
      <c r="B71" s="185" t="s">
        <v>156</v>
      </c>
      <c r="C71" s="185" t="s">
        <v>173</v>
      </c>
      <c r="D71" s="157" t="s">
        <v>276</v>
      </c>
      <c r="E71" s="158" t="s">
        <v>1368</v>
      </c>
      <c r="F71" s="177">
        <v>1002.1450000000001</v>
      </c>
      <c r="G71" s="177">
        <v>1957289.9637499996</v>
      </c>
      <c r="H71" s="10">
        <v>475</v>
      </c>
      <c r="I71" s="10">
        <v>879015</v>
      </c>
      <c r="J71" s="49">
        <f t="shared" si="5"/>
        <v>0.47398330580903958</v>
      </c>
      <c r="K71" s="49">
        <f t="shared" si="6"/>
        <v>0.44909799584108767</v>
      </c>
      <c r="L71" s="49">
        <f t="shared" si="7"/>
        <v>0.14219499174271186</v>
      </c>
      <c r="M71" s="49">
        <f t="shared" si="8"/>
        <v>0.31436859708876136</v>
      </c>
      <c r="N71" s="144">
        <f t="shared" si="9"/>
        <v>0.45656358883147319</v>
      </c>
      <c r="O71" s="47"/>
      <c r="P71" s="47"/>
    </row>
    <row r="72" spans="1:16">
      <c r="A72" s="175">
        <v>69</v>
      </c>
      <c r="B72" s="185" t="s">
        <v>156</v>
      </c>
      <c r="C72" s="185" t="s">
        <v>173</v>
      </c>
      <c r="D72" s="157" t="s">
        <v>273</v>
      </c>
      <c r="E72" s="158" t="s">
        <v>1018</v>
      </c>
      <c r="F72" s="177">
        <v>975.06000000000006</v>
      </c>
      <c r="G72" s="177">
        <v>1904390.2349999996</v>
      </c>
      <c r="H72" s="10">
        <v>577</v>
      </c>
      <c r="I72" s="10">
        <v>1014475</v>
      </c>
      <c r="J72" s="49">
        <f t="shared" si="5"/>
        <v>0.59175845588989395</v>
      </c>
      <c r="K72" s="49">
        <f t="shared" si="6"/>
        <v>0.53270331960088013</v>
      </c>
      <c r="L72" s="49">
        <f t="shared" si="7"/>
        <v>0.17752753676696817</v>
      </c>
      <c r="M72" s="49">
        <f t="shared" si="8"/>
        <v>0.37289232372061609</v>
      </c>
      <c r="N72" s="144">
        <f t="shared" si="9"/>
        <v>0.55041986048758429</v>
      </c>
      <c r="O72" s="47"/>
      <c r="P72" s="47"/>
    </row>
    <row r="73" spans="1:16">
      <c r="A73" s="175">
        <v>70</v>
      </c>
      <c r="B73" s="185" t="s">
        <v>1162</v>
      </c>
      <c r="C73" s="185" t="s">
        <v>173</v>
      </c>
      <c r="D73" s="157" t="s">
        <v>278</v>
      </c>
      <c r="E73" s="158" t="s">
        <v>1014</v>
      </c>
      <c r="F73" s="177">
        <v>1255.0500000000002</v>
      </c>
      <c r="G73" s="177">
        <v>2442488.5462500001</v>
      </c>
      <c r="H73" s="10">
        <v>356</v>
      </c>
      <c r="I73" s="10">
        <v>611425</v>
      </c>
      <c r="J73" s="49">
        <f t="shared" si="5"/>
        <v>0.2836540376877415</v>
      </c>
      <c r="K73" s="49">
        <f t="shared" si="6"/>
        <v>0.25032870714531402</v>
      </c>
      <c r="L73" s="49">
        <f t="shared" si="7"/>
        <v>8.5096211306322445E-2</v>
      </c>
      <c r="M73" s="49">
        <f t="shared" si="8"/>
        <v>0.17523009500171979</v>
      </c>
      <c r="N73" s="144">
        <f t="shared" si="9"/>
        <v>0.26032630630804221</v>
      </c>
      <c r="O73" s="47"/>
      <c r="P73" s="47"/>
    </row>
    <row r="74" spans="1:16">
      <c r="A74" s="175">
        <v>71</v>
      </c>
      <c r="B74" s="185" t="s">
        <v>1162</v>
      </c>
      <c r="C74" s="185" t="s">
        <v>173</v>
      </c>
      <c r="D74" s="157" t="s">
        <v>279</v>
      </c>
      <c r="E74" s="158" t="s">
        <v>1313</v>
      </c>
      <c r="F74" s="177">
        <v>1031.93</v>
      </c>
      <c r="G74" s="177">
        <v>2008268.3602499997</v>
      </c>
      <c r="H74" s="10">
        <v>600</v>
      </c>
      <c r="I74" s="10">
        <v>1216065</v>
      </c>
      <c r="J74" s="49">
        <f t="shared" si="5"/>
        <v>0.58143478724332076</v>
      </c>
      <c r="K74" s="49">
        <f t="shared" si="6"/>
        <v>0.60552913349121229</v>
      </c>
      <c r="L74" s="49">
        <f t="shared" si="7"/>
        <v>0.17443043617299622</v>
      </c>
      <c r="M74" s="49">
        <f t="shared" si="8"/>
        <v>0.42387039344384858</v>
      </c>
      <c r="N74" s="144">
        <f t="shared" si="9"/>
        <v>0.59830082961684483</v>
      </c>
      <c r="O74" s="47"/>
      <c r="P74" s="47"/>
    </row>
    <row r="75" spans="1:16">
      <c r="A75" s="175">
        <v>72</v>
      </c>
      <c r="B75" s="185" t="s">
        <v>1162</v>
      </c>
      <c r="C75" s="185" t="s">
        <v>173</v>
      </c>
      <c r="D75" s="157" t="s">
        <v>277</v>
      </c>
      <c r="E75" s="158" t="s">
        <v>1314</v>
      </c>
      <c r="F75" s="177">
        <v>502.02</v>
      </c>
      <c r="G75" s="177">
        <v>976995.41850000003</v>
      </c>
      <c r="H75" s="10">
        <v>535</v>
      </c>
      <c r="I75" s="10">
        <v>888655</v>
      </c>
      <c r="J75" s="49">
        <f t="shared" si="5"/>
        <v>1.0656945938408828</v>
      </c>
      <c r="K75" s="49">
        <f t="shared" si="6"/>
        <v>0.90957949563813634</v>
      </c>
      <c r="L75" s="49">
        <f t="shared" si="7"/>
        <v>0.3</v>
      </c>
      <c r="M75" s="49">
        <f t="shared" si="8"/>
        <v>0.6367056469466954</v>
      </c>
      <c r="N75" s="144">
        <f t="shared" si="9"/>
        <v>0.93670564694669545</v>
      </c>
      <c r="O75" s="47"/>
      <c r="P75" s="47"/>
    </row>
    <row r="76" spans="1:16">
      <c r="A76" s="175">
        <v>73</v>
      </c>
      <c r="B76" s="185" t="s">
        <v>155</v>
      </c>
      <c r="C76" s="185" t="s">
        <v>173</v>
      </c>
      <c r="D76" s="185" t="s">
        <v>314</v>
      </c>
      <c r="E76" s="161" t="s">
        <v>315</v>
      </c>
      <c r="F76" s="177">
        <v>821.69999999999959</v>
      </c>
      <c r="G76" s="177">
        <v>1620867.0825</v>
      </c>
      <c r="H76" s="10">
        <v>994</v>
      </c>
      <c r="I76" s="10">
        <v>1061665</v>
      </c>
      <c r="J76" s="49">
        <f t="shared" si="5"/>
        <v>1.20968723378362</v>
      </c>
      <c r="K76" s="49">
        <f t="shared" si="6"/>
        <v>0.6549981867498379</v>
      </c>
      <c r="L76" s="49">
        <f t="shared" si="7"/>
        <v>0.3</v>
      </c>
      <c r="M76" s="49">
        <f t="shared" si="8"/>
        <v>0.45849873072488651</v>
      </c>
      <c r="N76" s="144">
        <f t="shared" si="9"/>
        <v>0.75849873072488649</v>
      </c>
      <c r="O76" s="47"/>
      <c r="P76" s="47"/>
    </row>
    <row r="77" spans="1:16">
      <c r="A77" s="175">
        <v>74</v>
      </c>
      <c r="B77" s="185" t="s">
        <v>155</v>
      </c>
      <c r="C77" s="185" t="s">
        <v>173</v>
      </c>
      <c r="D77" s="157" t="s">
        <v>318</v>
      </c>
      <c r="E77" s="161" t="s">
        <v>319</v>
      </c>
      <c r="F77" s="177">
        <v>474.75999999999982</v>
      </c>
      <c r="G77" s="177">
        <v>936500.98100000003</v>
      </c>
      <c r="H77" s="10">
        <v>518</v>
      </c>
      <c r="I77" s="10">
        <v>566505</v>
      </c>
      <c r="J77" s="49">
        <f t="shared" si="5"/>
        <v>1.0910775971016939</v>
      </c>
      <c r="K77" s="49">
        <f t="shared" si="6"/>
        <v>0.60491661140075192</v>
      </c>
      <c r="L77" s="49">
        <f t="shared" si="7"/>
        <v>0.3</v>
      </c>
      <c r="M77" s="49">
        <f t="shared" si="8"/>
        <v>0.42344162798052631</v>
      </c>
      <c r="N77" s="144">
        <f t="shared" si="9"/>
        <v>0.72344162798052625</v>
      </c>
      <c r="O77" s="47"/>
      <c r="P77" s="47"/>
    </row>
    <row r="78" spans="1:16">
      <c r="A78" s="175">
        <v>75</v>
      </c>
      <c r="B78" s="185" t="s">
        <v>155</v>
      </c>
      <c r="C78" s="185" t="s">
        <v>173</v>
      </c>
      <c r="D78" s="157" t="s">
        <v>316</v>
      </c>
      <c r="E78" s="161" t="s">
        <v>317</v>
      </c>
      <c r="F78" s="177">
        <v>529.53999999999985</v>
      </c>
      <c r="G78" s="177">
        <v>1044558.7864999999</v>
      </c>
      <c r="H78" s="10">
        <v>589</v>
      </c>
      <c r="I78" s="10">
        <v>602905</v>
      </c>
      <c r="J78" s="49">
        <f t="shared" si="5"/>
        <v>1.1122861351361562</v>
      </c>
      <c r="K78" s="49">
        <f t="shared" si="6"/>
        <v>0.57718627978818882</v>
      </c>
      <c r="L78" s="49">
        <f t="shared" si="7"/>
        <v>0.3</v>
      </c>
      <c r="M78" s="49">
        <f t="shared" si="8"/>
        <v>0.40403039585173217</v>
      </c>
      <c r="N78" s="144">
        <f t="shared" si="9"/>
        <v>0.70403039585173222</v>
      </c>
      <c r="O78" s="47"/>
      <c r="P78" s="47"/>
    </row>
    <row r="79" spans="1:16" s="179" customFormat="1">
      <c r="A79" s="175">
        <v>76</v>
      </c>
      <c r="B79" s="182" t="s">
        <v>1446</v>
      </c>
      <c r="C79" s="183" t="s">
        <v>173</v>
      </c>
      <c r="D79" s="157" t="s">
        <v>1195</v>
      </c>
      <c r="E79" s="176" t="s">
        <v>397</v>
      </c>
      <c r="F79" s="177">
        <v>1621.8000000000002</v>
      </c>
      <c r="G79" s="177">
        <v>3147348.5775000001</v>
      </c>
      <c r="H79" s="10">
        <v>1518</v>
      </c>
      <c r="I79" s="10">
        <v>2516715</v>
      </c>
      <c r="J79" s="49">
        <f t="shared" si="5"/>
        <v>0.93599704032556408</v>
      </c>
      <c r="K79" s="49">
        <f t="shared" si="6"/>
        <v>0.79963020873877133</v>
      </c>
      <c r="L79" s="49">
        <f t="shared" si="7"/>
        <v>0.28079911209766922</v>
      </c>
      <c r="M79" s="49">
        <f t="shared" si="8"/>
        <v>0.55974114611713988</v>
      </c>
      <c r="N79" s="144">
        <f t="shared" si="9"/>
        <v>0.84054025821480916</v>
      </c>
      <c r="O79" s="178"/>
      <c r="P79" s="178"/>
    </row>
    <row r="80" spans="1:16">
      <c r="A80" s="175">
        <v>77</v>
      </c>
      <c r="B80" s="182" t="s">
        <v>1446</v>
      </c>
      <c r="C80" s="183" t="s">
        <v>173</v>
      </c>
      <c r="D80" s="157" t="s">
        <v>1196</v>
      </c>
      <c r="E80" s="176" t="s">
        <v>1021</v>
      </c>
      <c r="F80" s="177">
        <v>1405.56</v>
      </c>
      <c r="G80" s="177">
        <v>2727702.1004999997</v>
      </c>
      <c r="H80" s="10">
        <v>1084</v>
      </c>
      <c r="I80" s="10">
        <v>1690505</v>
      </c>
      <c r="J80" s="49">
        <f t="shared" si="5"/>
        <v>0.7712228577933351</v>
      </c>
      <c r="K80" s="49">
        <f t="shared" si="6"/>
        <v>0.61975426117468002</v>
      </c>
      <c r="L80" s="49">
        <f t="shared" si="7"/>
        <v>0.23136685733800053</v>
      </c>
      <c r="M80" s="49">
        <f t="shared" si="8"/>
        <v>0.43382798282227597</v>
      </c>
      <c r="N80" s="144">
        <f t="shared" si="9"/>
        <v>0.66519484016027652</v>
      </c>
      <c r="O80" s="47"/>
      <c r="P80" s="47"/>
    </row>
    <row r="81" spans="1:16">
      <c r="A81" s="175">
        <v>78</v>
      </c>
      <c r="B81" s="182" t="s">
        <v>1446</v>
      </c>
      <c r="C81" s="183" t="s">
        <v>173</v>
      </c>
      <c r="D81" s="157" t="s">
        <v>1194</v>
      </c>
      <c r="E81" s="176" t="s">
        <v>1274</v>
      </c>
      <c r="F81" s="177">
        <v>2378.6400000000003</v>
      </c>
      <c r="G81" s="177">
        <v>4616111.2470000014</v>
      </c>
      <c r="H81" s="10">
        <v>1829</v>
      </c>
      <c r="I81" s="10">
        <v>3032165</v>
      </c>
      <c r="J81" s="49">
        <f t="shared" si="5"/>
        <v>0.76892678169037754</v>
      </c>
      <c r="K81" s="49">
        <f t="shared" si="6"/>
        <v>0.65686566847161587</v>
      </c>
      <c r="L81" s="49">
        <f t="shared" si="7"/>
        <v>0.23067803450711324</v>
      </c>
      <c r="M81" s="49">
        <f t="shared" si="8"/>
        <v>0.45980596793013107</v>
      </c>
      <c r="N81" s="144">
        <f t="shared" si="9"/>
        <v>0.69048400243724428</v>
      </c>
      <c r="O81" s="47"/>
      <c r="P81" s="47"/>
    </row>
    <row r="82" spans="1:16">
      <c r="A82" s="175">
        <v>79</v>
      </c>
      <c r="B82" s="185" t="s">
        <v>145</v>
      </c>
      <c r="C82" s="185" t="s">
        <v>173</v>
      </c>
      <c r="D82" s="157" t="s">
        <v>323</v>
      </c>
      <c r="E82" s="186" t="s">
        <v>324</v>
      </c>
      <c r="F82" s="177">
        <v>1185.5149999999994</v>
      </c>
      <c r="G82" s="177">
        <v>2311010.4843749995</v>
      </c>
      <c r="H82" s="10">
        <v>793</v>
      </c>
      <c r="I82" s="10">
        <v>1272305</v>
      </c>
      <c r="J82" s="49">
        <f t="shared" si="5"/>
        <v>0.66890760555539186</v>
      </c>
      <c r="K82" s="49">
        <f t="shared" si="6"/>
        <v>0.55054055730261564</v>
      </c>
      <c r="L82" s="49">
        <f t="shared" si="7"/>
        <v>0.20067228166661755</v>
      </c>
      <c r="M82" s="49">
        <f t="shared" si="8"/>
        <v>0.38537839011183095</v>
      </c>
      <c r="N82" s="144">
        <f t="shared" si="9"/>
        <v>0.5860506717784485</v>
      </c>
      <c r="O82" s="47"/>
      <c r="P82" s="47"/>
    </row>
    <row r="83" spans="1:16">
      <c r="A83" s="175">
        <v>80</v>
      </c>
      <c r="B83" s="185" t="s">
        <v>145</v>
      </c>
      <c r="C83" s="185" t="s">
        <v>173</v>
      </c>
      <c r="D83" s="157" t="s">
        <v>327</v>
      </c>
      <c r="E83" s="186" t="s">
        <v>1320</v>
      </c>
      <c r="F83" s="177">
        <v>1590.3249999999998</v>
      </c>
      <c r="G83" s="177">
        <v>3100136.015625</v>
      </c>
      <c r="H83" s="10">
        <v>1133</v>
      </c>
      <c r="I83" s="10">
        <v>1822455</v>
      </c>
      <c r="J83" s="49">
        <f t="shared" si="5"/>
        <v>0.71243299325609555</v>
      </c>
      <c r="K83" s="49">
        <f t="shared" si="6"/>
        <v>0.58786291659934986</v>
      </c>
      <c r="L83" s="49">
        <f t="shared" si="7"/>
        <v>0.21372989797682865</v>
      </c>
      <c r="M83" s="49">
        <f t="shared" si="8"/>
        <v>0.4115040416195449</v>
      </c>
      <c r="N83" s="144">
        <f t="shared" si="9"/>
        <v>0.62523393959637352</v>
      </c>
      <c r="O83" s="47"/>
      <c r="P83" s="47"/>
    </row>
    <row r="84" spans="1:16">
      <c r="A84" s="175">
        <v>81</v>
      </c>
      <c r="B84" s="185" t="s">
        <v>145</v>
      </c>
      <c r="C84" s="185" t="s">
        <v>173</v>
      </c>
      <c r="D84" s="157" t="s">
        <v>331</v>
      </c>
      <c r="E84" s="158" t="s">
        <v>332</v>
      </c>
      <c r="F84" s="177">
        <v>780.70500000000015</v>
      </c>
      <c r="G84" s="177">
        <v>1521884.9531250005</v>
      </c>
      <c r="H84" s="10">
        <v>531</v>
      </c>
      <c r="I84" s="10">
        <v>696670</v>
      </c>
      <c r="J84" s="49">
        <f t="shared" si="5"/>
        <v>0.6801544757622916</v>
      </c>
      <c r="K84" s="49">
        <f t="shared" si="6"/>
        <v>0.45776784806859105</v>
      </c>
      <c r="L84" s="49">
        <f t="shared" si="7"/>
        <v>0.20404634272868746</v>
      </c>
      <c r="M84" s="49">
        <f t="shared" si="8"/>
        <v>0.32043749364801372</v>
      </c>
      <c r="N84" s="144">
        <f t="shared" si="9"/>
        <v>0.52448383637670115</v>
      </c>
      <c r="O84" s="47"/>
      <c r="P84" s="47"/>
    </row>
    <row r="85" spans="1:16">
      <c r="A85" s="175">
        <v>82</v>
      </c>
      <c r="B85" s="185" t="s">
        <v>145</v>
      </c>
      <c r="C85" s="185" t="s">
        <v>173</v>
      </c>
      <c r="D85" s="157" t="s">
        <v>333</v>
      </c>
      <c r="E85" s="161" t="s">
        <v>1167</v>
      </c>
      <c r="F85" s="177">
        <v>751.79000000000019</v>
      </c>
      <c r="G85" s="177">
        <v>1465518.8437500002</v>
      </c>
      <c r="H85" s="10">
        <v>678</v>
      </c>
      <c r="I85" s="10">
        <v>995990</v>
      </c>
      <c r="J85" s="49">
        <f t="shared" si="5"/>
        <v>0.90184759041753659</v>
      </c>
      <c r="K85" s="49">
        <f t="shared" si="6"/>
        <v>0.67961596280225234</v>
      </c>
      <c r="L85" s="49">
        <f t="shared" si="7"/>
        <v>0.27055427712526098</v>
      </c>
      <c r="M85" s="49">
        <f t="shared" si="8"/>
        <v>0.4757311739615766</v>
      </c>
      <c r="N85" s="144">
        <f t="shared" si="9"/>
        <v>0.74628545108683753</v>
      </c>
      <c r="O85" s="47"/>
      <c r="P85" s="47"/>
    </row>
    <row r="86" spans="1:16">
      <c r="A86" s="175">
        <v>83</v>
      </c>
      <c r="B86" s="185" t="s">
        <v>145</v>
      </c>
      <c r="C86" s="185" t="s">
        <v>173</v>
      </c>
      <c r="D86" s="157" t="s">
        <v>325</v>
      </c>
      <c r="E86" s="158" t="s">
        <v>1362</v>
      </c>
      <c r="F86" s="177">
        <v>751.79000000000019</v>
      </c>
      <c r="G86" s="177">
        <v>1465518.8437500002</v>
      </c>
      <c r="H86" s="10">
        <v>612</v>
      </c>
      <c r="I86" s="10">
        <v>969005</v>
      </c>
      <c r="J86" s="49">
        <f t="shared" si="5"/>
        <v>0.81405711701405958</v>
      </c>
      <c r="K86" s="49">
        <f t="shared" si="6"/>
        <v>0.66120268881735411</v>
      </c>
      <c r="L86" s="49">
        <f t="shared" si="7"/>
        <v>0.24421713510421786</v>
      </c>
      <c r="M86" s="49">
        <f t="shared" si="8"/>
        <v>0.46284188217214783</v>
      </c>
      <c r="N86" s="144">
        <f t="shared" si="9"/>
        <v>0.70705901727636566</v>
      </c>
      <c r="O86" s="47"/>
      <c r="P86" s="47"/>
    </row>
    <row r="87" spans="1:16">
      <c r="A87" s="175">
        <v>84</v>
      </c>
      <c r="B87" s="185" t="s">
        <v>145</v>
      </c>
      <c r="C87" s="185" t="s">
        <v>173</v>
      </c>
      <c r="D87" s="157" t="s">
        <v>329</v>
      </c>
      <c r="E87" s="158" t="s">
        <v>1427</v>
      </c>
      <c r="F87" s="177">
        <v>722.875</v>
      </c>
      <c r="G87" s="177">
        <v>1409152.734375</v>
      </c>
      <c r="H87" s="10">
        <v>531</v>
      </c>
      <c r="I87" s="10">
        <v>773250</v>
      </c>
      <c r="J87" s="49">
        <f t="shared" si="5"/>
        <v>0.73456683382327514</v>
      </c>
      <c r="K87" s="49">
        <f t="shared" si="6"/>
        <v>0.54873398825923492</v>
      </c>
      <c r="L87" s="49">
        <f t="shared" si="7"/>
        <v>0.22037005014698255</v>
      </c>
      <c r="M87" s="49">
        <f t="shared" si="8"/>
        <v>0.38411379178146443</v>
      </c>
      <c r="N87" s="144">
        <f t="shared" si="9"/>
        <v>0.60448384192844695</v>
      </c>
      <c r="O87" s="47"/>
      <c r="P87" s="47"/>
    </row>
    <row r="88" spans="1:16">
      <c r="A88" s="175">
        <v>85</v>
      </c>
      <c r="B88" s="185" t="s">
        <v>146</v>
      </c>
      <c r="C88" s="185" t="s">
        <v>173</v>
      </c>
      <c r="D88" s="185" t="s">
        <v>334</v>
      </c>
      <c r="E88" s="161" t="s">
        <v>1336</v>
      </c>
      <c r="F88" s="177">
        <v>1076</v>
      </c>
      <c r="G88" s="177">
        <v>2003275.7749999999</v>
      </c>
      <c r="H88" s="10">
        <v>1005</v>
      </c>
      <c r="I88" s="10">
        <v>1495150</v>
      </c>
      <c r="J88" s="49">
        <f t="shared" si="5"/>
        <v>0.93401486988847582</v>
      </c>
      <c r="K88" s="49">
        <f t="shared" si="6"/>
        <v>0.7463525584738826</v>
      </c>
      <c r="L88" s="49">
        <f t="shared" si="7"/>
        <v>0.28020446096654272</v>
      </c>
      <c r="M88" s="49">
        <f t="shared" si="8"/>
        <v>0.52244679093171775</v>
      </c>
      <c r="N88" s="144">
        <f t="shared" si="9"/>
        <v>0.80265125189826048</v>
      </c>
      <c r="O88" s="47"/>
      <c r="P88" s="47"/>
    </row>
    <row r="89" spans="1:16">
      <c r="A89" s="175">
        <v>86</v>
      </c>
      <c r="B89" s="185" t="s">
        <v>147</v>
      </c>
      <c r="C89" s="185" t="s">
        <v>173</v>
      </c>
      <c r="D89" s="157" t="s">
        <v>337</v>
      </c>
      <c r="E89" s="159" t="s">
        <v>1347</v>
      </c>
      <c r="F89" s="177">
        <v>1103.52</v>
      </c>
      <c r="G89" s="177">
        <v>2137323.2999999998</v>
      </c>
      <c r="H89" s="10">
        <v>1046</v>
      </c>
      <c r="I89" s="10">
        <v>1699180</v>
      </c>
      <c r="J89" s="49">
        <f t="shared" si="5"/>
        <v>0.94787588806727563</v>
      </c>
      <c r="K89" s="49">
        <f t="shared" si="6"/>
        <v>0.79500373200441887</v>
      </c>
      <c r="L89" s="49">
        <f t="shared" si="7"/>
        <v>0.28436276642018266</v>
      </c>
      <c r="M89" s="49">
        <f t="shared" si="8"/>
        <v>0.55650261240309318</v>
      </c>
      <c r="N89" s="144">
        <f t="shared" si="9"/>
        <v>0.84086537882327583</v>
      </c>
      <c r="O89" s="47"/>
      <c r="P89" s="47"/>
    </row>
    <row r="90" spans="1:16">
      <c r="A90" s="175">
        <v>87</v>
      </c>
      <c r="B90" s="185" t="s">
        <v>147</v>
      </c>
      <c r="C90" s="185" t="s">
        <v>173</v>
      </c>
      <c r="D90" s="157" t="s">
        <v>339</v>
      </c>
      <c r="E90" s="158" t="s">
        <v>340</v>
      </c>
      <c r="F90" s="177">
        <v>832.48</v>
      </c>
      <c r="G90" s="177">
        <v>1612366.7000000004</v>
      </c>
      <c r="H90" s="10">
        <v>1185</v>
      </c>
      <c r="I90" s="10">
        <v>1246165</v>
      </c>
      <c r="J90" s="49">
        <f t="shared" si="5"/>
        <v>1.4234576206034979</v>
      </c>
      <c r="K90" s="49">
        <f t="shared" si="6"/>
        <v>0.7728793952393086</v>
      </c>
      <c r="L90" s="49">
        <f t="shared" si="7"/>
        <v>0.3</v>
      </c>
      <c r="M90" s="49">
        <f t="shared" si="8"/>
        <v>0.54101557666751598</v>
      </c>
      <c r="N90" s="144">
        <f t="shared" si="9"/>
        <v>0.84101557666751603</v>
      </c>
      <c r="O90" s="47"/>
      <c r="P90" s="47"/>
    </row>
    <row r="91" spans="1:16">
      <c r="A91" s="175">
        <v>88</v>
      </c>
      <c r="B91" s="161" t="s">
        <v>152</v>
      </c>
      <c r="C91" s="161" t="s">
        <v>173</v>
      </c>
      <c r="D91" s="158" t="s">
        <v>350</v>
      </c>
      <c r="E91" s="158" t="s">
        <v>351</v>
      </c>
      <c r="F91" s="177">
        <v>662.7</v>
      </c>
      <c r="G91" s="177">
        <v>1291282.8975</v>
      </c>
      <c r="H91" s="10">
        <v>788</v>
      </c>
      <c r="I91" s="10">
        <v>970970</v>
      </c>
      <c r="J91" s="49">
        <f t="shared" si="5"/>
        <v>1.189074996227554</v>
      </c>
      <c r="K91" s="49">
        <f t="shared" si="6"/>
        <v>0.75194212041362529</v>
      </c>
      <c r="L91" s="49">
        <f t="shared" si="7"/>
        <v>0.3</v>
      </c>
      <c r="M91" s="49">
        <f t="shared" si="8"/>
        <v>0.52635948428953772</v>
      </c>
      <c r="N91" s="144">
        <f t="shared" si="9"/>
        <v>0.82635948428953765</v>
      </c>
      <c r="O91" s="47"/>
      <c r="P91" s="47"/>
    </row>
    <row r="92" spans="1:16">
      <c r="A92" s="175">
        <v>89</v>
      </c>
      <c r="B92" s="161" t="s">
        <v>152</v>
      </c>
      <c r="C92" s="161" t="s">
        <v>173</v>
      </c>
      <c r="D92" s="158" t="s">
        <v>354</v>
      </c>
      <c r="E92" s="159" t="s">
        <v>353</v>
      </c>
      <c r="F92" s="177">
        <v>640.6099999999999</v>
      </c>
      <c r="G92" s="177">
        <v>1248240.1342499999</v>
      </c>
      <c r="H92" s="10">
        <v>536</v>
      </c>
      <c r="I92" s="10">
        <v>674640</v>
      </c>
      <c r="J92" s="49">
        <f t="shared" si="5"/>
        <v>0.83670251791261463</v>
      </c>
      <c r="K92" s="49">
        <f t="shared" si="6"/>
        <v>0.54047292783560008</v>
      </c>
      <c r="L92" s="49">
        <f t="shared" si="7"/>
        <v>0.25101075537378437</v>
      </c>
      <c r="M92" s="49">
        <f t="shared" si="8"/>
        <v>0.37833104948492002</v>
      </c>
      <c r="N92" s="144">
        <f t="shared" si="9"/>
        <v>0.62934180485870439</v>
      </c>
      <c r="O92" s="47"/>
      <c r="P92" s="47"/>
    </row>
    <row r="93" spans="1:16">
      <c r="A93" s="175">
        <v>90</v>
      </c>
      <c r="B93" s="161" t="s">
        <v>152</v>
      </c>
      <c r="C93" s="161" t="s">
        <v>173</v>
      </c>
      <c r="D93" s="158" t="s">
        <v>352</v>
      </c>
      <c r="E93" s="159" t="s">
        <v>1384</v>
      </c>
      <c r="F93" s="177">
        <v>905.6899999999996</v>
      </c>
      <c r="G93" s="177">
        <v>1764753.2932500003</v>
      </c>
      <c r="H93" s="10">
        <v>886</v>
      </c>
      <c r="I93" s="10">
        <v>1435230</v>
      </c>
      <c r="J93" s="49">
        <f t="shared" si="5"/>
        <v>0.97825966942331299</v>
      </c>
      <c r="K93" s="49">
        <f t="shared" si="6"/>
        <v>0.81327515040748588</v>
      </c>
      <c r="L93" s="49">
        <f t="shared" si="7"/>
        <v>0.29347790082699388</v>
      </c>
      <c r="M93" s="49">
        <f t="shared" si="8"/>
        <v>0.56929260528524006</v>
      </c>
      <c r="N93" s="144">
        <f t="shared" si="9"/>
        <v>0.86277050611223394</v>
      </c>
      <c r="O93" s="47"/>
      <c r="P93" s="47"/>
    </row>
    <row r="94" spans="1:16">
      <c r="A94" s="175">
        <v>91</v>
      </c>
      <c r="B94" s="185" t="s">
        <v>148</v>
      </c>
      <c r="C94" s="185" t="s">
        <v>173</v>
      </c>
      <c r="D94" s="157" t="s">
        <v>345</v>
      </c>
      <c r="E94" s="158" t="s">
        <v>1337</v>
      </c>
      <c r="F94" s="177">
        <v>700.56000000000017</v>
      </c>
      <c r="G94" s="177">
        <v>1379418.2779999999</v>
      </c>
      <c r="H94" s="10">
        <v>822</v>
      </c>
      <c r="I94" s="10">
        <v>918915</v>
      </c>
      <c r="J94" s="49">
        <f t="shared" si="5"/>
        <v>1.173347036656389</v>
      </c>
      <c r="K94" s="49">
        <f t="shared" si="6"/>
        <v>0.66616124684988409</v>
      </c>
      <c r="L94" s="49">
        <f t="shared" si="7"/>
        <v>0.3</v>
      </c>
      <c r="M94" s="49">
        <f t="shared" si="8"/>
        <v>0.46631287279491884</v>
      </c>
      <c r="N94" s="144">
        <f t="shared" si="9"/>
        <v>0.76631287279491889</v>
      </c>
      <c r="O94" s="47"/>
      <c r="P94" s="47"/>
    </row>
    <row r="95" spans="1:16">
      <c r="A95" s="175">
        <v>92</v>
      </c>
      <c r="B95" s="185" t="s">
        <v>148</v>
      </c>
      <c r="C95" s="185" t="s">
        <v>173</v>
      </c>
      <c r="D95" s="157" t="s">
        <v>346</v>
      </c>
      <c r="E95" s="158" t="s">
        <v>347</v>
      </c>
      <c r="F95" s="177">
        <v>1501.1999999999998</v>
      </c>
      <c r="G95" s="177">
        <v>2955896.3099999996</v>
      </c>
      <c r="H95" s="10">
        <v>1285</v>
      </c>
      <c r="I95" s="10">
        <v>1523925</v>
      </c>
      <c r="J95" s="49">
        <f t="shared" si="5"/>
        <v>0.85598188116173735</v>
      </c>
      <c r="K95" s="49">
        <f t="shared" si="6"/>
        <v>0.51555428207831833</v>
      </c>
      <c r="L95" s="49">
        <f t="shared" si="7"/>
        <v>0.25679456434852121</v>
      </c>
      <c r="M95" s="49">
        <f t="shared" si="8"/>
        <v>0.36088799745482281</v>
      </c>
      <c r="N95" s="144">
        <f t="shared" si="9"/>
        <v>0.61768256180334402</v>
      </c>
      <c r="O95" s="47"/>
      <c r="P95" s="47"/>
    </row>
    <row r="96" spans="1:16">
      <c r="A96" s="175">
        <v>93</v>
      </c>
      <c r="B96" s="185" t="s">
        <v>148</v>
      </c>
      <c r="C96" s="185" t="s">
        <v>173</v>
      </c>
      <c r="D96" s="157" t="s">
        <v>343</v>
      </c>
      <c r="E96" s="158" t="s">
        <v>344</v>
      </c>
      <c r="F96" s="177">
        <v>300.24</v>
      </c>
      <c r="G96" s="177">
        <v>591179.26199999999</v>
      </c>
      <c r="H96" s="10">
        <v>241</v>
      </c>
      <c r="I96" s="10">
        <v>234450</v>
      </c>
      <c r="J96" s="49">
        <f t="shared" si="5"/>
        <v>0.8026911803890221</v>
      </c>
      <c r="K96" s="49">
        <f t="shared" si="6"/>
        <v>0.39658021698332174</v>
      </c>
      <c r="L96" s="49">
        <f t="shared" si="7"/>
        <v>0.24080735411670662</v>
      </c>
      <c r="M96" s="49">
        <f t="shared" si="8"/>
        <v>0.27760615188832521</v>
      </c>
      <c r="N96" s="144">
        <f t="shared" si="9"/>
        <v>0.51841350600503189</v>
      </c>
      <c r="O96" s="47"/>
      <c r="P96" s="47"/>
    </row>
    <row r="97" spans="1:16">
      <c r="A97" s="175">
        <v>94</v>
      </c>
      <c r="B97" s="185" t="s">
        <v>151</v>
      </c>
      <c r="C97" s="185" t="s">
        <v>173</v>
      </c>
      <c r="D97" s="157" t="s">
        <v>1197</v>
      </c>
      <c r="E97" s="158" t="s">
        <v>1315</v>
      </c>
      <c r="F97" s="177">
        <v>1270.0599999999997</v>
      </c>
      <c r="G97" s="177">
        <v>2485904.7124999994</v>
      </c>
      <c r="H97" s="10">
        <v>1049</v>
      </c>
      <c r="I97" s="10">
        <v>1544890</v>
      </c>
      <c r="J97" s="49">
        <f t="shared" si="5"/>
        <v>0.82594523093397176</v>
      </c>
      <c r="K97" s="49">
        <f t="shared" si="6"/>
        <v>0.62145986217080329</v>
      </c>
      <c r="L97" s="49">
        <f t="shared" si="7"/>
        <v>0.24778356928019152</v>
      </c>
      <c r="M97" s="49">
        <f t="shared" si="8"/>
        <v>0.43502190351956227</v>
      </c>
      <c r="N97" s="144">
        <f t="shared" si="9"/>
        <v>0.68280547279975379</v>
      </c>
      <c r="O97" s="47"/>
      <c r="P97" s="47"/>
    </row>
    <row r="98" spans="1:16">
      <c r="A98" s="175">
        <v>95</v>
      </c>
      <c r="B98" s="185" t="s">
        <v>151</v>
      </c>
      <c r="C98" s="185" t="s">
        <v>173</v>
      </c>
      <c r="D98" s="157" t="s">
        <v>1198</v>
      </c>
      <c r="E98" s="158" t="s">
        <v>1316</v>
      </c>
      <c r="F98" s="177">
        <v>2193.7399999999998</v>
      </c>
      <c r="G98" s="177">
        <v>4293835.4125000006</v>
      </c>
      <c r="H98" s="10">
        <v>963</v>
      </c>
      <c r="I98" s="10">
        <v>1741365</v>
      </c>
      <c r="J98" s="49">
        <f t="shared" si="5"/>
        <v>0.4389763600061995</v>
      </c>
      <c r="K98" s="49">
        <f t="shared" si="6"/>
        <v>0.40555001128609275</v>
      </c>
      <c r="L98" s="49">
        <f t="shared" si="7"/>
        <v>0.13169290800185984</v>
      </c>
      <c r="M98" s="49">
        <f t="shared" si="8"/>
        <v>0.28388500790026489</v>
      </c>
      <c r="N98" s="144">
        <f t="shared" si="9"/>
        <v>0.41557791590212473</v>
      </c>
      <c r="O98" s="47"/>
      <c r="P98" s="47"/>
    </row>
    <row r="99" spans="1:16">
      <c r="A99" s="175">
        <v>96</v>
      </c>
      <c r="B99" s="185" t="s">
        <v>151</v>
      </c>
      <c r="C99" s="185" t="s">
        <v>173</v>
      </c>
      <c r="D99" s="157" t="s">
        <v>1199</v>
      </c>
      <c r="E99" s="158" t="s">
        <v>1317</v>
      </c>
      <c r="F99" s="177">
        <v>2309.1999999999998</v>
      </c>
      <c r="G99" s="177">
        <v>4519826.75</v>
      </c>
      <c r="H99" s="10">
        <v>1496</v>
      </c>
      <c r="I99" s="10">
        <v>2116895</v>
      </c>
      <c r="J99" s="49">
        <f t="shared" si="5"/>
        <v>0.64784340897280446</v>
      </c>
      <c r="K99" s="49">
        <f t="shared" si="6"/>
        <v>0.46835755374915644</v>
      </c>
      <c r="L99" s="49">
        <f t="shared" si="7"/>
        <v>0.19435302269184132</v>
      </c>
      <c r="M99" s="49">
        <f t="shared" si="8"/>
        <v>0.32785028762440949</v>
      </c>
      <c r="N99" s="144">
        <f t="shared" si="9"/>
        <v>0.52220331031625078</v>
      </c>
      <c r="O99" s="47"/>
      <c r="P99" s="47"/>
    </row>
    <row r="100" spans="1:16">
      <c r="A100" s="175">
        <v>97</v>
      </c>
      <c r="B100" s="161" t="s">
        <v>153</v>
      </c>
      <c r="C100" s="161" t="s">
        <v>173</v>
      </c>
      <c r="D100" s="158" t="s">
        <v>355</v>
      </c>
      <c r="E100" s="158" t="s">
        <v>356</v>
      </c>
      <c r="F100" s="177">
        <v>974.75</v>
      </c>
      <c r="G100" s="177">
        <v>1898287.0874999999</v>
      </c>
      <c r="H100" s="10">
        <v>816</v>
      </c>
      <c r="I100" s="10">
        <v>1197510</v>
      </c>
      <c r="J100" s="49">
        <f t="shared" si="5"/>
        <v>0.8371377276224673</v>
      </c>
      <c r="K100" s="49">
        <f t="shared" si="6"/>
        <v>0.63083714148690384</v>
      </c>
      <c r="L100" s="49">
        <f t="shared" si="7"/>
        <v>0.25114131828674019</v>
      </c>
      <c r="M100" s="49">
        <f t="shared" si="8"/>
        <v>0.44158599904083268</v>
      </c>
      <c r="N100" s="144">
        <f t="shared" si="9"/>
        <v>0.69272731732757287</v>
      </c>
      <c r="O100" s="47"/>
      <c r="P100" s="47"/>
    </row>
    <row r="101" spans="1:16">
      <c r="A101" s="175">
        <v>98</v>
      </c>
      <c r="B101" s="161" t="s">
        <v>153</v>
      </c>
      <c r="C101" s="161" t="s">
        <v>173</v>
      </c>
      <c r="D101" s="158" t="s">
        <v>357</v>
      </c>
      <c r="E101" s="158" t="s">
        <v>1385</v>
      </c>
      <c r="F101" s="177">
        <v>1442.6299999999999</v>
      </c>
      <c r="G101" s="177">
        <v>2809464.8894999996</v>
      </c>
      <c r="H101" s="10">
        <v>1296</v>
      </c>
      <c r="I101" s="10">
        <v>1787935</v>
      </c>
      <c r="J101" s="49">
        <f t="shared" si="5"/>
        <v>0.89835924665368116</v>
      </c>
      <c r="K101" s="49">
        <f t="shared" si="6"/>
        <v>0.63639699028885133</v>
      </c>
      <c r="L101" s="49">
        <f t="shared" si="7"/>
        <v>0.26950777399610432</v>
      </c>
      <c r="M101" s="49">
        <f t="shared" si="8"/>
        <v>0.44547789320219588</v>
      </c>
      <c r="N101" s="144">
        <f t="shared" si="9"/>
        <v>0.71498566719830015</v>
      </c>
      <c r="O101" s="47"/>
      <c r="P101" s="47"/>
    </row>
    <row r="102" spans="1:16">
      <c r="A102" s="175">
        <v>99</v>
      </c>
      <c r="B102" s="185" t="s">
        <v>153</v>
      </c>
      <c r="C102" s="185" t="s">
        <v>173</v>
      </c>
      <c r="D102" s="157" t="s">
        <v>359</v>
      </c>
      <c r="E102" s="158" t="s">
        <v>360</v>
      </c>
      <c r="F102" s="177">
        <v>1481.62</v>
      </c>
      <c r="G102" s="177">
        <v>2885396.3730000006</v>
      </c>
      <c r="H102" s="10">
        <v>1887</v>
      </c>
      <c r="I102" s="10">
        <v>2369280</v>
      </c>
      <c r="J102" s="49">
        <f t="shared" si="5"/>
        <v>1.2736059178466814</v>
      </c>
      <c r="K102" s="49">
        <f t="shared" si="6"/>
        <v>0.82112808561432249</v>
      </c>
      <c r="L102" s="49">
        <f t="shared" si="7"/>
        <v>0.3</v>
      </c>
      <c r="M102" s="49">
        <f t="shared" si="8"/>
        <v>0.57478965993002573</v>
      </c>
      <c r="N102" s="144">
        <f t="shared" si="9"/>
        <v>0.87478965993002578</v>
      </c>
      <c r="O102" s="47"/>
      <c r="P102" s="47"/>
    </row>
    <row r="103" spans="1:16">
      <c r="A103" s="175">
        <v>100</v>
      </c>
      <c r="B103" s="185" t="s">
        <v>1329</v>
      </c>
      <c r="C103" s="185" t="s">
        <v>173</v>
      </c>
      <c r="D103" s="157" t="s">
        <v>1348</v>
      </c>
      <c r="E103" s="158" t="s">
        <v>1349</v>
      </c>
      <c r="F103" s="177">
        <v>857.33999999999992</v>
      </c>
      <c r="G103" s="177">
        <v>1692024.4000000004</v>
      </c>
      <c r="H103" s="10">
        <v>1717</v>
      </c>
      <c r="I103" s="10">
        <v>1951145</v>
      </c>
      <c r="J103" s="49">
        <f t="shared" si="5"/>
        <v>2.0027060442764832</v>
      </c>
      <c r="K103" s="49">
        <f t="shared" si="6"/>
        <v>1.153142354211913</v>
      </c>
      <c r="L103" s="49">
        <f t="shared" si="7"/>
        <v>0.3</v>
      </c>
      <c r="M103" s="49">
        <f t="shared" si="8"/>
        <v>0.7</v>
      </c>
      <c r="N103" s="144">
        <f t="shared" si="9"/>
        <v>1</v>
      </c>
      <c r="O103" s="47"/>
      <c r="P103" s="47"/>
    </row>
    <row r="104" spans="1:16">
      <c r="A104" s="175">
        <v>101</v>
      </c>
      <c r="B104" s="185" t="s">
        <v>1329</v>
      </c>
      <c r="C104" s="185" t="s">
        <v>173</v>
      </c>
      <c r="D104" s="157" t="s">
        <v>307</v>
      </c>
      <c r="E104" s="158" t="s">
        <v>1338</v>
      </c>
      <c r="F104" s="177">
        <v>1091.1600000000003</v>
      </c>
      <c r="G104" s="177">
        <v>2153485.6</v>
      </c>
      <c r="H104" s="10">
        <v>2561</v>
      </c>
      <c r="I104" s="10">
        <v>2816790</v>
      </c>
      <c r="J104" s="49">
        <f t="shared" si="5"/>
        <v>2.3470435133252678</v>
      </c>
      <c r="K104" s="49">
        <f t="shared" si="6"/>
        <v>1.3080143187398141</v>
      </c>
      <c r="L104" s="49">
        <f t="shared" si="7"/>
        <v>0.3</v>
      </c>
      <c r="M104" s="49">
        <f t="shared" si="8"/>
        <v>0.7</v>
      </c>
      <c r="N104" s="144">
        <f t="shared" si="9"/>
        <v>1</v>
      </c>
      <c r="O104" s="47"/>
      <c r="P104" s="47"/>
    </row>
    <row r="105" spans="1:16">
      <c r="A105" s="175">
        <v>102</v>
      </c>
      <c r="B105" s="185" t="s">
        <v>1329</v>
      </c>
      <c r="C105" s="185" t="s">
        <v>173</v>
      </c>
      <c r="D105" s="157" t="s">
        <v>312</v>
      </c>
      <c r="E105" s="158" t="s">
        <v>313</v>
      </c>
      <c r="F105" s="177">
        <v>506.61</v>
      </c>
      <c r="G105" s="177">
        <v>999832.60000000009</v>
      </c>
      <c r="H105" s="10">
        <v>543</v>
      </c>
      <c r="I105" s="10">
        <v>671395</v>
      </c>
      <c r="J105" s="49">
        <f t="shared" si="5"/>
        <v>1.0718304020844436</v>
      </c>
      <c r="K105" s="49">
        <f t="shared" si="6"/>
        <v>0.67150741034049088</v>
      </c>
      <c r="L105" s="49">
        <f t="shared" si="7"/>
        <v>0.3</v>
      </c>
      <c r="M105" s="49">
        <f t="shared" si="8"/>
        <v>0.47005518723834361</v>
      </c>
      <c r="N105" s="144">
        <f t="shared" si="9"/>
        <v>0.77005518723834365</v>
      </c>
      <c r="O105" s="47"/>
      <c r="P105" s="47"/>
    </row>
    <row r="106" spans="1:16">
      <c r="A106" s="175">
        <v>103</v>
      </c>
      <c r="B106" s="185" t="s">
        <v>1329</v>
      </c>
      <c r="C106" s="185" t="s">
        <v>173</v>
      </c>
      <c r="D106" s="157" t="s">
        <v>308</v>
      </c>
      <c r="E106" s="161" t="s">
        <v>309</v>
      </c>
      <c r="F106" s="177">
        <v>1441.8899999999996</v>
      </c>
      <c r="G106" s="177">
        <v>2845677.4000000008</v>
      </c>
      <c r="H106" s="10">
        <v>3475</v>
      </c>
      <c r="I106" s="10">
        <v>3808990</v>
      </c>
      <c r="J106" s="49">
        <f t="shared" si="5"/>
        <v>2.4100312783915561</v>
      </c>
      <c r="K106" s="49">
        <f t="shared" si="6"/>
        <v>1.3385178516721532</v>
      </c>
      <c r="L106" s="49">
        <f t="shared" si="7"/>
        <v>0.3</v>
      </c>
      <c r="M106" s="49">
        <f t="shared" si="8"/>
        <v>0.7</v>
      </c>
      <c r="N106" s="144">
        <f t="shared" si="9"/>
        <v>1</v>
      </c>
      <c r="O106" s="47"/>
      <c r="P106" s="47"/>
    </row>
    <row r="107" spans="1:16">
      <c r="A107" s="175">
        <v>104</v>
      </c>
      <c r="B107" s="185" t="s">
        <v>159</v>
      </c>
      <c r="C107" s="185" t="s">
        <v>173</v>
      </c>
      <c r="D107" s="157" t="s">
        <v>286</v>
      </c>
      <c r="E107" s="158" t="s">
        <v>287</v>
      </c>
      <c r="F107" s="177">
        <v>2418.2999999999997</v>
      </c>
      <c r="G107" s="177">
        <v>4768209</v>
      </c>
      <c r="H107" s="10">
        <v>4836</v>
      </c>
      <c r="I107" s="10">
        <v>5673665</v>
      </c>
      <c r="J107" s="49">
        <f t="shared" si="5"/>
        <v>1.9997518918248358</v>
      </c>
      <c r="K107" s="49">
        <f t="shared" si="6"/>
        <v>1.1898943607547403</v>
      </c>
      <c r="L107" s="49">
        <f t="shared" si="7"/>
        <v>0.3</v>
      </c>
      <c r="M107" s="49">
        <f t="shared" si="8"/>
        <v>0.7</v>
      </c>
      <c r="N107" s="144">
        <f t="shared" si="9"/>
        <v>1</v>
      </c>
      <c r="O107" s="47"/>
      <c r="P107" s="47"/>
    </row>
    <row r="108" spans="1:16">
      <c r="A108" s="175">
        <v>105</v>
      </c>
      <c r="B108" s="185" t="s">
        <v>159</v>
      </c>
      <c r="C108" s="185" t="s">
        <v>173</v>
      </c>
      <c r="D108" s="157" t="s">
        <v>284</v>
      </c>
      <c r="E108" s="158" t="s">
        <v>285</v>
      </c>
      <c r="F108" s="177">
        <v>1047.9299999999998</v>
      </c>
      <c r="G108" s="177">
        <v>2066223.9</v>
      </c>
      <c r="H108" s="10">
        <v>1084</v>
      </c>
      <c r="I108" s="10">
        <v>1735520</v>
      </c>
      <c r="J108" s="49">
        <f t="shared" si="5"/>
        <v>1.0344202379929959</v>
      </c>
      <c r="K108" s="49">
        <f t="shared" si="6"/>
        <v>0.83994769395514213</v>
      </c>
      <c r="L108" s="49">
        <f t="shared" si="7"/>
        <v>0.3</v>
      </c>
      <c r="M108" s="49">
        <f t="shared" si="8"/>
        <v>0.58796338576859941</v>
      </c>
      <c r="N108" s="144">
        <f t="shared" si="9"/>
        <v>0.88796338576859934</v>
      </c>
      <c r="O108" s="47"/>
      <c r="P108" s="47"/>
    </row>
    <row r="109" spans="1:16">
      <c r="A109" s="175">
        <v>106</v>
      </c>
      <c r="B109" s="185" t="s">
        <v>159</v>
      </c>
      <c r="C109" s="185" t="s">
        <v>173</v>
      </c>
      <c r="D109" s="157" t="s">
        <v>282</v>
      </c>
      <c r="E109" s="158" t="s">
        <v>283</v>
      </c>
      <c r="F109" s="177">
        <v>2377.9950000000003</v>
      </c>
      <c r="G109" s="177">
        <v>4688738.8499999996</v>
      </c>
      <c r="H109" s="10">
        <v>3738</v>
      </c>
      <c r="I109" s="10">
        <v>4571075</v>
      </c>
      <c r="J109" s="49">
        <f t="shared" si="5"/>
        <v>1.5719124724820697</v>
      </c>
      <c r="K109" s="49">
        <f t="shared" si="6"/>
        <v>0.97490501097112725</v>
      </c>
      <c r="L109" s="49">
        <f t="shared" si="7"/>
        <v>0.3</v>
      </c>
      <c r="M109" s="49">
        <f t="shared" si="8"/>
        <v>0.68243350767978905</v>
      </c>
      <c r="N109" s="144">
        <f t="shared" si="9"/>
        <v>0.98243350767978899</v>
      </c>
      <c r="O109" s="47"/>
      <c r="P109" s="47"/>
    </row>
    <row r="110" spans="1:16">
      <c r="A110" s="175">
        <v>107</v>
      </c>
      <c r="B110" s="185" t="s">
        <v>159</v>
      </c>
      <c r="C110" s="185" t="s">
        <v>173</v>
      </c>
      <c r="D110" s="157" t="s">
        <v>1008</v>
      </c>
      <c r="E110" s="158" t="s">
        <v>1009</v>
      </c>
      <c r="F110" s="177">
        <v>1007.625</v>
      </c>
      <c r="G110" s="177">
        <v>1986753.75</v>
      </c>
      <c r="H110" s="10">
        <v>1257</v>
      </c>
      <c r="I110" s="10">
        <v>1602855</v>
      </c>
      <c r="J110" s="49">
        <f t="shared" si="5"/>
        <v>1.2474879047264607</v>
      </c>
      <c r="K110" s="49">
        <f t="shared" si="6"/>
        <v>0.80677084414714206</v>
      </c>
      <c r="L110" s="49">
        <f t="shared" si="7"/>
        <v>0.3</v>
      </c>
      <c r="M110" s="49">
        <f t="shared" si="8"/>
        <v>0.56473959090299941</v>
      </c>
      <c r="N110" s="144">
        <f t="shared" si="9"/>
        <v>0.86473959090299934</v>
      </c>
      <c r="O110" s="47"/>
      <c r="P110" s="47"/>
    </row>
    <row r="111" spans="1:16">
      <c r="A111" s="175">
        <v>108</v>
      </c>
      <c r="B111" s="185" t="s">
        <v>159</v>
      </c>
      <c r="C111" s="185" t="s">
        <v>173</v>
      </c>
      <c r="D111" s="157" t="s">
        <v>281</v>
      </c>
      <c r="E111" s="158" t="s">
        <v>1134</v>
      </c>
      <c r="F111" s="177">
        <v>362.74499999999995</v>
      </c>
      <c r="G111" s="177">
        <v>715231.35</v>
      </c>
      <c r="H111" s="10">
        <v>511</v>
      </c>
      <c r="I111" s="10">
        <v>808725</v>
      </c>
      <c r="J111" s="49">
        <f t="shared" si="5"/>
        <v>1.4087030834332659</v>
      </c>
      <c r="K111" s="49">
        <f t="shared" si="6"/>
        <v>1.1307180536759189</v>
      </c>
      <c r="L111" s="49">
        <f t="shared" si="7"/>
        <v>0.3</v>
      </c>
      <c r="M111" s="49">
        <f t="shared" si="8"/>
        <v>0.7</v>
      </c>
      <c r="N111" s="144">
        <f t="shared" si="9"/>
        <v>1</v>
      </c>
      <c r="O111" s="47"/>
      <c r="P111" s="47"/>
    </row>
    <row r="112" spans="1:16">
      <c r="A112" s="175">
        <v>109</v>
      </c>
      <c r="B112" s="185" t="s">
        <v>159</v>
      </c>
      <c r="C112" s="185" t="s">
        <v>173</v>
      </c>
      <c r="D112" s="157" t="s">
        <v>280</v>
      </c>
      <c r="E112" s="158" t="s">
        <v>1135</v>
      </c>
      <c r="F112" s="177">
        <v>846.40500000000009</v>
      </c>
      <c r="G112" s="177">
        <v>1668873.1499999997</v>
      </c>
      <c r="H112" s="10">
        <v>965</v>
      </c>
      <c r="I112" s="10">
        <v>1372435</v>
      </c>
      <c r="J112" s="49">
        <f t="shared" si="5"/>
        <v>1.1401161382553269</v>
      </c>
      <c r="K112" s="49">
        <f t="shared" si="6"/>
        <v>0.82237226957603116</v>
      </c>
      <c r="L112" s="49">
        <f t="shared" si="7"/>
        <v>0.3</v>
      </c>
      <c r="M112" s="49">
        <f t="shared" si="8"/>
        <v>0.57566058870322179</v>
      </c>
      <c r="N112" s="144">
        <f t="shared" si="9"/>
        <v>0.87566058870322183</v>
      </c>
      <c r="O112" s="47"/>
      <c r="P112" s="47"/>
    </row>
    <row r="113" spans="1:16">
      <c r="A113" s="175">
        <v>110</v>
      </c>
      <c r="B113" s="187" t="s">
        <v>157</v>
      </c>
      <c r="C113" s="185" t="s">
        <v>173</v>
      </c>
      <c r="D113" s="157" t="s">
        <v>295</v>
      </c>
      <c r="E113" s="158" t="s">
        <v>1166</v>
      </c>
      <c r="F113" s="177">
        <v>1710.0599999999997</v>
      </c>
      <c r="G113" s="177">
        <v>3318812.400750001</v>
      </c>
      <c r="H113" s="10">
        <v>847</v>
      </c>
      <c r="I113" s="10">
        <v>1491100</v>
      </c>
      <c r="J113" s="49">
        <f t="shared" si="5"/>
        <v>0.49530425833011715</v>
      </c>
      <c r="K113" s="49">
        <f t="shared" si="6"/>
        <v>0.44928722083328188</v>
      </c>
      <c r="L113" s="49">
        <f t="shared" si="7"/>
        <v>0.14859127749903514</v>
      </c>
      <c r="M113" s="49">
        <f t="shared" si="8"/>
        <v>0.3145010545832973</v>
      </c>
      <c r="N113" s="144">
        <f t="shared" si="9"/>
        <v>0.46309233208233247</v>
      </c>
      <c r="O113" s="47"/>
      <c r="P113" s="47"/>
    </row>
    <row r="114" spans="1:16">
      <c r="A114" s="175">
        <v>111</v>
      </c>
      <c r="B114" s="187" t="s">
        <v>157</v>
      </c>
      <c r="C114" s="185" t="s">
        <v>173</v>
      </c>
      <c r="D114" s="157" t="s">
        <v>293</v>
      </c>
      <c r="E114" s="158" t="s">
        <v>294</v>
      </c>
      <c r="F114" s="177">
        <v>1554.6000000000001</v>
      </c>
      <c r="G114" s="177">
        <v>3017102.1825000001</v>
      </c>
      <c r="H114" s="10">
        <v>841</v>
      </c>
      <c r="I114" s="10">
        <v>1310930</v>
      </c>
      <c r="J114" s="49">
        <f t="shared" si="5"/>
        <v>0.54097517046185506</v>
      </c>
      <c r="K114" s="49">
        <f t="shared" si="6"/>
        <v>0.4344997022652215</v>
      </c>
      <c r="L114" s="49">
        <f t="shared" si="7"/>
        <v>0.16229255113855651</v>
      </c>
      <c r="M114" s="49">
        <f t="shared" si="8"/>
        <v>0.30414979158565503</v>
      </c>
      <c r="N114" s="144">
        <f t="shared" si="9"/>
        <v>0.46644234272421153</v>
      </c>
      <c r="O114" s="47"/>
      <c r="P114" s="47"/>
    </row>
    <row r="115" spans="1:16">
      <c r="A115" s="175">
        <v>112</v>
      </c>
      <c r="B115" s="185" t="s">
        <v>157</v>
      </c>
      <c r="C115" s="185" t="s">
        <v>173</v>
      </c>
      <c r="D115" s="157" t="s">
        <v>296</v>
      </c>
      <c r="E115" s="158" t="s">
        <v>297</v>
      </c>
      <c r="F115" s="177">
        <v>1917.34</v>
      </c>
      <c r="G115" s="177">
        <v>3721092.6917499988</v>
      </c>
      <c r="H115" s="10">
        <v>1124</v>
      </c>
      <c r="I115" s="10">
        <v>1791905</v>
      </c>
      <c r="J115" s="49">
        <f t="shared" si="5"/>
        <v>0.58622883786913127</v>
      </c>
      <c r="K115" s="49">
        <f t="shared" si="6"/>
        <v>0.48155344368948844</v>
      </c>
      <c r="L115" s="49">
        <f t="shared" si="7"/>
        <v>0.17586865136073937</v>
      </c>
      <c r="M115" s="49">
        <f t="shared" si="8"/>
        <v>0.33708741058264191</v>
      </c>
      <c r="N115" s="144">
        <f t="shared" si="9"/>
        <v>0.51295606194338128</v>
      </c>
      <c r="O115" s="47"/>
      <c r="P115" s="47"/>
    </row>
    <row r="116" spans="1:16">
      <c r="A116" s="175">
        <v>113</v>
      </c>
      <c r="B116" s="185" t="s">
        <v>154</v>
      </c>
      <c r="C116" s="185" t="s">
        <v>173</v>
      </c>
      <c r="D116" s="157" t="s">
        <v>361</v>
      </c>
      <c r="E116" s="158" t="s">
        <v>1267</v>
      </c>
      <c r="F116" s="177">
        <v>1925.9499999999998</v>
      </c>
      <c r="G116" s="177">
        <v>3756699.31</v>
      </c>
      <c r="H116" s="10">
        <v>1758</v>
      </c>
      <c r="I116" s="10">
        <v>2290680</v>
      </c>
      <c r="J116" s="49">
        <f t="shared" si="5"/>
        <v>0.91279628235416299</v>
      </c>
      <c r="K116" s="49">
        <f t="shared" si="6"/>
        <v>0.60975867669323791</v>
      </c>
      <c r="L116" s="49">
        <f t="shared" si="7"/>
        <v>0.2738388847062489</v>
      </c>
      <c r="M116" s="49">
        <f t="shared" si="8"/>
        <v>0.42683107368526652</v>
      </c>
      <c r="N116" s="144">
        <f t="shared" si="9"/>
        <v>0.70066995839151547</v>
      </c>
      <c r="O116" s="47"/>
      <c r="P116" s="47"/>
    </row>
    <row r="117" spans="1:16">
      <c r="A117" s="175">
        <v>114</v>
      </c>
      <c r="B117" s="185" t="s">
        <v>154</v>
      </c>
      <c r="C117" s="185" t="s">
        <v>173</v>
      </c>
      <c r="D117" s="157" t="s">
        <v>363</v>
      </c>
      <c r="E117" s="158" t="s">
        <v>1369</v>
      </c>
      <c r="F117" s="177">
        <v>592.59999999999991</v>
      </c>
      <c r="G117" s="177">
        <v>1155907.48</v>
      </c>
      <c r="H117" s="10">
        <v>271</v>
      </c>
      <c r="I117" s="10">
        <v>284915</v>
      </c>
      <c r="J117" s="49">
        <f t="shared" si="5"/>
        <v>0.45730678366520428</v>
      </c>
      <c r="K117" s="49">
        <f t="shared" si="6"/>
        <v>0.24648599038393626</v>
      </c>
      <c r="L117" s="49">
        <f t="shared" si="7"/>
        <v>0.13719203509956127</v>
      </c>
      <c r="M117" s="49">
        <f t="shared" si="8"/>
        <v>0.17254019326875536</v>
      </c>
      <c r="N117" s="144">
        <f t="shared" si="9"/>
        <v>0.3097322283683166</v>
      </c>
      <c r="O117" s="47"/>
      <c r="P117" s="47"/>
    </row>
    <row r="118" spans="1:16">
      <c r="A118" s="175">
        <v>115</v>
      </c>
      <c r="B118" s="185" t="s">
        <v>154</v>
      </c>
      <c r="C118" s="185" t="s">
        <v>173</v>
      </c>
      <c r="D118" s="157" t="s">
        <v>364</v>
      </c>
      <c r="E118" s="158" t="s">
        <v>1268</v>
      </c>
      <c r="F118" s="177">
        <v>444.45000000000005</v>
      </c>
      <c r="G118" s="177">
        <v>866930.61</v>
      </c>
      <c r="H118" s="10">
        <v>602</v>
      </c>
      <c r="I118" s="10">
        <v>644650</v>
      </c>
      <c r="J118" s="49">
        <f t="shared" si="5"/>
        <v>1.3544830689616378</v>
      </c>
      <c r="K118" s="49">
        <f t="shared" si="6"/>
        <v>0.74360045955696497</v>
      </c>
      <c r="L118" s="49">
        <f t="shared" si="7"/>
        <v>0.3</v>
      </c>
      <c r="M118" s="49">
        <f t="shared" si="8"/>
        <v>0.5205203216898755</v>
      </c>
      <c r="N118" s="144">
        <f t="shared" si="9"/>
        <v>0.82052032168987554</v>
      </c>
      <c r="O118" s="47"/>
      <c r="P118" s="47"/>
    </row>
    <row r="119" spans="1:16">
      <c r="A119" s="175">
        <v>116</v>
      </c>
      <c r="B119" s="188" t="s">
        <v>1386</v>
      </c>
      <c r="C119" s="189" t="s">
        <v>26</v>
      </c>
      <c r="D119" s="190" t="s">
        <v>367</v>
      </c>
      <c r="E119" s="190" t="s">
        <v>1428</v>
      </c>
      <c r="F119" s="156">
        <v>1557</v>
      </c>
      <c r="G119" s="156">
        <v>2993184.5</v>
      </c>
      <c r="H119" s="10">
        <v>1365</v>
      </c>
      <c r="I119" s="10">
        <v>2518300</v>
      </c>
      <c r="J119" s="49">
        <f t="shared" si="5"/>
        <v>0.87668593448940269</v>
      </c>
      <c r="K119" s="49">
        <f t="shared" si="6"/>
        <v>0.84134472833198226</v>
      </c>
      <c r="L119" s="49">
        <f t="shared" si="7"/>
        <v>0.26300578034682082</v>
      </c>
      <c r="M119" s="49">
        <f t="shared" si="8"/>
        <v>0.58894130983238757</v>
      </c>
      <c r="N119" s="144">
        <f t="shared" si="9"/>
        <v>0.85194709017920833</v>
      </c>
      <c r="O119" s="47"/>
      <c r="P119" s="47"/>
    </row>
    <row r="120" spans="1:16">
      <c r="A120" s="175">
        <v>117</v>
      </c>
      <c r="B120" s="188" t="s">
        <v>1386</v>
      </c>
      <c r="C120" s="189" t="s">
        <v>26</v>
      </c>
      <c r="D120" s="190" t="s">
        <v>366</v>
      </c>
      <c r="E120" s="190" t="s">
        <v>1138</v>
      </c>
      <c r="F120" s="156">
        <v>1626</v>
      </c>
      <c r="G120" s="156">
        <v>2897868.125</v>
      </c>
      <c r="H120" s="10">
        <v>1397</v>
      </c>
      <c r="I120" s="10">
        <v>2577160</v>
      </c>
      <c r="J120" s="49">
        <f t="shared" si="5"/>
        <v>0.85916359163591638</v>
      </c>
      <c r="K120" s="49">
        <f t="shared" si="6"/>
        <v>0.88932963434973422</v>
      </c>
      <c r="L120" s="49">
        <f t="shared" si="7"/>
        <v>0.25774907749077491</v>
      </c>
      <c r="M120" s="49">
        <f t="shared" si="8"/>
        <v>0.6225307440448139</v>
      </c>
      <c r="N120" s="144">
        <f t="shared" si="9"/>
        <v>0.88027982153558881</v>
      </c>
      <c r="O120" s="47"/>
      <c r="P120" s="47"/>
    </row>
    <row r="121" spans="1:16">
      <c r="A121" s="175">
        <v>118</v>
      </c>
      <c r="B121" s="188" t="s">
        <v>1386</v>
      </c>
      <c r="C121" s="189" t="s">
        <v>26</v>
      </c>
      <c r="D121" s="190" t="s">
        <v>368</v>
      </c>
      <c r="E121" s="190" t="s">
        <v>1139</v>
      </c>
      <c r="F121" s="156">
        <v>2604</v>
      </c>
      <c r="G121" s="156">
        <v>6282959.8499999996</v>
      </c>
      <c r="H121" s="10">
        <v>1583</v>
      </c>
      <c r="I121" s="10">
        <v>3912235</v>
      </c>
      <c r="J121" s="49">
        <f t="shared" si="5"/>
        <v>0.60791090629800304</v>
      </c>
      <c r="K121" s="49">
        <f t="shared" si="6"/>
        <v>0.62267388196026752</v>
      </c>
      <c r="L121" s="49">
        <f t="shared" si="7"/>
        <v>0.18237327188940092</v>
      </c>
      <c r="M121" s="49">
        <f t="shared" si="8"/>
        <v>0.43587171737218722</v>
      </c>
      <c r="N121" s="144">
        <f t="shared" si="9"/>
        <v>0.61824498926158811</v>
      </c>
      <c r="O121" s="47"/>
      <c r="P121" s="47"/>
    </row>
    <row r="122" spans="1:16">
      <c r="A122" s="175">
        <v>119</v>
      </c>
      <c r="B122" s="188" t="s">
        <v>1386</v>
      </c>
      <c r="C122" s="189" t="s">
        <v>26</v>
      </c>
      <c r="D122" s="190" t="s">
        <v>369</v>
      </c>
      <c r="E122" s="190" t="s">
        <v>1140</v>
      </c>
      <c r="F122" s="156">
        <v>1041</v>
      </c>
      <c r="G122" s="156">
        <v>2265623.7749999999</v>
      </c>
      <c r="H122" s="10">
        <v>1196</v>
      </c>
      <c r="I122" s="10">
        <v>1847095</v>
      </c>
      <c r="J122" s="49">
        <f t="shared" si="5"/>
        <v>1.148895292987512</v>
      </c>
      <c r="K122" s="49">
        <f t="shared" si="6"/>
        <v>0.81526995804941182</v>
      </c>
      <c r="L122" s="49">
        <f t="shared" si="7"/>
        <v>0.3</v>
      </c>
      <c r="M122" s="49">
        <f t="shared" si="8"/>
        <v>0.57068897063458823</v>
      </c>
      <c r="N122" s="144">
        <f t="shared" si="9"/>
        <v>0.87068897063458817</v>
      </c>
      <c r="O122" s="47"/>
      <c r="P122" s="47"/>
    </row>
    <row r="123" spans="1:16">
      <c r="A123" s="175">
        <v>120</v>
      </c>
      <c r="B123" s="191" t="s">
        <v>32</v>
      </c>
      <c r="C123" s="189" t="s">
        <v>26</v>
      </c>
      <c r="D123" s="190" t="s">
        <v>408</v>
      </c>
      <c r="E123" s="190" t="s">
        <v>1083</v>
      </c>
      <c r="F123" s="156">
        <v>2313</v>
      </c>
      <c r="G123" s="156">
        <v>5531129.125</v>
      </c>
      <c r="H123" s="10">
        <v>1387</v>
      </c>
      <c r="I123" s="10">
        <v>4843550</v>
      </c>
      <c r="J123" s="49">
        <f t="shared" si="5"/>
        <v>0.59965412883700819</v>
      </c>
      <c r="K123" s="49">
        <f t="shared" si="6"/>
        <v>0.8756891930271109</v>
      </c>
      <c r="L123" s="49">
        <f t="shared" si="7"/>
        <v>0.17989623865110246</v>
      </c>
      <c r="M123" s="49">
        <f t="shared" si="8"/>
        <v>0.61298243511897754</v>
      </c>
      <c r="N123" s="144">
        <f t="shared" si="9"/>
        <v>0.79287867377008003</v>
      </c>
      <c r="O123" s="47"/>
      <c r="P123" s="47"/>
    </row>
    <row r="124" spans="1:16">
      <c r="A124" s="175">
        <v>121</v>
      </c>
      <c r="B124" s="191" t="s">
        <v>32</v>
      </c>
      <c r="C124" s="189" t="s">
        <v>26</v>
      </c>
      <c r="D124" s="190" t="s">
        <v>406</v>
      </c>
      <c r="E124" s="190" t="s">
        <v>1085</v>
      </c>
      <c r="F124" s="156">
        <v>3054</v>
      </c>
      <c r="G124" s="156">
        <v>6481385.2000000002</v>
      </c>
      <c r="H124" s="10">
        <v>2146</v>
      </c>
      <c r="I124" s="10">
        <v>5531260</v>
      </c>
      <c r="J124" s="49">
        <f t="shared" si="5"/>
        <v>0.7026850032743942</v>
      </c>
      <c r="K124" s="49">
        <f t="shared" si="6"/>
        <v>0.85340707724021703</v>
      </c>
      <c r="L124" s="49">
        <f t="shared" si="7"/>
        <v>0.21080550098231826</v>
      </c>
      <c r="M124" s="49">
        <f t="shared" si="8"/>
        <v>0.59738495406815184</v>
      </c>
      <c r="N124" s="144">
        <f t="shared" si="9"/>
        <v>0.80819045505047016</v>
      </c>
      <c r="O124" s="47"/>
      <c r="P124" s="47"/>
    </row>
    <row r="125" spans="1:16">
      <c r="A125" s="175">
        <v>122</v>
      </c>
      <c r="B125" s="191" t="s">
        <v>32</v>
      </c>
      <c r="C125" s="189" t="s">
        <v>26</v>
      </c>
      <c r="D125" s="190" t="s">
        <v>410</v>
      </c>
      <c r="E125" s="190" t="s">
        <v>1084</v>
      </c>
      <c r="F125" s="156">
        <v>1879</v>
      </c>
      <c r="G125" s="156">
        <v>2761345.1749999998</v>
      </c>
      <c r="H125" s="10">
        <v>1573</v>
      </c>
      <c r="I125" s="10">
        <v>2351585</v>
      </c>
      <c r="J125" s="49">
        <f t="shared" si="5"/>
        <v>0.83714741883980837</v>
      </c>
      <c r="K125" s="49">
        <f t="shared" si="6"/>
        <v>0.85160849186483911</v>
      </c>
      <c r="L125" s="49">
        <f t="shared" si="7"/>
        <v>0.2511442256519425</v>
      </c>
      <c r="M125" s="49">
        <f t="shared" si="8"/>
        <v>0.59612594430538735</v>
      </c>
      <c r="N125" s="144">
        <f t="shared" si="9"/>
        <v>0.84727016995732984</v>
      </c>
      <c r="O125" s="47"/>
      <c r="P125" s="47"/>
    </row>
    <row r="126" spans="1:16">
      <c r="A126" s="175">
        <v>123</v>
      </c>
      <c r="B126" s="191" t="s">
        <v>32</v>
      </c>
      <c r="C126" s="189" t="s">
        <v>26</v>
      </c>
      <c r="D126" s="190" t="s">
        <v>404</v>
      </c>
      <c r="E126" s="190" t="s">
        <v>405</v>
      </c>
      <c r="F126" s="156">
        <v>1229</v>
      </c>
      <c r="G126" s="156">
        <v>2464633.4500000002</v>
      </c>
      <c r="H126" s="10">
        <v>735</v>
      </c>
      <c r="I126" s="10">
        <v>1549695</v>
      </c>
      <c r="J126" s="49">
        <f t="shared" si="5"/>
        <v>0.59804719283970709</v>
      </c>
      <c r="K126" s="49">
        <f t="shared" si="6"/>
        <v>0.62877301287946075</v>
      </c>
      <c r="L126" s="49">
        <f t="shared" si="7"/>
        <v>0.17941415785191211</v>
      </c>
      <c r="M126" s="49">
        <f t="shared" si="8"/>
        <v>0.44014110901562248</v>
      </c>
      <c r="N126" s="144">
        <f t="shared" si="9"/>
        <v>0.61955526686753459</v>
      </c>
      <c r="O126" s="47"/>
      <c r="P126" s="47"/>
    </row>
    <row r="127" spans="1:16">
      <c r="A127" s="175">
        <v>124</v>
      </c>
      <c r="B127" s="191" t="s">
        <v>32</v>
      </c>
      <c r="C127" s="189" t="s">
        <v>26</v>
      </c>
      <c r="D127" s="190" t="s">
        <v>409</v>
      </c>
      <c r="E127" s="190" t="s">
        <v>1282</v>
      </c>
      <c r="F127" s="156">
        <v>1219</v>
      </c>
      <c r="G127" s="156">
        <v>2233306.2749999999</v>
      </c>
      <c r="H127" s="10">
        <v>1017</v>
      </c>
      <c r="I127" s="10">
        <v>1643660</v>
      </c>
      <c r="J127" s="49">
        <f t="shared" si="5"/>
        <v>0.83429040196882687</v>
      </c>
      <c r="K127" s="49">
        <f t="shared" si="6"/>
        <v>0.73597608102363843</v>
      </c>
      <c r="L127" s="49">
        <f t="shared" si="7"/>
        <v>0.25028712059064806</v>
      </c>
      <c r="M127" s="49">
        <f t="shared" si="8"/>
        <v>0.51518325671654686</v>
      </c>
      <c r="N127" s="144">
        <f t="shared" si="9"/>
        <v>0.76547037730719492</v>
      </c>
      <c r="O127" s="47"/>
      <c r="P127" s="47"/>
    </row>
    <row r="128" spans="1:16">
      <c r="A128" s="175">
        <v>125</v>
      </c>
      <c r="B128" s="191" t="s">
        <v>32</v>
      </c>
      <c r="C128" s="189" t="s">
        <v>26</v>
      </c>
      <c r="D128" s="190" t="s">
        <v>403</v>
      </c>
      <c r="E128" s="190" t="s">
        <v>1103</v>
      </c>
      <c r="F128" s="156">
        <v>1216</v>
      </c>
      <c r="G128" s="156">
        <v>1846874.1</v>
      </c>
      <c r="H128" s="10">
        <v>1513</v>
      </c>
      <c r="I128" s="10">
        <v>1758095</v>
      </c>
      <c r="J128" s="49">
        <f t="shared" si="5"/>
        <v>1.2442434210526316</v>
      </c>
      <c r="K128" s="49">
        <f t="shared" si="6"/>
        <v>0.95193007471380964</v>
      </c>
      <c r="L128" s="49">
        <f t="shared" si="7"/>
        <v>0.3</v>
      </c>
      <c r="M128" s="49">
        <f t="shared" si="8"/>
        <v>0.66635105229966674</v>
      </c>
      <c r="N128" s="144">
        <f t="shared" si="9"/>
        <v>0.96635105229966678</v>
      </c>
      <c r="O128" s="47"/>
      <c r="P128" s="47"/>
    </row>
    <row r="129" spans="1:16">
      <c r="A129" s="175">
        <v>126</v>
      </c>
      <c r="B129" s="191" t="s">
        <v>32</v>
      </c>
      <c r="C129" s="189" t="s">
        <v>26</v>
      </c>
      <c r="D129" s="190" t="s">
        <v>413</v>
      </c>
      <c r="E129" s="190" t="s">
        <v>1104</v>
      </c>
      <c r="F129" s="156">
        <v>547</v>
      </c>
      <c r="G129" s="156">
        <v>899244.67500000005</v>
      </c>
      <c r="H129" s="10">
        <v>198</v>
      </c>
      <c r="I129" s="10">
        <v>481430</v>
      </c>
      <c r="J129" s="49">
        <f t="shared" si="5"/>
        <v>0.36197440585009139</v>
      </c>
      <c r="K129" s="49">
        <f t="shared" si="6"/>
        <v>0.53537153278110872</v>
      </c>
      <c r="L129" s="49">
        <f t="shared" si="7"/>
        <v>0.10859232175502741</v>
      </c>
      <c r="M129" s="49">
        <f t="shared" si="8"/>
        <v>0.3747600729467761</v>
      </c>
      <c r="N129" s="144">
        <f t="shared" si="9"/>
        <v>0.48335239470180352</v>
      </c>
      <c r="O129" s="47"/>
      <c r="P129" s="47"/>
    </row>
    <row r="130" spans="1:16">
      <c r="A130" s="175">
        <v>127</v>
      </c>
      <c r="B130" s="191" t="s">
        <v>32</v>
      </c>
      <c r="C130" s="189" t="s">
        <v>26</v>
      </c>
      <c r="D130" s="190" t="s">
        <v>411</v>
      </c>
      <c r="E130" s="190" t="s">
        <v>1363</v>
      </c>
      <c r="F130" s="156">
        <v>677</v>
      </c>
      <c r="G130" s="156">
        <v>1111173.125</v>
      </c>
      <c r="H130" s="10">
        <v>467</v>
      </c>
      <c r="I130" s="10">
        <v>743405</v>
      </c>
      <c r="J130" s="49">
        <f t="shared" si="5"/>
        <v>0.68980797636632196</v>
      </c>
      <c r="K130" s="49">
        <f t="shared" si="6"/>
        <v>0.66902715992163686</v>
      </c>
      <c r="L130" s="49">
        <f t="shared" si="7"/>
        <v>0.20694239290989658</v>
      </c>
      <c r="M130" s="49">
        <f t="shared" si="8"/>
        <v>0.46831901194514575</v>
      </c>
      <c r="N130" s="144">
        <f t="shared" si="9"/>
        <v>0.67526140485504227</v>
      </c>
      <c r="O130" s="47"/>
      <c r="P130" s="47"/>
    </row>
    <row r="131" spans="1:16">
      <c r="A131" s="175">
        <v>128</v>
      </c>
      <c r="B131" s="191" t="s">
        <v>32</v>
      </c>
      <c r="C131" s="189" t="s">
        <v>26</v>
      </c>
      <c r="D131" s="190" t="s">
        <v>412</v>
      </c>
      <c r="E131" s="190" t="s">
        <v>1321</v>
      </c>
      <c r="F131" s="156">
        <v>1165</v>
      </c>
      <c r="G131" s="156">
        <v>2010276.35</v>
      </c>
      <c r="H131" s="10">
        <v>877</v>
      </c>
      <c r="I131" s="10">
        <v>1392080</v>
      </c>
      <c r="J131" s="49">
        <f t="shared" si="5"/>
        <v>0.75278969957081543</v>
      </c>
      <c r="K131" s="49">
        <f t="shared" si="6"/>
        <v>0.69248190677863763</v>
      </c>
      <c r="L131" s="49">
        <f t="shared" si="7"/>
        <v>0.22583690987124461</v>
      </c>
      <c r="M131" s="49">
        <f t="shared" si="8"/>
        <v>0.48473733474504632</v>
      </c>
      <c r="N131" s="144">
        <f t="shared" si="9"/>
        <v>0.71057424461629093</v>
      </c>
      <c r="O131" s="47"/>
      <c r="P131" s="47"/>
    </row>
    <row r="132" spans="1:16">
      <c r="A132" s="175">
        <v>129</v>
      </c>
      <c r="B132" s="191" t="s">
        <v>32</v>
      </c>
      <c r="C132" s="189" t="s">
        <v>26</v>
      </c>
      <c r="D132" s="190" t="s">
        <v>407</v>
      </c>
      <c r="E132" s="190" t="s">
        <v>1087</v>
      </c>
      <c r="F132" s="156">
        <v>1125</v>
      </c>
      <c r="G132" s="156">
        <v>1658535.7749999999</v>
      </c>
      <c r="H132" s="10">
        <v>1074</v>
      </c>
      <c r="I132" s="10">
        <v>1317240</v>
      </c>
      <c r="J132" s="49">
        <f t="shared" ref="J132:J195" si="10">IFERROR(H132/F132,0)</f>
        <v>0.95466666666666666</v>
      </c>
      <c r="K132" s="49">
        <f t="shared" ref="K132:K195" si="11">IFERROR(I132/G132,0)</f>
        <v>0.79421862335167304</v>
      </c>
      <c r="L132" s="49">
        <f t="shared" si="7"/>
        <v>0.28639999999999999</v>
      </c>
      <c r="M132" s="49">
        <f t="shared" si="8"/>
        <v>0.5559530363461711</v>
      </c>
      <c r="N132" s="144">
        <f t="shared" si="9"/>
        <v>0.84235303634617109</v>
      </c>
      <c r="O132" s="47"/>
      <c r="P132" s="47"/>
    </row>
    <row r="133" spans="1:16">
      <c r="A133" s="175">
        <v>130</v>
      </c>
      <c r="B133" s="192" t="s">
        <v>30</v>
      </c>
      <c r="C133" s="189" t="s">
        <v>26</v>
      </c>
      <c r="D133" s="193" t="s">
        <v>395</v>
      </c>
      <c r="E133" s="193" t="s">
        <v>348</v>
      </c>
      <c r="F133" s="156">
        <v>5177</v>
      </c>
      <c r="G133" s="156">
        <v>9901604.7249999996</v>
      </c>
      <c r="H133" s="10">
        <v>4165</v>
      </c>
      <c r="I133" s="10">
        <v>6834210</v>
      </c>
      <c r="J133" s="49">
        <f t="shared" si="10"/>
        <v>0.80451999227351745</v>
      </c>
      <c r="K133" s="49">
        <f t="shared" si="11"/>
        <v>0.69021236353181126</v>
      </c>
      <c r="L133" s="49">
        <f t="shared" ref="L133:L196" si="12">IF((J133*0.3)&gt;30%,30%,(J133*0.3))</f>
        <v>0.24135599768205523</v>
      </c>
      <c r="M133" s="49">
        <f t="shared" ref="M133:M196" si="13">IF((K133*0.7)&gt;70%,70%,(K133*0.7))</f>
        <v>0.48314865447226785</v>
      </c>
      <c r="N133" s="144">
        <f t="shared" ref="N133:N196" si="14">L133+M133</f>
        <v>0.72450465215432303</v>
      </c>
      <c r="O133" s="47"/>
      <c r="P133" s="47"/>
    </row>
    <row r="134" spans="1:16">
      <c r="A134" s="175">
        <v>131</v>
      </c>
      <c r="B134" s="192" t="s">
        <v>30</v>
      </c>
      <c r="C134" s="189" t="s">
        <v>26</v>
      </c>
      <c r="D134" s="193" t="s">
        <v>396</v>
      </c>
      <c r="E134" s="193" t="s">
        <v>1351</v>
      </c>
      <c r="F134" s="156">
        <v>1518</v>
      </c>
      <c r="G134" s="156">
        <v>2898568.375</v>
      </c>
      <c r="H134" s="10">
        <v>1348</v>
      </c>
      <c r="I134" s="10">
        <v>2321425</v>
      </c>
      <c r="J134" s="49">
        <f t="shared" si="10"/>
        <v>0.88801054018445325</v>
      </c>
      <c r="K134" s="49">
        <f t="shared" si="11"/>
        <v>0.80088674810025828</v>
      </c>
      <c r="L134" s="49">
        <f t="shared" si="12"/>
        <v>0.26640316205533598</v>
      </c>
      <c r="M134" s="49">
        <f t="shared" si="13"/>
        <v>0.56062072367018079</v>
      </c>
      <c r="N134" s="144">
        <f t="shared" si="14"/>
        <v>0.82702388572551677</v>
      </c>
      <c r="O134" s="47"/>
      <c r="P134" s="47"/>
    </row>
    <row r="135" spans="1:16">
      <c r="A135" s="175">
        <v>132</v>
      </c>
      <c r="B135" s="192" t="s">
        <v>30</v>
      </c>
      <c r="C135" s="189" t="s">
        <v>26</v>
      </c>
      <c r="D135" s="193" t="s">
        <v>399</v>
      </c>
      <c r="E135" s="193" t="s">
        <v>400</v>
      </c>
      <c r="F135" s="156">
        <v>1975</v>
      </c>
      <c r="G135" s="156">
        <v>3774220.75</v>
      </c>
      <c r="H135" s="10">
        <v>1472</v>
      </c>
      <c r="I135" s="10">
        <v>2620920</v>
      </c>
      <c r="J135" s="49">
        <f t="shared" si="10"/>
        <v>0.74531645569620253</v>
      </c>
      <c r="K135" s="49">
        <f t="shared" si="11"/>
        <v>0.69442678995392626</v>
      </c>
      <c r="L135" s="49">
        <f t="shared" si="12"/>
        <v>0.22359493670886074</v>
      </c>
      <c r="M135" s="49">
        <f t="shared" si="13"/>
        <v>0.48609875296774835</v>
      </c>
      <c r="N135" s="144">
        <f t="shared" si="14"/>
        <v>0.70969368967660906</v>
      </c>
      <c r="O135" s="47"/>
      <c r="P135" s="47"/>
    </row>
    <row r="136" spans="1:16">
      <c r="A136" s="175">
        <v>133</v>
      </c>
      <c r="B136" s="192" t="s">
        <v>30</v>
      </c>
      <c r="C136" s="189" t="s">
        <v>26</v>
      </c>
      <c r="D136" s="193" t="s">
        <v>398</v>
      </c>
      <c r="E136" s="193" t="s">
        <v>362</v>
      </c>
      <c r="F136" s="156">
        <v>1518</v>
      </c>
      <c r="G136" s="156">
        <v>2898568.375</v>
      </c>
      <c r="H136" s="10">
        <v>1294</v>
      </c>
      <c r="I136" s="10">
        <v>2275230</v>
      </c>
      <c r="J136" s="49">
        <f t="shared" si="10"/>
        <v>0.85243741765480896</v>
      </c>
      <c r="K136" s="49">
        <f t="shared" si="11"/>
        <v>0.78494957014771127</v>
      </c>
      <c r="L136" s="49">
        <f t="shared" si="12"/>
        <v>0.25573122529644265</v>
      </c>
      <c r="M136" s="49">
        <f t="shared" si="13"/>
        <v>0.5494646991033979</v>
      </c>
      <c r="N136" s="144">
        <f t="shared" si="14"/>
        <v>0.80519592439984056</v>
      </c>
      <c r="O136" s="47"/>
      <c r="P136" s="47"/>
    </row>
    <row r="137" spans="1:16">
      <c r="A137" s="175">
        <v>134</v>
      </c>
      <c r="B137" s="192" t="s">
        <v>30</v>
      </c>
      <c r="C137" s="189" t="s">
        <v>26</v>
      </c>
      <c r="D137" s="193" t="s">
        <v>394</v>
      </c>
      <c r="E137" s="193" t="s">
        <v>1387</v>
      </c>
      <c r="F137" s="156">
        <v>1827</v>
      </c>
      <c r="G137" s="156">
        <v>3488868.5249999999</v>
      </c>
      <c r="H137" s="10">
        <v>1408</v>
      </c>
      <c r="I137" s="10">
        <v>2802100</v>
      </c>
      <c r="J137" s="49">
        <f t="shared" si="10"/>
        <v>0.7706622879036672</v>
      </c>
      <c r="K137" s="49">
        <f t="shared" si="11"/>
        <v>0.80315436936678497</v>
      </c>
      <c r="L137" s="49">
        <f t="shared" si="12"/>
        <v>0.23119868637110014</v>
      </c>
      <c r="M137" s="49">
        <f t="shared" si="13"/>
        <v>0.56220805855674949</v>
      </c>
      <c r="N137" s="144">
        <f t="shared" si="14"/>
        <v>0.79340674492784968</v>
      </c>
      <c r="O137" s="47"/>
      <c r="P137" s="47"/>
    </row>
    <row r="138" spans="1:16">
      <c r="A138" s="175">
        <v>135</v>
      </c>
      <c r="B138" s="192" t="s">
        <v>30</v>
      </c>
      <c r="C138" s="189" t="s">
        <v>26</v>
      </c>
      <c r="D138" s="193" t="s">
        <v>401</v>
      </c>
      <c r="E138" s="193" t="s">
        <v>402</v>
      </c>
      <c r="F138" s="156">
        <v>1518</v>
      </c>
      <c r="G138" s="156">
        <v>2898568.375</v>
      </c>
      <c r="H138" s="10">
        <v>1312</v>
      </c>
      <c r="I138" s="10">
        <v>2129770</v>
      </c>
      <c r="J138" s="49">
        <f t="shared" si="10"/>
        <v>0.86429512516469043</v>
      </c>
      <c r="K138" s="49">
        <f t="shared" si="11"/>
        <v>0.73476617573321867</v>
      </c>
      <c r="L138" s="49">
        <f t="shared" si="12"/>
        <v>0.25928853754940712</v>
      </c>
      <c r="M138" s="49">
        <f t="shared" si="13"/>
        <v>0.51433632301325305</v>
      </c>
      <c r="N138" s="144">
        <f t="shared" si="14"/>
        <v>0.77362486056266011</v>
      </c>
      <c r="O138" s="47"/>
      <c r="P138" s="47"/>
    </row>
    <row r="139" spans="1:16">
      <c r="A139" s="175">
        <v>136</v>
      </c>
      <c r="B139" s="192" t="s">
        <v>30</v>
      </c>
      <c r="C139" s="189" t="s">
        <v>26</v>
      </c>
      <c r="D139" s="193" t="s">
        <v>392</v>
      </c>
      <c r="E139" s="193" t="s">
        <v>393</v>
      </c>
      <c r="F139" s="156">
        <v>1672</v>
      </c>
      <c r="G139" s="156">
        <v>3199058.45</v>
      </c>
      <c r="H139" s="10">
        <v>1793</v>
      </c>
      <c r="I139" s="10">
        <v>2632590</v>
      </c>
      <c r="J139" s="49">
        <f t="shared" si="10"/>
        <v>1.0723684210526316</v>
      </c>
      <c r="K139" s="49">
        <f t="shared" si="11"/>
        <v>0.82292650826683078</v>
      </c>
      <c r="L139" s="49">
        <f t="shared" si="12"/>
        <v>0.3</v>
      </c>
      <c r="M139" s="49">
        <f t="shared" si="13"/>
        <v>0.57604855578678149</v>
      </c>
      <c r="N139" s="144">
        <f t="shared" si="14"/>
        <v>0.87604855578678142</v>
      </c>
      <c r="O139" s="47"/>
      <c r="P139" s="47"/>
    </row>
    <row r="140" spans="1:16">
      <c r="A140" s="175">
        <v>137</v>
      </c>
      <c r="B140" s="192" t="s">
        <v>27</v>
      </c>
      <c r="C140" s="189" t="s">
        <v>26</v>
      </c>
      <c r="D140" s="161" t="s">
        <v>379</v>
      </c>
      <c r="E140" s="180" t="s">
        <v>1350</v>
      </c>
      <c r="F140" s="156">
        <v>2243</v>
      </c>
      <c r="G140" s="156">
        <v>5642385.4000000004</v>
      </c>
      <c r="H140" s="10">
        <v>2592</v>
      </c>
      <c r="I140" s="10">
        <v>4412920</v>
      </c>
      <c r="J140" s="49">
        <f t="shared" si="10"/>
        <v>1.1555951850200623</v>
      </c>
      <c r="K140" s="49">
        <f t="shared" si="11"/>
        <v>0.78210183940997713</v>
      </c>
      <c r="L140" s="49">
        <f t="shared" si="12"/>
        <v>0.3</v>
      </c>
      <c r="M140" s="49">
        <f t="shared" si="13"/>
        <v>0.54747128758698393</v>
      </c>
      <c r="N140" s="144">
        <f t="shared" si="14"/>
        <v>0.84747128758698387</v>
      </c>
      <c r="O140" s="47"/>
      <c r="P140" s="47"/>
    </row>
    <row r="141" spans="1:16">
      <c r="A141" s="175">
        <v>138</v>
      </c>
      <c r="B141" s="192" t="s">
        <v>27</v>
      </c>
      <c r="C141" s="189" t="s">
        <v>26</v>
      </c>
      <c r="D141" s="161" t="s">
        <v>1200</v>
      </c>
      <c r="E141" s="180" t="s">
        <v>1101</v>
      </c>
      <c r="F141" s="156">
        <v>2227</v>
      </c>
      <c r="G141" s="156">
        <v>3750732.6</v>
      </c>
      <c r="H141" s="10">
        <v>1663</v>
      </c>
      <c r="I141" s="10">
        <v>2211855</v>
      </c>
      <c r="J141" s="49">
        <f t="shared" si="10"/>
        <v>0.74674449932644815</v>
      </c>
      <c r="K141" s="49">
        <f t="shared" si="11"/>
        <v>0.58971279370862106</v>
      </c>
      <c r="L141" s="49">
        <f t="shared" si="12"/>
        <v>0.22402334979793445</v>
      </c>
      <c r="M141" s="49">
        <f t="shared" si="13"/>
        <v>0.41279895559603474</v>
      </c>
      <c r="N141" s="144">
        <f t="shared" si="14"/>
        <v>0.63682230539396922</v>
      </c>
      <c r="O141" s="47"/>
      <c r="P141" s="47"/>
    </row>
    <row r="142" spans="1:16">
      <c r="A142" s="175">
        <v>139</v>
      </c>
      <c r="B142" s="192" t="s">
        <v>27</v>
      </c>
      <c r="C142" s="189" t="s">
        <v>26</v>
      </c>
      <c r="D142" s="161" t="s">
        <v>381</v>
      </c>
      <c r="E142" s="180" t="s">
        <v>1281</v>
      </c>
      <c r="F142" s="156">
        <v>3320</v>
      </c>
      <c r="G142" s="156">
        <v>4970956.7249999996</v>
      </c>
      <c r="H142" s="10">
        <v>1810</v>
      </c>
      <c r="I142" s="10">
        <v>2686995</v>
      </c>
      <c r="J142" s="49">
        <f t="shared" si="10"/>
        <v>0.54518072289156627</v>
      </c>
      <c r="K142" s="49">
        <f t="shared" si="11"/>
        <v>0.54053880342319827</v>
      </c>
      <c r="L142" s="49">
        <f t="shared" si="12"/>
        <v>0.16355421686746988</v>
      </c>
      <c r="M142" s="49">
        <f t="shared" si="13"/>
        <v>0.37837716239623875</v>
      </c>
      <c r="N142" s="144">
        <f t="shared" si="14"/>
        <v>0.5419313792637086</v>
      </c>
      <c r="O142" s="47"/>
      <c r="P142" s="47"/>
    </row>
    <row r="143" spans="1:16">
      <c r="A143" s="175">
        <v>140</v>
      </c>
      <c r="B143" s="192" t="s">
        <v>39</v>
      </c>
      <c r="C143" s="189" t="s">
        <v>26</v>
      </c>
      <c r="D143" s="194" t="s">
        <v>374</v>
      </c>
      <c r="E143" s="194" t="s">
        <v>375</v>
      </c>
      <c r="F143" s="156">
        <v>1178</v>
      </c>
      <c r="G143" s="156">
        <v>3878626.625</v>
      </c>
      <c r="H143" s="10">
        <v>1412</v>
      </c>
      <c r="I143" s="10">
        <v>2465000</v>
      </c>
      <c r="J143" s="49">
        <f t="shared" si="10"/>
        <v>1.198641765704584</v>
      </c>
      <c r="K143" s="49">
        <f t="shared" si="11"/>
        <v>0.63553423371861684</v>
      </c>
      <c r="L143" s="49">
        <f t="shared" si="12"/>
        <v>0.3</v>
      </c>
      <c r="M143" s="49">
        <f t="shared" si="13"/>
        <v>0.44487396360303177</v>
      </c>
      <c r="N143" s="144">
        <f t="shared" si="14"/>
        <v>0.74487396360303171</v>
      </c>
      <c r="O143" s="47"/>
      <c r="P143" s="47"/>
    </row>
    <row r="144" spans="1:16">
      <c r="A144" s="175">
        <v>141</v>
      </c>
      <c r="B144" s="192" t="s">
        <v>39</v>
      </c>
      <c r="C144" s="189" t="s">
        <v>26</v>
      </c>
      <c r="D144" s="194" t="s">
        <v>372</v>
      </c>
      <c r="E144" s="195" t="s">
        <v>373</v>
      </c>
      <c r="F144" s="156">
        <v>1294</v>
      </c>
      <c r="G144" s="156">
        <v>1712814.325</v>
      </c>
      <c r="H144" s="10">
        <v>1090</v>
      </c>
      <c r="I144" s="10">
        <v>1486540</v>
      </c>
      <c r="J144" s="49">
        <f t="shared" si="10"/>
        <v>0.84234930448222567</v>
      </c>
      <c r="K144" s="49">
        <f t="shared" si="11"/>
        <v>0.86789325515478744</v>
      </c>
      <c r="L144" s="49">
        <f t="shared" si="12"/>
        <v>0.25270479134466767</v>
      </c>
      <c r="M144" s="49">
        <f t="shared" si="13"/>
        <v>0.60752527860835115</v>
      </c>
      <c r="N144" s="144">
        <f t="shared" si="14"/>
        <v>0.86023006995301876</v>
      </c>
      <c r="O144" s="47"/>
      <c r="P144" s="47"/>
    </row>
    <row r="145" spans="1:16">
      <c r="A145" s="175">
        <v>142</v>
      </c>
      <c r="B145" s="192" t="s">
        <v>39</v>
      </c>
      <c r="C145" s="189" t="s">
        <v>26</v>
      </c>
      <c r="D145" s="194" t="s">
        <v>370</v>
      </c>
      <c r="E145" s="194" t="s">
        <v>371</v>
      </c>
      <c r="F145" s="156">
        <v>2317</v>
      </c>
      <c r="G145" s="156">
        <v>4226141.2249999996</v>
      </c>
      <c r="H145" s="10">
        <v>2043</v>
      </c>
      <c r="I145" s="10">
        <v>3169465</v>
      </c>
      <c r="J145" s="49">
        <f t="shared" si="10"/>
        <v>0.88174363400949507</v>
      </c>
      <c r="K145" s="49">
        <f t="shared" si="11"/>
        <v>0.74996665545647978</v>
      </c>
      <c r="L145" s="49">
        <f t="shared" si="12"/>
        <v>0.26452309020284853</v>
      </c>
      <c r="M145" s="49">
        <f t="shared" si="13"/>
        <v>0.52497665881953581</v>
      </c>
      <c r="N145" s="144">
        <f t="shared" si="14"/>
        <v>0.78949974902238429</v>
      </c>
      <c r="O145" s="47"/>
      <c r="P145" s="47"/>
    </row>
    <row r="146" spans="1:16">
      <c r="A146" s="175">
        <v>143</v>
      </c>
      <c r="B146" s="192" t="s">
        <v>39</v>
      </c>
      <c r="C146" s="189" t="s">
        <v>26</v>
      </c>
      <c r="D146" s="194" t="s">
        <v>376</v>
      </c>
      <c r="E146" s="194" t="s">
        <v>377</v>
      </c>
      <c r="F146" s="156">
        <v>1605</v>
      </c>
      <c r="G146" s="156">
        <v>3012239.1749999998</v>
      </c>
      <c r="H146" s="10">
        <v>1337</v>
      </c>
      <c r="I146" s="10">
        <v>2100810</v>
      </c>
      <c r="J146" s="49">
        <f t="shared" si="10"/>
        <v>0.83302180685358251</v>
      </c>
      <c r="K146" s="49">
        <f t="shared" si="11"/>
        <v>0.69742469901979154</v>
      </c>
      <c r="L146" s="49">
        <f t="shared" si="12"/>
        <v>0.24990654205607474</v>
      </c>
      <c r="M146" s="49">
        <f t="shared" si="13"/>
        <v>0.48819728931385403</v>
      </c>
      <c r="N146" s="144">
        <f t="shared" si="14"/>
        <v>0.73810383136992874</v>
      </c>
      <c r="O146" s="47"/>
      <c r="P146" s="47"/>
    </row>
    <row r="147" spans="1:16">
      <c r="A147" s="175">
        <v>144</v>
      </c>
      <c r="B147" s="192" t="s">
        <v>38</v>
      </c>
      <c r="C147" s="189" t="s">
        <v>26</v>
      </c>
      <c r="D147" s="180" t="s">
        <v>418</v>
      </c>
      <c r="E147" s="158" t="s">
        <v>419</v>
      </c>
      <c r="F147" s="156">
        <v>1511</v>
      </c>
      <c r="G147" s="156">
        <v>2956928.6</v>
      </c>
      <c r="H147" s="10">
        <v>1467</v>
      </c>
      <c r="I147" s="10">
        <v>2653940</v>
      </c>
      <c r="J147" s="49">
        <f t="shared" si="10"/>
        <v>0.97088021178027795</v>
      </c>
      <c r="K147" s="49">
        <f t="shared" si="11"/>
        <v>0.89753266277718036</v>
      </c>
      <c r="L147" s="49">
        <f t="shared" si="12"/>
        <v>0.29126406353408335</v>
      </c>
      <c r="M147" s="49">
        <f t="shared" si="13"/>
        <v>0.62827286394402626</v>
      </c>
      <c r="N147" s="144">
        <f t="shared" si="14"/>
        <v>0.91953692747810956</v>
      </c>
      <c r="O147" s="47"/>
      <c r="P147" s="47"/>
    </row>
    <row r="148" spans="1:16">
      <c r="A148" s="175">
        <v>145</v>
      </c>
      <c r="B148" s="192" t="s">
        <v>38</v>
      </c>
      <c r="C148" s="189" t="s">
        <v>26</v>
      </c>
      <c r="D148" s="180" t="s">
        <v>416</v>
      </c>
      <c r="E148" s="158" t="s">
        <v>417</v>
      </c>
      <c r="F148" s="156">
        <v>1343</v>
      </c>
      <c r="G148" s="156">
        <v>2617466.85</v>
      </c>
      <c r="H148" s="10">
        <v>1243</v>
      </c>
      <c r="I148" s="10">
        <v>1901985</v>
      </c>
      <c r="J148" s="49">
        <f t="shared" si="10"/>
        <v>0.92553983618763958</v>
      </c>
      <c r="K148" s="49">
        <f t="shared" si="11"/>
        <v>0.72665103666928965</v>
      </c>
      <c r="L148" s="49">
        <f t="shared" si="12"/>
        <v>0.27766195085629186</v>
      </c>
      <c r="M148" s="49">
        <f t="shared" si="13"/>
        <v>0.5086557256685027</v>
      </c>
      <c r="N148" s="144">
        <f t="shared" si="14"/>
        <v>0.78631767652479456</v>
      </c>
      <c r="O148" s="47"/>
      <c r="P148" s="47"/>
    </row>
    <row r="149" spans="1:16">
      <c r="A149" s="175">
        <v>146</v>
      </c>
      <c r="B149" s="192" t="s">
        <v>38</v>
      </c>
      <c r="C149" s="189" t="s">
        <v>26</v>
      </c>
      <c r="D149" s="180" t="s">
        <v>414</v>
      </c>
      <c r="E149" s="158" t="s">
        <v>415</v>
      </c>
      <c r="F149" s="156">
        <v>976</v>
      </c>
      <c r="G149" s="156">
        <v>1906763.575</v>
      </c>
      <c r="H149" s="10">
        <v>1017</v>
      </c>
      <c r="I149" s="10">
        <v>1504905</v>
      </c>
      <c r="J149" s="49">
        <f t="shared" si="10"/>
        <v>1.0420081967213115</v>
      </c>
      <c r="K149" s="49">
        <f t="shared" si="11"/>
        <v>0.78924572491899003</v>
      </c>
      <c r="L149" s="49">
        <f t="shared" si="12"/>
        <v>0.3</v>
      </c>
      <c r="M149" s="49">
        <f t="shared" si="13"/>
        <v>0.55247200744329295</v>
      </c>
      <c r="N149" s="144">
        <f t="shared" si="14"/>
        <v>0.85247200744329299</v>
      </c>
      <c r="O149" s="47"/>
      <c r="P149" s="47"/>
    </row>
    <row r="150" spans="1:16">
      <c r="A150" s="175">
        <v>147</v>
      </c>
      <c r="B150" s="192" t="s">
        <v>36</v>
      </c>
      <c r="C150" s="189" t="s">
        <v>26</v>
      </c>
      <c r="D150" s="190" t="s">
        <v>432</v>
      </c>
      <c r="E150" s="190" t="s">
        <v>1388</v>
      </c>
      <c r="F150" s="156">
        <v>1054</v>
      </c>
      <c r="G150" s="156">
        <v>1704519.4249999998</v>
      </c>
      <c r="H150" s="10">
        <v>705</v>
      </c>
      <c r="I150" s="10">
        <v>979800</v>
      </c>
      <c r="J150" s="49">
        <f t="shared" si="10"/>
        <v>0.66888045540796959</v>
      </c>
      <c r="K150" s="49">
        <f t="shared" si="11"/>
        <v>0.57482477795757603</v>
      </c>
      <c r="L150" s="49">
        <f t="shared" si="12"/>
        <v>0.20066413662239088</v>
      </c>
      <c r="M150" s="49">
        <f t="shared" si="13"/>
        <v>0.40237734457030322</v>
      </c>
      <c r="N150" s="144">
        <f t="shared" si="14"/>
        <v>0.60304148119269407</v>
      </c>
      <c r="O150" s="47"/>
      <c r="P150" s="47"/>
    </row>
    <row r="151" spans="1:16">
      <c r="A151" s="175">
        <v>148</v>
      </c>
      <c r="B151" s="192" t="s">
        <v>36</v>
      </c>
      <c r="C151" s="189" t="s">
        <v>26</v>
      </c>
      <c r="D151" s="190" t="s">
        <v>438</v>
      </c>
      <c r="E151" s="190" t="s">
        <v>439</v>
      </c>
      <c r="F151" s="156">
        <v>510</v>
      </c>
      <c r="G151" s="156">
        <v>1181321.925</v>
      </c>
      <c r="H151" s="10">
        <v>241</v>
      </c>
      <c r="I151" s="10">
        <v>573400</v>
      </c>
      <c r="J151" s="49">
        <f t="shared" si="10"/>
        <v>0.47254901960784312</v>
      </c>
      <c r="K151" s="49">
        <f t="shared" si="11"/>
        <v>0.48538843465552373</v>
      </c>
      <c r="L151" s="49">
        <f t="shared" si="12"/>
        <v>0.14176470588235293</v>
      </c>
      <c r="M151" s="49">
        <f t="shared" si="13"/>
        <v>0.33977190425886661</v>
      </c>
      <c r="N151" s="144">
        <f t="shared" si="14"/>
        <v>0.48153661014121951</v>
      </c>
      <c r="O151" s="47"/>
      <c r="P151" s="47"/>
    </row>
    <row r="152" spans="1:16">
      <c r="A152" s="175">
        <v>149</v>
      </c>
      <c r="B152" s="192" t="s">
        <v>36</v>
      </c>
      <c r="C152" s="189" t="s">
        <v>26</v>
      </c>
      <c r="D152" s="190" t="s">
        <v>442</v>
      </c>
      <c r="E152" s="190" t="s">
        <v>1137</v>
      </c>
      <c r="F152" s="156">
        <v>1168</v>
      </c>
      <c r="G152" s="156">
        <v>4106976.375</v>
      </c>
      <c r="H152" s="10">
        <v>891</v>
      </c>
      <c r="I152" s="10">
        <v>2942915</v>
      </c>
      <c r="J152" s="49">
        <f t="shared" si="10"/>
        <v>0.76284246575342463</v>
      </c>
      <c r="K152" s="49">
        <f t="shared" si="11"/>
        <v>0.71656487188826357</v>
      </c>
      <c r="L152" s="49">
        <f t="shared" si="12"/>
        <v>0.22885273972602738</v>
      </c>
      <c r="M152" s="49">
        <f t="shared" si="13"/>
        <v>0.50159541032178445</v>
      </c>
      <c r="N152" s="144">
        <f t="shared" si="14"/>
        <v>0.73044815004781183</v>
      </c>
      <c r="O152" s="47"/>
      <c r="P152" s="47"/>
    </row>
    <row r="153" spans="1:16">
      <c r="A153" s="175">
        <v>150</v>
      </c>
      <c r="B153" s="192" t="s">
        <v>36</v>
      </c>
      <c r="C153" s="189" t="s">
        <v>26</v>
      </c>
      <c r="D153" s="190" t="s">
        <v>433</v>
      </c>
      <c r="E153" s="190" t="s">
        <v>1027</v>
      </c>
      <c r="F153" s="156">
        <v>1911</v>
      </c>
      <c r="G153" s="156">
        <v>3730099.375</v>
      </c>
      <c r="H153" s="10">
        <v>1609</v>
      </c>
      <c r="I153" s="10">
        <v>3270540</v>
      </c>
      <c r="J153" s="49">
        <f t="shared" si="10"/>
        <v>0.84196755625327058</v>
      </c>
      <c r="K153" s="49">
        <f t="shared" si="11"/>
        <v>0.87679701562910772</v>
      </c>
      <c r="L153" s="49">
        <f t="shared" si="12"/>
        <v>0.25259026687598118</v>
      </c>
      <c r="M153" s="49">
        <f t="shared" si="13"/>
        <v>0.61375791094037535</v>
      </c>
      <c r="N153" s="144">
        <f t="shared" si="14"/>
        <v>0.86634817781635653</v>
      </c>
      <c r="O153" s="47"/>
      <c r="P153" s="47"/>
    </row>
    <row r="154" spans="1:16">
      <c r="A154" s="175">
        <v>151</v>
      </c>
      <c r="B154" s="192" t="s">
        <v>36</v>
      </c>
      <c r="C154" s="189" t="s">
        <v>26</v>
      </c>
      <c r="D154" s="190" t="s">
        <v>436</v>
      </c>
      <c r="E154" s="190" t="s">
        <v>437</v>
      </c>
      <c r="F154" s="156">
        <v>1909</v>
      </c>
      <c r="G154" s="156">
        <v>3499586.3250000002</v>
      </c>
      <c r="H154" s="10">
        <v>1244</v>
      </c>
      <c r="I154" s="10">
        <v>1960430</v>
      </c>
      <c r="J154" s="49">
        <f t="shared" si="10"/>
        <v>0.65165007857517021</v>
      </c>
      <c r="K154" s="49">
        <f t="shared" si="11"/>
        <v>0.56018906748928388</v>
      </c>
      <c r="L154" s="49">
        <f t="shared" si="12"/>
        <v>0.19549502357255105</v>
      </c>
      <c r="M154" s="49">
        <f t="shared" si="13"/>
        <v>0.39213234724249868</v>
      </c>
      <c r="N154" s="144">
        <f t="shared" si="14"/>
        <v>0.58762737081504968</v>
      </c>
      <c r="O154" s="47"/>
      <c r="P154" s="47"/>
    </row>
    <row r="155" spans="1:16">
      <c r="A155" s="175">
        <v>152</v>
      </c>
      <c r="B155" s="192" t="s">
        <v>36</v>
      </c>
      <c r="C155" s="189" t="s">
        <v>26</v>
      </c>
      <c r="D155" s="190" t="s">
        <v>440</v>
      </c>
      <c r="E155" s="190" t="s">
        <v>441</v>
      </c>
      <c r="F155" s="156">
        <v>578</v>
      </c>
      <c r="G155" s="156">
        <v>1277912.675</v>
      </c>
      <c r="H155" s="10">
        <v>167</v>
      </c>
      <c r="I155" s="10">
        <v>354765</v>
      </c>
      <c r="J155" s="49">
        <f t="shared" si="10"/>
        <v>0.28892733564013839</v>
      </c>
      <c r="K155" s="49">
        <f t="shared" si="11"/>
        <v>0.27761286583999173</v>
      </c>
      <c r="L155" s="49">
        <f t="shared" si="12"/>
        <v>8.6678200692041518E-2</v>
      </c>
      <c r="M155" s="49">
        <f t="shared" si="13"/>
        <v>0.19432900608799419</v>
      </c>
      <c r="N155" s="144">
        <f t="shared" si="14"/>
        <v>0.28100720678003571</v>
      </c>
      <c r="O155" s="47"/>
      <c r="P155" s="47"/>
    </row>
    <row r="156" spans="1:16">
      <c r="A156" s="175">
        <v>153</v>
      </c>
      <c r="B156" s="192" t="s">
        <v>36</v>
      </c>
      <c r="C156" s="189" t="s">
        <v>26</v>
      </c>
      <c r="D156" s="190" t="s">
        <v>434</v>
      </c>
      <c r="E156" s="190" t="s">
        <v>435</v>
      </c>
      <c r="F156" s="156">
        <v>811</v>
      </c>
      <c r="G156" s="156">
        <v>1186850.25</v>
      </c>
      <c r="H156" s="10">
        <v>817</v>
      </c>
      <c r="I156" s="10">
        <v>918855</v>
      </c>
      <c r="J156" s="49">
        <f t="shared" si="10"/>
        <v>1.0073982737361282</v>
      </c>
      <c r="K156" s="49">
        <f t="shared" si="11"/>
        <v>0.77419623916328117</v>
      </c>
      <c r="L156" s="49">
        <f t="shared" si="12"/>
        <v>0.3</v>
      </c>
      <c r="M156" s="49">
        <f t="shared" si="13"/>
        <v>0.54193736741429677</v>
      </c>
      <c r="N156" s="144">
        <f t="shared" si="14"/>
        <v>0.8419373674142967</v>
      </c>
      <c r="O156" s="47"/>
      <c r="P156" s="47"/>
    </row>
    <row r="157" spans="1:16">
      <c r="A157" s="175">
        <v>154</v>
      </c>
      <c r="B157" s="196" t="s">
        <v>1102</v>
      </c>
      <c r="C157" s="189" t="s">
        <v>26</v>
      </c>
      <c r="D157" s="180" t="s">
        <v>382</v>
      </c>
      <c r="E157" s="158" t="s">
        <v>383</v>
      </c>
      <c r="F157" s="156">
        <v>1131</v>
      </c>
      <c r="G157" s="156">
        <v>1948944.4750000001</v>
      </c>
      <c r="H157" s="10">
        <v>1186</v>
      </c>
      <c r="I157" s="10">
        <v>1779715</v>
      </c>
      <c r="J157" s="49">
        <f t="shared" si="10"/>
        <v>1.0486295313881522</v>
      </c>
      <c r="K157" s="49">
        <f t="shared" si="11"/>
        <v>0.91316865248303181</v>
      </c>
      <c r="L157" s="49">
        <f t="shared" si="12"/>
        <v>0.3</v>
      </c>
      <c r="M157" s="49">
        <f t="shared" si="13"/>
        <v>0.63921805673812226</v>
      </c>
      <c r="N157" s="144">
        <f t="shared" si="14"/>
        <v>0.93921805673812231</v>
      </c>
      <c r="O157" s="47"/>
      <c r="P157" s="47"/>
    </row>
    <row r="158" spans="1:16">
      <c r="A158" s="175">
        <v>155</v>
      </c>
      <c r="B158" s="196" t="s">
        <v>1102</v>
      </c>
      <c r="C158" s="189" t="s">
        <v>26</v>
      </c>
      <c r="D158" s="180" t="s">
        <v>387</v>
      </c>
      <c r="E158" s="158" t="s">
        <v>388</v>
      </c>
      <c r="F158" s="156">
        <v>765</v>
      </c>
      <c r="G158" s="156">
        <v>1501011.4</v>
      </c>
      <c r="H158" s="10">
        <v>730</v>
      </c>
      <c r="I158" s="10">
        <v>1202080</v>
      </c>
      <c r="J158" s="49">
        <f t="shared" si="10"/>
        <v>0.95424836601307195</v>
      </c>
      <c r="K158" s="49">
        <f t="shared" si="11"/>
        <v>0.80084668244358437</v>
      </c>
      <c r="L158" s="49">
        <f t="shared" si="12"/>
        <v>0.28627450980392155</v>
      </c>
      <c r="M158" s="49">
        <f t="shared" si="13"/>
        <v>0.56059267771050902</v>
      </c>
      <c r="N158" s="144">
        <f t="shared" si="14"/>
        <v>0.84686718751443057</v>
      </c>
      <c r="O158" s="47"/>
      <c r="P158" s="47"/>
    </row>
    <row r="159" spans="1:16">
      <c r="A159" s="175">
        <v>156</v>
      </c>
      <c r="B159" s="196" t="s">
        <v>1102</v>
      </c>
      <c r="C159" s="189" t="s">
        <v>26</v>
      </c>
      <c r="D159" s="180" t="s">
        <v>389</v>
      </c>
      <c r="E159" s="158" t="s">
        <v>513</v>
      </c>
      <c r="F159" s="156">
        <v>809</v>
      </c>
      <c r="G159" s="156">
        <v>1950396.05</v>
      </c>
      <c r="H159" s="10">
        <v>816</v>
      </c>
      <c r="I159" s="10">
        <v>1421420</v>
      </c>
      <c r="J159" s="49">
        <f t="shared" si="10"/>
        <v>1.0086526576019776</v>
      </c>
      <c r="K159" s="49">
        <f t="shared" si="11"/>
        <v>0.72878531516714262</v>
      </c>
      <c r="L159" s="49">
        <f t="shared" si="12"/>
        <v>0.3</v>
      </c>
      <c r="M159" s="49">
        <f t="shared" si="13"/>
        <v>0.51014972061699981</v>
      </c>
      <c r="N159" s="144">
        <f t="shared" si="14"/>
        <v>0.81014972061699986</v>
      </c>
      <c r="O159" s="47"/>
      <c r="P159" s="47"/>
    </row>
    <row r="160" spans="1:16">
      <c r="A160" s="175">
        <v>157</v>
      </c>
      <c r="B160" s="196" t="s">
        <v>1102</v>
      </c>
      <c r="C160" s="189" t="s">
        <v>26</v>
      </c>
      <c r="D160" s="180" t="s">
        <v>386</v>
      </c>
      <c r="E160" s="158" t="s">
        <v>1026</v>
      </c>
      <c r="F160" s="156">
        <v>909</v>
      </c>
      <c r="G160" s="156">
        <v>1650888.9</v>
      </c>
      <c r="H160" s="10">
        <v>750</v>
      </c>
      <c r="I160" s="10">
        <v>1088995</v>
      </c>
      <c r="J160" s="49">
        <f t="shared" si="10"/>
        <v>0.82508250825082508</v>
      </c>
      <c r="K160" s="49">
        <f t="shared" si="11"/>
        <v>0.65964160277532913</v>
      </c>
      <c r="L160" s="49">
        <f t="shared" si="12"/>
        <v>0.24752475247524752</v>
      </c>
      <c r="M160" s="49">
        <f t="shared" si="13"/>
        <v>0.46174912194273038</v>
      </c>
      <c r="N160" s="144">
        <f t="shared" si="14"/>
        <v>0.70927387441797785</v>
      </c>
      <c r="O160" s="47"/>
      <c r="P160" s="47"/>
    </row>
    <row r="161" spans="1:16">
      <c r="A161" s="175">
        <v>158</v>
      </c>
      <c r="B161" s="196" t="s">
        <v>34</v>
      </c>
      <c r="C161" s="189" t="s">
        <v>26</v>
      </c>
      <c r="D161" s="180" t="s">
        <v>422</v>
      </c>
      <c r="E161" s="158" t="s">
        <v>423</v>
      </c>
      <c r="F161" s="156">
        <v>2298</v>
      </c>
      <c r="G161" s="156">
        <v>4786014</v>
      </c>
      <c r="H161" s="10">
        <v>3362</v>
      </c>
      <c r="I161" s="10">
        <v>6271725</v>
      </c>
      <c r="J161" s="49">
        <f t="shared" si="10"/>
        <v>1.4630113141862489</v>
      </c>
      <c r="K161" s="49">
        <f t="shared" si="11"/>
        <v>1.3104276335171605</v>
      </c>
      <c r="L161" s="49">
        <f t="shared" si="12"/>
        <v>0.3</v>
      </c>
      <c r="M161" s="49">
        <f t="shared" si="13"/>
        <v>0.7</v>
      </c>
      <c r="N161" s="144">
        <f t="shared" si="14"/>
        <v>1</v>
      </c>
      <c r="O161" s="47"/>
      <c r="P161" s="47"/>
    </row>
    <row r="162" spans="1:16">
      <c r="A162" s="175">
        <v>159</v>
      </c>
      <c r="B162" s="196" t="s">
        <v>34</v>
      </c>
      <c r="C162" s="189" t="s">
        <v>26</v>
      </c>
      <c r="D162" s="180" t="s">
        <v>428</v>
      </c>
      <c r="E162" s="158" t="s">
        <v>429</v>
      </c>
      <c r="F162" s="156">
        <v>1727</v>
      </c>
      <c r="G162" s="156">
        <v>3359056.375</v>
      </c>
      <c r="H162" s="10">
        <v>1776</v>
      </c>
      <c r="I162" s="10">
        <v>2980680</v>
      </c>
      <c r="J162" s="49">
        <f t="shared" si="10"/>
        <v>1.0283729009843658</v>
      </c>
      <c r="K162" s="49">
        <f t="shared" si="11"/>
        <v>0.88735634870075675</v>
      </c>
      <c r="L162" s="49">
        <f t="shared" si="12"/>
        <v>0.3</v>
      </c>
      <c r="M162" s="49">
        <f t="shared" si="13"/>
        <v>0.62114944409052963</v>
      </c>
      <c r="N162" s="144">
        <f t="shared" si="14"/>
        <v>0.92114944409052968</v>
      </c>
      <c r="O162" s="47"/>
      <c r="P162" s="47"/>
    </row>
    <row r="163" spans="1:16">
      <c r="A163" s="175">
        <v>160</v>
      </c>
      <c r="B163" s="196" t="s">
        <v>34</v>
      </c>
      <c r="C163" s="189" t="s">
        <v>26</v>
      </c>
      <c r="D163" s="180" t="s">
        <v>420</v>
      </c>
      <c r="E163" s="158" t="s">
        <v>421</v>
      </c>
      <c r="F163" s="156">
        <v>1535</v>
      </c>
      <c r="G163" s="156">
        <v>2873663.65</v>
      </c>
      <c r="H163" s="10">
        <v>1291</v>
      </c>
      <c r="I163" s="10">
        <v>2132870</v>
      </c>
      <c r="J163" s="49">
        <f t="shared" si="10"/>
        <v>0.84104234527687294</v>
      </c>
      <c r="K163" s="49">
        <f t="shared" si="11"/>
        <v>0.74221281951351548</v>
      </c>
      <c r="L163" s="49">
        <f t="shared" si="12"/>
        <v>0.25231270358306185</v>
      </c>
      <c r="M163" s="49">
        <f t="shared" si="13"/>
        <v>0.51954897365946084</v>
      </c>
      <c r="N163" s="144">
        <f t="shared" si="14"/>
        <v>0.77186167724252264</v>
      </c>
      <c r="O163" s="47"/>
      <c r="P163" s="47"/>
    </row>
    <row r="164" spans="1:16">
      <c r="A164" s="175">
        <v>161</v>
      </c>
      <c r="B164" s="196" t="s">
        <v>34</v>
      </c>
      <c r="C164" s="189" t="s">
        <v>26</v>
      </c>
      <c r="D164" s="180" t="s">
        <v>424</v>
      </c>
      <c r="E164" s="158" t="s">
        <v>425</v>
      </c>
      <c r="F164" s="156">
        <v>1083</v>
      </c>
      <c r="G164" s="156">
        <v>2023256.4249999998</v>
      </c>
      <c r="H164" s="10">
        <v>874</v>
      </c>
      <c r="I164" s="10">
        <v>1542555</v>
      </c>
      <c r="J164" s="49">
        <f t="shared" si="10"/>
        <v>0.80701754385964908</v>
      </c>
      <c r="K164" s="49">
        <f t="shared" si="11"/>
        <v>0.76241201112211965</v>
      </c>
      <c r="L164" s="49">
        <f t="shared" si="12"/>
        <v>0.24210526315789471</v>
      </c>
      <c r="M164" s="49">
        <f t="shared" si="13"/>
        <v>0.53368840778548376</v>
      </c>
      <c r="N164" s="144">
        <f t="shared" si="14"/>
        <v>0.77579367094337848</v>
      </c>
      <c r="O164" s="47"/>
      <c r="P164" s="47"/>
    </row>
    <row r="165" spans="1:16">
      <c r="A165" s="175">
        <v>162</v>
      </c>
      <c r="B165" s="196" t="s">
        <v>34</v>
      </c>
      <c r="C165" s="189" t="s">
        <v>26</v>
      </c>
      <c r="D165" s="180" t="s">
        <v>430</v>
      </c>
      <c r="E165" s="158" t="s">
        <v>431</v>
      </c>
      <c r="F165" s="156">
        <v>1048</v>
      </c>
      <c r="G165" s="156">
        <v>1992316.4249999998</v>
      </c>
      <c r="H165" s="10">
        <v>757</v>
      </c>
      <c r="I165" s="10">
        <v>1300115</v>
      </c>
      <c r="J165" s="49">
        <f t="shared" si="10"/>
        <v>0.72232824427480913</v>
      </c>
      <c r="K165" s="49">
        <f t="shared" si="11"/>
        <v>0.65256451419357253</v>
      </c>
      <c r="L165" s="49">
        <f t="shared" si="12"/>
        <v>0.21669847328244274</v>
      </c>
      <c r="M165" s="49">
        <f t="shared" si="13"/>
        <v>0.45679515993550074</v>
      </c>
      <c r="N165" s="144">
        <f t="shared" si="14"/>
        <v>0.67349363321794353</v>
      </c>
      <c r="O165" s="47"/>
      <c r="P165" s="47"/>
    </row>
    <row r="166" spans="1:16">
      <c r="A166" s="175">
        <v>163</v>
      </c>
      <c r="B166" s="197" t="s">
        <v>34</v>
      </c>
      <c r="C166" s="198" t="s">
        <v>26</v>
      </c>
      <c r="D166" s="199" t="s">
        <v>426</v>
      </c>
      <c r="E166" s="200" t="s">
        <v>1389</v>
      </c>
      <c r="F166" s="160">
        <v>993</v>
      </c>
      <c r="G166" s="160">
        <v>1933740.25</v>
      </c>
      <c r="H166" s="10">
        <v>608</v>
      </c>
      <c r="I166" s="10">
        <v>1069700</v>
      </c>
      <c r="J166" s="49">
        <f t="shared" si="10"/>
        <v>0.61228600201409866</v>
      </c>
      <c r="K166" s="49">
        <f t="shared" si="11"/>
        <v>0.55317667406467852</v>
      </c>
      <c r="L166" s="49">
        <f t="shared" si="12"/>
        <v>0.18368580060422959</v>
      </c>
      <c r="M166" s="49">
        <f t="shared" si="13"/>
        <v>0.38722367184527495</v>
      </c>
      <c r="N166" s="144">
        <f t="shared" si="14"/>
        <v>0.57090947244950452</v>
      </c>
      <c r="O166" s="47"/>
      <c r="P166" s="47"/>
    </row>
    <row r="167" spans="1:16">
      <c r="A167" s="175">
        <v>164</v>
      </c>
      <c r="B167" s="161" t="s">
        <v>59</v>
      </c>
      <c r="C167" s="161" t="s">
        <v>41</v>
      </c>
      <c r="D167" s="161" t="s">
        <v>443</v>
      </c>
      <c r="E167" s="161" t="s">
        <v>1141</v>
      </c>
      <c r="F167" s="162">
        <v>1004</v>
      </c>
      <c r="G167" s="163">
        <v>1965662.4</v>
      </c>
      <c r="H167" s="10">
        <v>556</v>
      </c>
      <c r="I167" s="10">
        <v>665660</v>
      </c>
      <c r="J167" s="49">
        <f t="shared" si="10"/>
        <v>0.55378486055776888</v>
      </c>
      <c r="K167" s="49">
        <f t="shared" si="11"/>
        <v>0.33864411304810021</v>
      </c>
      <c r="L167" s="49">
        <f t="shared" si="12"/>
        <v>0.16613545816733066</v>
      </c>
      <c r="M167" s="49">
        <f t="shared" si="13"/>
        <v>0.23705087913367012</v>
      </c>
      <c r="N167" s="144">
        <f t="shared" si="14"/>
        <v>0.40318633730100079</v>
      </c>
      <c r="O167" s="47"/>
      <c r="P167" s="47"/>
    </row>
    <row r="168" spans="1:16">
      <c r="A168" s="175">
        <v>165</v>
      </c>
      <c r="B168" s="161" t="s">
        <v>59</v>
      </c>
      <c r="C168" s="161" t="s">
        <v>41</v>
      </c>
      <c r="D168" s="161" t="s">
        <v>446</v>
      </c>
      <c r="E168" s="161" t="s">
        <v>1142</v>
      </c>
      <c r="F168" s="162">
        <v>1860</v>
      </c>
      <c r="G168" s="163">
        <v>3626669.7250000001</v>
      </c>
      <c r="H168" s="10">
        <v>873</v>
      </c>
      <c r="I168" s="10">
        <v>1411005</v>
      </c>
      <c r="J168" s="49">
        <f t="shared" si="10"/>
        <v>0.46935483870967742</v>
      </c>
      <c r="K168" s="49">
        <f t="shared" si="11"/>
        <v>0.38906355058289738</v>
      </c>
      <c r="L168" s="49">
        <f t="shared" si="12"/>
        <v>0.14080645161290323</v>
      </c>
      <c r="M168" s="49">
        <f t="shared" si="13"/>
        <v>0.27234448540802814</v>
      </c>
      <c r="N168" s="144">
        <f t="shared" si="14"/>
        <v>0.41315093702093136</v>
      </c>
      <c r="O168" s="47"/>
      <c r="P168" s="47"/>
    </row>
    <row r="169" spans="1:16">
      <c r="A169" s="175">
        <v>166</v>
      </c>
      <c r="B169" s="161" t="s">
        <v>59</v>
      </c>
      <c r="C169" s="161" t="s">
        <v>41</v>
      </c>
      <c r="D169" s="161" t="s">
        <v>445</v>
      </c>
      <c r="E169" s="161" t="s">
        <v>1143</v>
      </c>
      <c r="F169" s="162">
        <v>1285</v>
      </c>
      <c r="G169" s="163">
        <v>2502608.7250000001</v>
      </c>
      <c r="H169" s="10">
        <v>833</v>
      </c>
      <c r="I169" s="10">
        <v>1332520</v>
      </c>
      <c r="J169" s="49">
        <f t="shared" si="10"/>
        <v>0.64824902723735411</v>
      </c>
      <c r="K169" s="49">
        <f t="shared" si="11"/>
        <v>0.53245239125425003</v>
      </c>
      <c r="L169" s="49">
        <f t="shared" si="12"/>
        <v>0.19447470817120624</v>
      </c>
      <c r="M169" s="49">
        <f t="shared" si="13"/>
        <v>0.37271667387797502</v>
      </c>
      <c r="N169" s="144">
        <f t="shared" si="14"/>
        <v>0.56719138204918129</v>
      </c>
      <c r="O169" s="47"/>
      <c r="P169" s="47"/>
    </row>
    <row r="170" spans="1:16">
      <c r="A170" s="175">
        <v>167</v>
      </c>
      <c r="B170" s="161" t="s">
        <v>59</v>
      </c>
      <c r="C170" s="161" t="s">
        <v>41</v>
      </c>
      <c r="D170" s="161" t="s">
        <v>444</v>
      </c>
      <c r="E170" s="161" t="s">
        <v>1144</v>
      </c>
      <c r="F170" s="162">
        <v>614</v>
      </c>
      <c r="G170" s="163">
        <v>1213205.3</v>
      </c>
      <c r="H170" s="10">
        <v>457</v>
      </c>
      <c r="I170" s="10">
        <v>641585</v>
      </c>
      <c r="J170" s="49">
        <f t="shared" si="10"/>
        <v>0.74429967426710097</v>
      </c>
      <c r="K170" s="49">
        <f t="shared" si="11"/>
        <v>0.52883464983214301</v>
      </c>
      <c r="L170" s="49">
        <f t="shared" si="12"/>
        <v>0.22328990228013029</v>
      </c>
      <c r="M170" s="49">
        <f t="shared" si="13"/>
        <v>0.37018425488250006</v>
      </c>
      <c r="N170" s="144">
        <f t="shared" si="14"/>
        <v>0.5934741571626303</v>
      </c>
      <c r="O170" s="47"/>
      <c r="P170" s="47"/>
    </row>
    <row r="171" spans="1:16">
      <c r="A171" s="175">
        <v>168</v>
      </c>
      <c r="B171" s="161" t="s">
        <v>48</v>
      </c>
      <c r="C171" s="161" t="s">
        <v>41</v>
      </c>
      <c r="D171" s="161" t="s">
        <v>479</v>
      </c>
      <c r="E171" s="161" t="s">
        <v>1323</v>
      </c>
      <c r="F171" s="162">
        <v>1137</v>
      </c>
      <c r="G171" s="163">
        <v>2033443.7749999999</v>
      </c>
      <c r="H171" s="10">
        <v>389</v>
      </c>
      <c r="I171" s="10">
        <v>716720</v>
      </c>
      <c r="J171" s="49">
        <f t="shared" si="10"/>
        <v>0.34212840809146877</v>
      </c>
      <c r="K171" s="49">
        <f t="shared" si="11"/>
        <v>0.35246610150310159</v>
      </c>
      <c r="L171" s="49">
        <f t="shared" si="12"/>
        <v>0.10263852242744063</v>
      </c>
      <c r="M171" s="49">
        <f t="shared" si="13"/>
        <v>0.2467262710521711</v>
      </c>
      <c r="N171" s="144">
        <f t="shared" si="14"/>
        <v>0.34936479347961175</v>
      </c>
      <c r="O171" s="47"/>
      <c r="P171" s="47"/>
    </row>
    <row r="172" spans="1:16">
      <c r="A172" s="175">
        <v>169</v>
      </c>
      <c r="B172" s="161" t="s">
        <v>48</v>
      </c>
      <c r="C172" s="161" t="s">
        <v>41</v>
      </c>
      <c r="D172" s="161" t="s">
        <v>481</v>
      </c>
      <c r="E172" s="161" t="s">
        <v>1449</v>
      </c>
      <c r="F172" s="162">
        <v>1088</v>
      </c>
      <c r="G172" s="163">
        <v>1943077.8</v>
      </c>
      <c r="H172" s="10">
        <v>527</v>
      </c>
      <c r="I172" s="10">
        <v>954295</v>
      </c>
      <c r="J172" s="49">
        <f t="shared" si="10"/>
        <v>0.484375</v>
      </c>
      <c r="K172" s="49">
        <f t="shared" si="11"/>
        <v>0.49112547114685784</v>
      </c>
      <c r="L172" s="49">
        <f t="shared" si="12"/>
        <v>0.14531249999999998</v>
      </c>
      <c r="M172" s="49">
        <f t="shared" si="13"/>
        <v>0.34378782980280048</v>
      </c>
      <c r="N172" s="144">
        <f t="shared" si="14"/>
        <v>0.48910032980280049</v>
      </c>
      <c r="O172" s="47"/>
      <c r="P172" s="47"/>
    </row>
    <row r="173" spans="1:16">
      <c r="A173" s="175">
        <v>170</v>
      </c>
      <c r="B173" s="164" t="s">
        <v>50</v>
      </c>
      <c r="C173" s="164" t="s">
        <v>41</v>
      </c>
      <c r="D173" s="164" t="s">
        <v>475</v>
      </c>
      <c r="E173" s="164" t="s">
        <v>1170</v>
      </c>
      <c r="F173" s="162">
        <v>933</v>
      </c>
      <c r="G173" s="163">
        <v>1503206.85</v>
      </c>
      <c r="H173" s="10">
        <v>489</v>
      </c>
      <c r="I173" s="10">
        <v>667120</v>
      </c>
      <c r="J173" s="49">
        <f t="shared" si="10"/>
        <v>0.52411575562700963</v>
      </c>
      <c r="K173" s="49">
        <f t="shared" si="11"/>
        <v>0.44379787119783282</v>
      </c>
      <c r="L173" s="49">
        <f t="shared" si="12"/>
        <v>0.15723472668810287</v>
      </c>
      <c r="M173" s="49">
        <f t="shared" si="13"/>
        <v>0.31065850983848298</v>
      </c>
      <c r="N173" s="144">
        <f t="shared" si="14"/>
        <v>0.46789323652658588</v>
      </c>
      <c r="O173" s="47"/>
      <c r="P173" s="47"/>
    </row>
    <row r="174" spans="1:16">
      <c r="A174" s="175">
        <v>171</v>
      </c>
      <c r="B174" s="164" t="s">
        <v>50</v>
      </c>
      <c r="C174" s="164" t="s">
        <v>41</v>
      </c>
      <c r="D174" s="164" t="s">
        <v>477</v>
      </c>
      <c r="E174" s="164" t="s">
        <v>1169</v>
      </c>
      <c r="F174" s="162">
        <v>2387</v>
      </c>
      <c r="G174" s="163">
        <v>4925212.8499999996</v>
      </c>
      <c r="H174" s="10">
        <v>1195</v>
      </c>
      <c r="I174" s="10">
        <v>2135915</v>
      </c>
      <c r="J174" s="49">
        <f t="shared" si="10"/>
        <v>0.50062840385421026</v>
      </c>
      <c r="K174" s="49">
        <f t="shared" si="11"/>
        <v>0.43366958242220949</v>
      </c>
      <c r="L174" s="49">
        <f t="shared" si="12"/>
        <v>0.15018852115626308</v>
      </c>
      <c r="M174" s="49">
        <f t="shared" si="13"/>
        <v>0.30356870769554661</v>
      </c>
      <c r="N174" s="144">
        <f t="shared" si="14"/>
        <v>0.45375722885180969</v>
      </c>
      <c r="O174" s="47"/>
      <c r="P174" s="47"/>
    </row>
    <row r="175" spans="1:16">
      <c r="A175" s="175">
        <v>172</v>
      </c>
      <c r="B175" s="164" t="s">
        <v>50</v>
      </c>
      <c r="C175" s="164" t="s">
        <v>41</v>
      </c>
      <c r="D175" s="164" t="s">
        <v>474</v>
      </c>
      <c r="E175" s="164" t="s">
        <v>478</v>
      </c>
      <c r="F175" s="162">
        <v>878</v>
      </c>
      <c r="G175" s="163">
        <v>1376008.7749999999</v>
      </c>
      <c r="H175" s="10">
        <v>326</v>
      </c>
      <c r="I175" s="10">
        <v>421105</v>
      </c>
      <c r="J175" s="49">
        <f t="shared" si="10"/>
        <v>0.3712984054669704</v>
      </c>
      <c r="K175" s="49">
        <f t="shared" si="11"/>
        <v>0.30603365883331668</v>
      </c>
      <c r="L175" s="49">
        <f t="shared" si="12"/>
        <v>0.11138952164009112</v>
      </c>
      <c r="M175" s="49">
        <f t="shared" si="13"/>
        <v>0.21422356118332167</v>
      </c>
      <c r="N175" s="144">
        <f t="shared" si="14"/>
        <v>0.32561308282341278</v>
      </c>
      <c r="O175" s="47"/>
      <c r="P175" s="47"/>
    </row>
    <row r="176" spans="1:16">
      <c r="A176" s="175">
        <v>173</v>
      </c>
      <c r="B176" s="164" t="s">
        <v>50</v>
      </c>
      <c r="C176" s="164" t="s">
        <v>41</v>
      </c>
      <c r="D176" s="164" t="s">
        <v>1201</v>
      </c>
      <c r="E176" s="164" t="s">
        <v>476</v>
      </c>
      <c r="F176" s="162">
        <v>1190</v>
      </c>
      <c r="G176" s="163">
        <v>2309826.5</v>
      </c>
      <c r="H176" s="10">
        <v>952</v>
      </c>
      <c r="I176" s="10">
        <v>1401190</v>
      </c>
      <c r="J176" s="49">
        <f t="shared" si="10"/>
        <v>0.8</v>
      </c>
      <c r="K176" s="49">
        <f t="shared" si="11"/>
        <v>0.60662131982640255</v>
      </c>
      <c r="L176" s="49">
        <f t="shared" si="12"/>
        <v>0.24</v>
      </c>
      <c r="M176" s="49">
        <f t="shared" si="13"/>
        <v>0.42463492387848178</v>
      </c>
      <c r="N176" s="144">
        <f t="shared" si="14"/>
        <v>0.66463492387848178</v>
      </c>
      <c r="O176" s="47"/>
      <c r="P176" s="47"/>
    </row>
    <row r="177" spans="1:16">
      <c r="A177" s="175">
        <v>174</v>
      </c>
      <c r="B177" s="164" t="s">
        <v>50</v>
      </c>
      <c r="C177" s="164" t="s">
        <v>41</v>
      </c>
      <c r="D177" s="164" t="s">
        <v>1202</v>
      </c>
      <c r="E177" s="164" t="s">
        <v>1286</v>
      </c>
      <c r="F177" s="162">
        <v>1254</v>
      </c>
      <c r="G177" s="163">
        <v>2362760.7999999998</v>
      </c>
      <c r="H177" s="10">
        <v>720</v>
      </c>
      <c r="I177" s="10">
        <v>1388305</v>
      </c>
      <c r="J177" s="49">
        <f t="shared" si="10"/>
        <v>0.57416267942583732</v>
      </c>
      <c r="K177" s="49">
        <f t="shared" si="11"/>
        <v>0.58757746446445192</v>
      </c>
      <c r="L177" s="49">
        <f t="shared" si="12"/>
        <v>0.17224880382775118</v>
      </c>
      <c r="M177" s="49">
        <f t="shared" si="13"/>
        <v>0.41130422512511633</v>
      </c>
      <c r="N177" s="144">
        <f t="shared" si="14"/>
        <v>0.58355302895286754</v>
      </c>
      <c r="O177" s="47"/>
      <c r="P177" s="47"/>
    </row>
    <row r="178" spans="1:16">
      <c r="A178" s="175">
        <v>175</v>
      </c>
      <c r="B178" s="164" t="s">
        <v>1352</v>
      </c>
      <c r="C178" s="164" t="s">
        <v>41</v>
      </c>
      <c r="D178" s="164" t="s">
        <v>485</v>
      </c>
      <c r="E178" s="164" t="s">
        <v>358</v>
      </c>
      <c r="F178" s="162">
        <v>1286</v>
      </c>
      <c r="G178" s="163">
        <v>2499718.7250000001</v>
      </c>
      <c r="H178" s="10">
        <v>935</v>
      </c>
      <c r="I178" s="10">
        <v>1571155</v>
      </c>
      <c r="J178" s="49">
        <f t="shared" si="10"/>
        <v>0.72706065318818036</v>
      </c>
      <c r="K178" s="49">
        <f t="shared" si="11"/>
        <v>0.62853271621590145</v>
      </c>
      <c r="L178" s="49">
        <f t="shared" si="12"/>
        <v>0.2181181959564541</v>
      </c>
      <c r="M178" s="49">
        <f t="shared" si="13"/>
        <v>0.43997290135113098</v>
      </c>
      <c r="N178" s="144">
        <f t="shared" si="14"/>
        <v>0.65809109730758508</v>
      </c>
      <c r="O178" s="47"/>
      <c r="P178" s="47"/>
    </row>
    <row r="179" spans="1:16">
      <c r="A179" s="175">
        <v>176</v>
      </c>
      <c r="B179" s="164" t="s">
        <v>1352</v>
      </c>
      <c r="C179" s="164" t="s">
        <v>41</v>
      </c>
      <c r="D179" s="164" t="s">
        <v>483</v>
      </c>
      <c r="E179" s="164" t="s">
        <v>1353</v>
      </c>
      <c r="F179" s="162">
        <v>1019</v>
      </c>
      <c r="G179" s="163">
        <v>1991394.55</v>
      </c>
      <c r="H179" s="10">
        <v>687</v>
      </c>
      <c r="I179" s="10">
        <v>1134630</v>
      </c>
      <c r="J179" s="49">
        <f t="shared" si="10"/>
        <v>0.67419038272816489</v>
      </c>
      <c r="K179" s="49">
        <f t="shared" si="11"/>
        <v>0.5697665487735718</v>
      </c>
      <c r="L179" s="49">
        <f t="shared" si="12"/>
        <v>0.20225711481844946</v>
      </c>
      <c r="M179" s="49">
        <f t="shared" si="13"/>
        <v>0.39883658414150025</v>
      </c>
      <c r="N179" s="144">
        <f t="shared" si="14"/>
        <v>0.60109369895994968</v>
      </c>
      <c r="O179" s="47"/>
      <c r="P179" s="47"/>
    </row>
    <row r="180" spans="1:16">
      <c r="A180" s="175">
        <v>177</v>
      </c>
      <c r="B180" s="164" t="s">
        <v>1352</v>
      </c>
      <c r="C180" s="164" t="s">
        <v>41</v>
      </c>
      <c r="D180" s="164" t="s">
        <v>486</v>
      </c>
      <c r="E180" s="164" t="s">
        <v>1450</v>
      </c>
      <c r="F180" s="162">
        <v>756</v>
      </c>
      <c r="G180" s="163">
        <v>1483548.2250000001</v>
      </c>
      <c r="H180" s="10">
        <v>655</v>
      </c>
      <c r="I180" s="10">
        <v>936615</v>
      </c>
      <c r="J180" s="49">
        <f t="shared" si="10"/>
        <v>0.8664021164021164</v>
      </c>
      <c r="K180" s="49">
        <f t="shared" si="11"/>
        <v>0.63133438078832926</v>
      </c>
      <c r="L180" s="49">
        <f t="shared" si="12"/>
        <v>0.25992063492063489</v>
      </c>
      <c r="M180" s="49">
        <f t="shared" si="13"/>
        <v>0.44193406655183043</v>
      </c>
      <c r="N180" s="144">
        <f t="shared" si="14"/>
        <v>0.70185470147246531</v>
      </c>
      <c r="O180" s="47"/>
      <c r="P180" s="47"/>
    </row>
    <row r="181" spans="1:16">
      <c r="A181" s="175">
        <v>178</v>
      </c>
      <c r="B181" s="164" t="s">
        <v>1352</v>
      </c>
      <c r="C181" s="164" t="s">
        <v>41</v>
      </c>
      <c r="D181" s="164" t="s">
        <v>487</v>
      </c>
      <c r="E181" s="164" t="s">
        <v>1354</v>
      </c>
      <c r="F181" s="162">
        <v>532</v>
      </c>
      <c r="G181" s="163">
        <v>1040270.5</v>
      </c>
      <c r="H181" s="10">
        <v>241</v>
      </c>
      <c r="I181" s="10">
        <v>418625</v>
      </c>
      <c r="J181" s="49">
        <f t="shared" si="10"/>
        <v>0.45300751879699247</v>
      </c>
      <c r="K181" s="49">
        <f t="shared" si="11"/>
        <v>0.40241937073097817</v>
      </c>
      <c r="L181" s="49">
        <f t="shared" si="12"/>
        <v>0.13590225563909775</v>
      </c>
      <c r="M181" s="49">
        <f t="shared" si="13"/>
        <v>0.28169355951168468</v>
      </c>
      <c r="N181" s="144">
        <f t="shared" si="14"/>
        <v>0.41759581515078242</v>
      </c>
      <c r="O181" s="47"/>
      <c r="P181" s="47"/>
    </row>
    <row r="182" spans="1:16">
      <c r="A182" s="175">
        <v>179</v>
      </c>
      <c r="B182" s="164" t="s">
        <v>1352</v>
      </c>
      <c r="C182" s="164" t="s">
        <v>41</v>
      </c>
      <c r="D182" s="164" t="s">
        <v>482</v>
      </c>
      <c r="E182" s="164" t="s">
        <v>1322</v>
      </c>
      <c r="F182" s="162">
        <v>847</v>
      </c>
      <c r="G182" s="163">
        <v>1660450.175</v>
      </c>
      <c r="H182" s="10">
        <v>645</v>
      </c>
      <c r="I182" s="10">
        <v>1078960</v>
      </c>
      <c r="J182" s="49">
        <f t="shared" si="10"/>
        <v>0.7615112160566706</v>
      </c>
      <c r="K182" s="49">
        <f t="shared" si="11"/>
        <v>0.64979968459457083</v>
      </c>
      <c r="L182" s="49">
        <f t="shared" si="12"/>
        <v>0.22845336481700118</v>
      </c>
      <c r="M182" s="49">
        <f t="shared" si="13"/>
        <v>0.45485977921619952</v>
      </c>
      <c r="N182" s="144">
        <f t="shared" si="14"/>
        <v>0.68331314403320076</v>
      </c>
      <c r="O182" s="47"/>
      <c r="P182" s="47"/>
    </row>
    <row r="183" spans="1:16">
      <c r="A183" s="175">
        <v>180</v>
      </c>
      <c r="B183" s="165" t="s">
        <v>57</v>
      </c>
      <c r="C183" s="165" t="s">
        <v>41</v>
      </c>
      <c r="D183" s="165" t="s">
        <v>510</v>
      </c>
      <c r="E183" s="165" t="s">
        <v>1041</v>
      </c>
      <c r="F183" s="162">
        <v>2532</v>
      </c>
      <c r="G183" s="163">
        <v>4653536.75</v>
      </c>
      <c r="H183" s="10">
        <v>918</v>
      </c>
      <c r="I183" s="10">
        <v>1787295</v>
      </c>
      <c r="J183" s="49">
        <f t="shared" si="10"/>
        <v>0.36255924170616116</v>
      </c>
      <c r="K183" s="49">
        <f t="shared" si="11"/>
        <v>0.38407239397002718</v>
      </c>
      <c r="L183" s="49">
        <f t="shared" si="12"/>
        <v>0.10876777251184834</v>
      </c>
      <c r="M183" s="49">
        <f t="shared" si="13"/>
        <v>0.268850675779019</v>
      </c>
      <c r="N183" s="144">
        <f t="shared" si="14"/>
        <v>0.37761844829086733</v>
      </c>
      <c r="O183" s="47"/>
      <c r="P183" s="47"/>
    </row>
    <row r="184" spans="1:16">
      <c r="A184" s="175">
        <v>181</v>
      </c>
      <c r="B184" s="165" t="s">
        <v>57</v>
      </c>
      <c r="C184" s="165" t="s">
        <v>41</v>
      </c>
      <c r="D184" s="165" t="s">
        <v>1301</v>
      </c>
      <c r="E184" s="165" t="s">
        <v>1285</v>
      </c>
      <c r="F184" s="162">
        <v>861</v>
      </c>
      <c r="G184" s="163">
        <v>1981033.7250000001</v>
      </c>
      <c r="H184" s="10">
        <v>1738</v>
      </c>
      <c r="I184" s="10">
        <v>2654085</v>
      </c>
      <c r="J184" s="49">
        <f t="shared" si="10"/>
        <v>2.0185830429732867</v>
      </c>
      <c r="K184" s="49">
        <f t="shared" si="11"/>
        <v>1.3397475098512015</v>
      </c>
      <c r="L184" s="49">
        <f t="shared" si="12"/>
        <v>0.3</v>
      </c>
      <c r="M184" s="49">
        <f t="shared" si="13"/>
        <v>0.7</v>
      </c>
      <c r="N184" s="144">
        <f t="shared" si="14"/>
        <v>1</v>
      </c>
      <c r="O184" s="47"/>
      <c r="P184" s="47"/>
    </row>
    <row r="185" spans="1:16">
      <c r="A185" s="175">
        <v>182</v>
      </c>
      <c r="B185" s="165" t="s">
        <v>43</v>
      </c>
      <c r="C185" s="165" t="s">
        <v>41</v>
      </c>
      <c r="D185" s="165" t="s">
        <v>456</v>
      </c>
      <c r="E185" s="165" t="s">
        <v>457</v>
      </c>
      <c r="F185" s="162">
        <v>2180</v>
      </c>
      <c r="G185" s="163">
        <v>4880012.6749999998</v>
      </c>
      <c r="H185" s="10">
        <v>1024</v>
      </c>
      <c r="I185" s="10">
        <v>2052630</v>
      </c>
      <c r="J185" s="49">
        <f t="shared" si="10"/>
        <v>0.46972477064220186</v>
      </c>
      <c r="K185" s="49">
        <f t="shared" si="11"/>
        <v>0.42061980914834407</v>
      </c>
      <c r="L185" s="49">
        <f t="shared" si="12"/>
        <v>0.14091743119266056</v>
      </c>
      <c r="M185" s="49">
        <f t="shared" si="13"/>
        <v>0.29443386640384084</v>
      </c>
      <c r="N185" s="144">
        <f t="shared" si="14"/>
        <v>0.43535129759650137</v>
      </c>
      <c r="O185" s="47"/>
      <c r="P185" s="47"/>
    </row>
    <row r="186" spans="1:16">
      <c r="A186" s="175">
        <v>183</v>
      </c>
      <c r="B186" s="165" t="s">
        <v>43</v>
      </c>
      <c r="C186" s="165" t="s">
        <v>41</v>
      </c>
      <c r="D186" s="165" t="s">
        <v>458</v>
      </c>
      <c r="E186" s="165" t="s">
        <v>459</v>
      </c>
      <c r="F186" s="162">
        <v>1343</v>
      </c>
      <c r="G186" s="163">
        <v>1989586.2</v>
      </c>
      <c r="H186" s="10">
        <v>126</v>
      </c>
      <c r="I186" s="10">
        <v>150795</v>
      </c>
      <c r="J186" s="49">
        <f t="shared" si="10"/>
        <v>9.3819806403574083E-2</v>
      </c>
      <c r="K186" s="49">
        <f t="shared" si="11"/>
        <v>7.5792142104725096E-2</v>
      </c>
      <c r="L186" s="49">
        <f t="shared" si="12"/>
        <v>2.8145941921072223E-2</v>
      </c>
      <c r="M186" s="49">
        <f t="shared" si="13"/>
        <v>5.3054499473307565E-2</v>
      </c>
      <c r="N186" s="144">
        <f t="shared" si="14"/>
        <v>8.1200441394379791E-2</v>
      </c>
      <c r="O186" s="47"/>
      <c r="P186" s="47"/>
    </row>
    <row r="187" spans="1:16">
      <c r="A187" s="175">
        <v>184</v>
      </c>
      <c r="B187" s="161" t="s">
        <v>1365</v>
      </c>
      <c r="C187" s="161" t="s">
        <v>41</v>
      </c>
      <c r="D187" s="161" t="s">
        <v>464</v>
      </c>
      <c r="E187" s="161" t="s">
        <v>1451</v>
      </c>
      <c r="F187" s="162">
        <v>1775</v>
      </c>
      <c r="G187" s="163">
        <v>3357281.7249999996</v>
      </c>
      <c r="H187" s="10">
        <v>1027</v>
      </c>
      <c r="I187" s="10">
        <v>1990170</v>
      </c>
      <c r="J187" s="49">
        <f t="shared" si="10"/>
        <v>0.57859154929577461</v>
      </c>
      <c r="K187" s="49">
        <f t="shared" si="11"/>
        <v>0.59279207496356301</v>
      </c>
      <c r="L187" s="49">
        <f t="shared" si="12"/>
        <v>0.17357746478873237</v>
      </c>
      <c r="M187" s="49">
        <f t="shared" si="13"/>
        <v>0.41495445247449408</v>
      </c>
      <c r="N187" s="144">
        <f t="shared" si="14"/>
        <v>0.5885319172632264</v>
      </c>
      <c r="O187" s="47"/>
      <c r="P187" s="47"/>
    </row>
    <row r="188" spans="1:16">
      <c r="A188" s="175">
        <v>185</v>
      </c>
      <c r="B188" s="164" t="s">
        <v>1365</v>
      </c>
      <c r="C188" s="164" t="s">
        <v>41</v>
      </c>
      <c r="D188" s="164" t="s">
        <v>463</v>
      </c>
      <c r="E188" s="164" t="s">
        <v>1237</v>
      </c>
      <c r="F188" s="162">
        <v>1132</v>
      </c>
      <c r="G188" s="163">
        <v>2186099.8250000002</v>
      </c>
      <c r="H188" s="10">
        <v>1144</v>
      </c>
      <c r="I188" s="10">
        <v>1738075</v>
      </c>
      <c r="J188" s="49">
        <f t="shared" si="10"/>
        <v>1.010600706713781</v>
      </c>
      <c r="K188" s="49">
        <f t="shared" si="11"/>
        <v>0.79505747181513076</v>
      </c>
      <c r="L188" s="49">
        <f t="shared" si="12"/>
        <v>0.3</v>
      </c>
      <c r="M188" s="49">
        <f t="shared" si="13"/>
        <v>0.55654023027059152</v>
      </c>
      <c r="N188" s="144">
        <f t="shared" si="14"/>
        <v>0.85654023027059156</v>
      </c>
      <c r="O188" s="47"/>
      <c r="P188" s="47"/>
    </row>
    <row r="189" spans="1:16">
      <c r="A189" s="175">
        <v>186</v>
      </c>
      <c r="B189" s="164" t="s">
        <v>1365</v>
      </c>
      <c r="C189" s="164" t="s">
        <v>41</v>
      </c>
      <c r="D189" s="164" t="s">
        <v>461</v>
      </c>
      <c r="E189" s="164" t="s">
        <v>462</v>
      </c>
      <c r="F189" s="162">
        <v>1275</v>
      </c>
      <c r="G189" s="163">
        <v>2299588.375</v>
      </c>
      <c r="H189" s="10">
        <v>1018</v>
      </c>
      <c r="I189" s="10">
        <v>1626950</v>
      </c>
      <c r="J189" s="49">
        <f t="shared" si="10"/>
        <v>0.79843137254901964</v>
      </c>
      <c r="K189" s="49">
        <f t="shared" si="11"/>
        <v>0.7074961839637931</v>
      </c>
      <c r="L189" s="49">
        <f t="shared" si="12"/>
        <v>0.23952941176470588</v>
      </c>
      <c r="M189" s="49">
        <f t="shared" si="13"/>
        <v>0.49524732877465516</v>
      </c>
      <c r="N189" s="144">
        <f t="shared" si="14"/>
        <v>0.73477674053936104</v>
      </c>
      <c r="O189" s="47"/>
      <c r="P189" s="47"/>
    </row>
    <row r="190" spans="1:16">
      <c r="A190" s="175">
        <v>187</v>
      </c>
      <c r="B190" s="164" t="s">
        <v>1238</v>
      </c>
      <c r="C190" s="164" t="s">
        <v>41</v>
      </c>
      <c r="D190" s="164" t="s">
        <v>470</v>
      </c>
      <c r="E190" s="164" t="s">
        <v>471</v>
      </c>
      <c r="F190" s="162">
        <v>602</v>
      </c>
      <c r="G190" s="163">
        <v>1164504.825</v>
      </c>
      <c r="H190" s="10">
        <v>636</v>
      </c>
      <c r="I190" s="10">
        <v>919185</v>
      </c>
      <c r="J190" s="49">
        <f t="shared" si="10"/>
        <v>1.0564784053156147</v>
      </c>
      <c r="K190" s="49">
        <f t="shared" si="11"/>
        <v>0.78933550146518283</v>
      </c>
      <c r="L190" s="49">
        <f t="shared" si="12"/>
        <v>0.3</v>
      </c>
      <c r="M190" s="49">
        <f t="shared" si="13"/>
        <v>0.55253485102562794</v>
      </c>
      <c r="N190" s="144">
        <f t="shared" si="14"/>
        <v>0.85253485102562787</v>
      </c>
      <c r="O190" s="47"/>
      <c r="P190" s="47"/>
    </row>
    <row r="191" spans="1:16">
      <c r="A191" s="175">
        <v>188</v>
      </c>
      <c r="B191" s="164" t="s">
        <v>1238</v>
      </c>
      <c r="C191" s="164" t="s">
        <v>41</v>
      </c>
      <c r="D191" s="164" t="s">
        <v>466</v>
      </c>
      <c r="E191" s="164" t="s">
        <v>1032</v>
      </c>
      <c r="F191" s="162">
        <v>1050</v>
      </c>
      <c r="G191" s="163">
        <v>2103265.5249999999</v>
      </c>
      <c r="H191" s="10">
        <v>1006</v>
      </c>
      <c r="I191" s="10">
        <v>1531555</v>
      </c>
      <c r="J191" s="49">
        <f t="shared" si="10"/>
        <v>0.95809523809523811</v>
      </c>
      <c r="K191" s="49">
        <f t="shared" si="11"/>
        <v>0.7281795768510968</v>
      </c>
      <c r="L191" s="49">
        <f t="shared" si="12"/>
        <v>0.28742857142857142</v>
      </c>
      <c r="M191" s="49">
        <f t="shared" si="13"/>
        <v>0.50972570379576776</v>
      </c>
      <c r="N191" s="144">
        <f t="shared" si="14"/>
        <v>0.79715427522433924</v>
      </c>
      <c r="O191" s="47"/>
      <c r="P191" s="47"/>
    </row>
    <row r="192" spans="1:16">
      <c r="A192" s="175">
        <v>189</v>
      </c>
      <c r="B192" s="164" t="s">
        <v>1238</v>
      </c>
      <c r="C192" s="164" t="s">
        <v>41</v>
      </c>
      <c r="D192" s="164" t="s">
        <v>469</v>
      </c>
      <c r="E192" s="164" t="s">
        <v>1033</v>
      </c>
      <c r="F192" s="162">
        <v>515</v>
      </c>
      <c r="G192" s="163">
        <v>1040158.3</v>
      </c>
      <c r="H192" s="10">
        <v>673</v>
      </c>
      <c r="I192" s="10">
        <v>976300</v>
      </c>
      <c r="J192" s="49">
        <f t="shared" si="10"/>
        <v>1.3067961165048543</v>
      </c>
      <c r="K192" s="49">
        <f t="shared" si="11"/>
        <v>0.93860713316425004</v>
      </c>
      <c r="L192" s="49">
        <f t="shared" si="12"/>
        <v>0.3</v>
      </c>
      <c r="M192" s="49">
        <f t="shared" si="13"/>
        <v>0.65702499321497498</v>
      </c>
      <c r="N192" s="144">
        <f t="shared" si="14"/>
        <v>0.95702499321497503</v>
      </c>
      <c r="O192" s="47"/>
      <c r="P192" s="47"/>
    </row>
    <row r="193" spans="1:16">
      <c r="A193" s="175">
        <v>190</v>
      </c>
      <c r="B193" s="164" t="s">
        <v>1238</v>
      </c>
      <c r="C193" s="164" t="s">
        <v>41</v>
      </c>
      <c r="D193" s="164" t="s">
        <v>467</v>
      </c>
      <c r="E193" s="164" t="s">
        <v>468</v>
      </c>
      <c r="F193" s="162">
        <v>1374</v>
      </c>
      <c r="G193" s="163">
        <v>2688183.15</v>
      </c>
      <c r="H193" s="10">
        <v>917</v>
      </c>
      <c r="I193" s="10">
        <v>2256375</v>
      </c>
      <c r="J193" s="49">
        <f t="shared" si="10"/>
        <v>0.66739446870451236</v>
      </c>
      <c r="K193" s="49">
        <f t="shared" si="11"/>
        <v>0.83936803189916587</v>
      </c>
      <c r="L193" s="49">
        <f t="shared" si="12"/>
        <v>0.20021834061135371</v>
      </c>
      <c r="M193" s="49">
        <f t="shared" si="13"/>
        <v>0.58755762232941611</v>
      </c>
      <c r="N193" s="144">
        <f t="shared" si="14"/>
        <v>0.78777596294076979</v>
      </c>
      <c r="O193" s="47"/>
      <c r="P193" s="47"/>
    </row>
    <row r="194" spans="1:16">
      <c r="A194" s="175">
        <v>191</v>
      </c>
      <c r="B194" s="164" t="s">
        <v>1238</v>
      </c>
      <c r="C194" s="164" t="s">
        <v>41</v>
      </c>
      <c r="D194" s="164" t="s">
        <v>472</v>
      </c>
      <c r="E194" s="164" t="s">
        <v>473</v>
      </c>
      <c r="F194" s="162">
        <v>1141</v>
      </c>
      <c r="G194" s="163">
        <v>2268907.4750000001</v>
      </c>
      <c r="H194" s="10">
        <v>587</v>
      </c>
      <c r="I194" s="10">
        <v>1297995</v>
      </c>
      <c r="J194" s="49">
        <f t="shared" si="10"/>
        <v>0.51446099912357579</v>
      </c>
      <c r="K194" s="49">
        <f t="shared" si="11"/>
        <v>0.57207929997233575</v>
      </c>
      <c r="L194" s="49">
        <f t="shared" si="12"/>
        <v>0.15433829973707272</v>
      </c>
      <c r="M194" s="49">
        <f t="shared" si="13"/>
        <v>0.400455509980635</v>
      </c>
      <c r="N194" s="144">
        <f t="shared" si="14"/>
        <v>0.55479380971770775</v>
      </c>
      <c r="O194" s="47"/>
      <c r="P194" s="47"/>
    </row>
    <row r="195" spans="1:16">
      <c r="A195" s="175">
        <v>192</v>
      </c>
      <c r="B195" s="161" t="s">
        <v>1236</v>
      </c>
      <c r="C195" s="161" t="s">
        <v>41</v>
      </c>
      <c r="D195" s="161" t="s">
        <v>516</v>
      </c>
      <c r="E195" s="161" t="s">
        <v>517</v>
      </c>
      <c r="F195" s="162">
        <v>3147</v>
      </c>
      <c r="G195" s="163">
        <v>6102121.4500000002</v>
      </c>
      <c r="H195" s="10">
        <v>3254</v>
      </c>
      <c r="I195" s="10">
        <v>4399560</v>
      </c>
      <c r="J195" s="49">
        <f t="shared" si="10"/>
        <v>1.0340006355258977</v>
      </c>
      <c r="K195" s="49">
        <f t="shared" si="11"/>
        <v>0.72098859979261798</v>
      </c>
      <c r="L195" s="49">
        <f t="shared" si="12"/>
        <v>0.3</v>
      </c>
      <c r="M195" s="49">
        <f t="shared" si="13"/>
        <v>0.50469201985483259</v>
      </c>
      <c r="N195" s="144">
        <f t="shared" si="14"/>
        <v>0.80469201985483263</v>
      </c>
      <c r="O195" s="47"/>
      <c r="P195" s="47"/>
    </row>
    <row r="196" spans="1:16">
      <c r="A196" s="175">
        <v>193</v>
      </c>
      <c r="B196" s="161" t="s">
        <v>1236</v>
      </c>
      <c r="C196" s="161" t="s">
        <v>41</v>
      </c>
      <c r="D196" s="161" t="s">
        <v>518</v>
      </c>
      <c r="E196" s="161" t="s">
        <v>1307</v>
      </c>
      <c r="F196" s="162">
        <v>438</v>
      </c>
      <c r="G196" s="163">
        <v>917459</v>
      </c>
      <c r="H196" s="10">
        <v>567</v>
      </c>
      <c r="I196" s="10">
        <v>688235</v>
      </c>
      <c r="J196" s="49">
        <f t="shared" ref="J196:J259" si="15">IFERROR(H196/F196,0)</f>
        <v>1.2945205479452055</v>
      </c>
      <c r="K196" s="49">
        <f t="shared" ref="K196:K259" si="16">IFERROR(I196/G196,0)</f>
        <v>0.75015341285005654</v>
      </c>
      <c r="L196" s="49">
        <f t="shared" si="12"/>
        <v>0.3</v>
      </c>
      <c r="M196" s="49">
        <f t="shared" si="13"/>
        <v>0.5251073889950395</v>
      </c>
      <c r="N196" s="144">
        <f t="shared" si="14"/>
        <v>0.82510738899503955</v>
      </c>
      <c r="O196" s="47"/>
      <c r="P196" s="47"/>
    </row>
    <row r="197" spans="1:16">
      <c r="A197" s="175">
        <v>194</v>
      </c>
      <c r="B197" s="161" t="s">
        <v>1236</v>
      </c>
      <c r="C197" s="161" t="s">
        <v>41</v>
      </c>
      <c r="D197" s="161" t="s">
        <v>512</v>
      </c>
      <c r="E197" s="161" t="s">
        <v>513</v>
      </c>
      <c r="F197" s="162">
        <v>1298</v>
      </c>
      <c r="G197" s="163">
        <v>2491498.7749999999</v>
      </c>
      <c r="H197" s="10">
        <v>1566</v>
      </c>
      <c r="I197" s="10">
        <v>2378420</v>
      </c>
      <c r="J197" s="49">
        <f t="shared" si="15"/>
        <v>1.2064714946070878</v>
      </c>
      <c r="K197" s="49">
        <f t="shared" si="16"/>
        <v>0.95461415589096565</v>
      </c>
      <c r="L197" s="49">
        <f t="shared" ref="L197:L260" si="17">IF((J197*0.3)&gt;30%,30%,(J197*0.3))</f>
        <v>0.3</v>
      </c>
      <c r="M197" s="49">
        <f t="shared" ref="M197:M260" si="18">IF((K197*0.7)&gt;70%,70%,(K197*0.7))</f>
        <v>0.66822990912367597</v>
      </c>
      <c r="N197" s="144">
        <f t="shared" ref="N197:N260" si="19">L197+M197</f>
        <v>0.9682299091236759</v>
      </c>
      <c r="O197" s="47"/>
      <c r="P197" s="47"/>
    </row>
    <row r="198" spans="1:16">
      <c r="A198" s="175">
        <v>195</v>
      </c>
      <c r="B198" s="161" t="s">
        <v>1236</v>
      </c>
      <c r="C198" s="161" t="s">
        <v>41</v>
      </c>
      <c r="D198" s="161" t="s">
        <v>515</v>
      </c>
      <c r="E198" s="161" t="s">
        <v>1331</v>
      </c>
      <c r="F198" s="162">
        <v>610</v>
      </c>
      <c r="G198" s="163">
        <v>1270094.45</v>
      </c>
      <c r="H198" s="10">
        <v>191</v>
      </c>
      <c r="I198" s="10">
        <v>483825</v>
      </c>
      <c r="J198" s="49">
        <f t="shared" si="15"/>
        <v>0.31311475409836065</v>
      </c>
      <c r="K198" s="49">
        <f t="shared" si="16"/>
        <v>0.38093623667121768</v>
      </c>
      <c r="L198" s="49">
        <f t="shared" si="17"/>
        <v>9.3934426229508192E-2</v>
      </c>
      <c r="M198" s="49">
        <f t="shared" si="18"/>
        <v>0.26665536566985237</v>
      </c>
      <c r="N198" s="144">
        <f t="shared" si="19"/>
        <v>0.36058979189936058</v>
      </c>
      <c r="O198" s="47"/>
      <c r="P198" s="47"/>
    </row>
    <row r="199" spans="1:16">
      <c r="A199" s="175">
        <v>196</v>
      </c>
      <c r="B199" s="161" t="s">
        <v>55</v>
      </c>
      <c r="C199" s="161" t="s">
        <v>41</v>
      </c>
      <c r="D199" s="161" t="s">
        <v>504</v>
      </c>
      <c r="E199" s="161" t="s">
        <v>505</v>
      </c>
      <c r="F199" s="162">
        <v>2892</v>
      </c>
      <c r="G199" s="163">
        <v>4389207.5250000004</v>
      </c>
      <c r="H199" s="10">
        <v>2555</v>
      </c>
      <c r="I199" s="10">
        <v>2781750</v>
      </c>
      <c r="J199" s="49">
        <f t="shared" si="15"/>
        <v>0.88347164591977867</v>
      </c>
      <c r="K199" s="49">
        <f t="shared" si="16"/>
        <v>0.63377044356087942</v>
      </c>
      <c r="L199" s="49">
        <f t="shared" si="17"/>
        <v>0.26504149377593361</v>
      </c>
      <c r="M199" s="49">
        <f t="shared" si="18"/>
        <v>0.44363931049261557</v>
      </c>
      <c r="N199" s="144">
        <f t="shared" si="19"/>
        <v>0.70868080426854918</v>
      </c>
      <c r="O199" s="47"/>
      <c r="P199" s="47"/>
    </row>
    <row r="200" spans="1:16">
      <c r="A200" s="175">
        <v>197</v>
      </c>
      <c r="B200" s="161" t="s">
        <v>55</v>
      </c>
      <c r="C200" s="161" t="s">
        <v>41</v>
      </c>
      <c r="D200" s="161" t="s">
        <v>500</v>
      </c>
      <c r="E200" s="161" t="s">
        <v>501</v>
      </c>
      <c r="F200" s="162">
        <v>1087</v>
      </c>
      <c r="G200" s="163">
        <v>2834876.9</v>
      </c>
      <c r="H200" s="10">
        <v>928</v>
      </c>
      <c r="I200" s="10">
        <v>1897615</v>
      </c>
      <c r="J200" s="49">
        <f t="shared" si="15"/>
        <v>0.85372585096596132</v>
      </c>
      <c r="K200" s="49">
        <f t="shared" si="16"/>
        <v>0.66938179925907892</v>
      </c>
      <c r="L200" s="49">
        <f t="shared" si="17"/>
        <v>0.25611775528978836</v>
      </c>
      <c r="M200" s="49">
        <f t="shared" si="18"/>
        <v>0.46856725948135519</v>
      </c>
      <c r="N200" s="144">
        <f t="shared" si="19"/>
        <v>0.72468501477114355</v>
      </c>
      <c r="O200" s="47"/>
      <c r="P200" s="47"/>
    </row>
    <row r="201" spans="1:16">
      <c r="A201" s="175">
        <v>198</v>
      </c>
      <c r="B201" s="161" t="s">
        <v>55</v>
      </c>
      <c r="C201" s="161" t="s">
        <v>41</v>
      </c>
      <c r="D201" s="161" t="s">
        <v>498</v>
      </c>
      <c r="E201" s="161" t="s">
        <v>499</v>
      </c>
      <c r="F201" s="162">
        <v>1341</v>
      </c>
      <c r="G201" s="163">
        <v>4287305.0250000004</v>
      </c>
      <c r="H201" s="10">
        <v>1111</v>
      </c>
      <c r="I201" s="10">
        <v>2942825</v>
      </c>
      <c r="J201" s="49">
        <f t="shared" si="15"/>
        <v>0.82848620432513054</v>
      </c>
      <c r="K201" s="49">
        <f t="shared" si="16"/>
        <v>0.68640439223239069</v>
      </c>
      <c r="L201" s="49">
        <f t="shared" si="17"/>
        <v>0.24854586129753914</v>
      </c>
      <c r="M201" s="49">
        <f t="shared" si="18"/>
        <v>0.48048307456267347</v>
      </c>
      <c r="N201" s="144">
        <f t="shared" si="19"/>
        <v>0.72902893586021267</v>
      </c>
      <c r="O201" s="47"/>
      <c r="P201" s="47"/>
    </row>
    <row r="202" spans="1:16">
      <c r="A202" s="175">
        <v>199</v>
      </c>
      <c r="B202" s="161" t="s">
        <v>55</v>
      </c>
      <c r="C202" s="161" t="s">
        <v>41</v>
      </c>
      <c r="D202" s="161" t="s">
        <v>502</v>
      </c>
      <c r="E202" s="161" t="s">
        <v>503</v>
      </c>
      <c r="F202" s="162">
        <v>681</v>
      </c>
      <c r="G202" s="163">
        <v>1179529.3999999999</v>
      </c>
      <c r="H202" s="10">
        <v>614</v>
      </c>
      <c r="I202" s="10">
        <v>872565</v>
      </c>
      <c r="J202" s="49">
        <f t="shared" si="15"/>
        <v>0.90161527165932454</v>
      </c>
      <c r="K202" s="49">
        <f t="shared" si="16"/>
        <v>0.73975688948490814</v>
      </c>
      <c r="L202" s="49">
        <f t="shared" si="17"/>
        <v>0.27048458149779736</v>
      </c>
      <c r="M202" s="49">
        <f t="shared" si="18"/>
        <v>0.51782982263943567</v>
      </c>
      <c r="N202" s="144">
        <f t="shared" si="19"/>
        <v>0.78831440413723297</v>
      </c>
      <c r="O202" s="47"/>
      <c r="P202" s="47"/>
    </row>
    <row r="203" spans="1:16">
      <c r="A203" s="175">
        <v>200</v>
      </c>
      <c r="B203" s="161" t="s">
        <v>55</v>
      </c>
      <c r="C203" s="161" t="s">
        <v>41</v>
      </c>
      <c r="D203" s="161" t="s">
        <v>506</v>
      </c>
      <c r="E203" s="161" t="s">
        <v>507</v>
      </c>
      <c r="F203" s="162">
        <v>2088</v>
      </c>
      <c r="G203" s="163">
        <v>3133476.375</v>
      </c>
      <c r="H203" s="10">
        <v>1728</v>
      </c>
      <c r="I203" s="10">
        <v>2002660</v>
      </c>
      <c r="J203" s="49">
        <f t="shared" si="15"/>
        <v>0.82758620689655171</v>
      </c>
      <c r="K203" s="49">
        <f t="shared" si="16"/>
        <v>0.63911763177087944</v>
      </c>
      <c r="L203" s="49">
        <f t="shared" si="17"/>
        <v>0.24827586206896551</v>
      </c>
      <c r="M203" s="49">
        <f t="shared" si="18"/>
        <v>0.44738234223961559</v>
      </c>
      <c r="N203" s="144">
        <f t="shared" si="19"/>
        <v>0.69565820430858105</v>
      </c>
      <c r="O203" s="47"/>
      <c r="P203" s="47"/>
    </row>
    <row r="204" spans="1:16">
      <c r="A204" s="175">
        <v>201</v>
      </c>
      <c r="B204" s="161" t="s">
        <v>40</v>
      </c>
      <c r="C204" s="161" t="s">
        <v>41</v>
      </c>
      <c r="D204" s="161" t="s">
        <v>451</v>
      </c>
      <c r="E204" s="161" t="s">
        <v>1145</v>
      </c>
      <c r="F204" s="162">
        <v>1043</v>
      </c>
      <c r="G204" s="163">
        <v>2066402.675</v>
      </c>
      <c r="H204" s="10">
        <v>574</v>
      </c>
      <c r="I204" s="10">
        <v>1604970</v>
      </c>
      <c r="J204" s="49">
        <f t="shared" si="15"/>
        <v>0.55033557046979864</v>
      </c>
      <c r="K204" s="49">
        <f t="shared" si="16"/>
        <v>0.77669760081974337</v>
      </c>
      <c r="L204" s="49">
        <f t="shared" si="17"/>
        <v>0.1651006711409396</v>
      </c>
      <c r="M204" s="49">
        <f t="shared" si="18"/>
        <v>0.54368832057382033</v>
      </c>
      <c r="N204" s="144">
        <f t="shared" si="19"/>
        <v>0.70878899171475995</v>
      </c>
      <c r="O204" s="47"/>
      <c r="P204" s="47"/>
    </row>
    <row r="205" spans="1:16">
      <c r="A205" s="175">
        <v>202</v>
      </c>
      <c r="B205" s="161" t="s">
        <v>40</v>
      </c>
      <c r="C205" s="161" t="s">
        <v>41</v>
      </c>
      <c r="D205" s="161" t="s">
        <v>455</v>
      </c>
      <c r="E205" s="161" t="s">
        <v>1029</v>
      </c>
      <c r="F205" s="162">
        <v>1413</v>
      </c>
      <c r="G205" s="163">
        <v>2803432.625</v>
      </c>
      <c r="H205" s="10">
        <v>1023</v>
      </c>
      <c r="I205" s="10">
        <v>1902680</v>
      </c>
      <c r="J205" s="49">
        <f t="shared" si="15"/>
        <v>0.72399150743099783</v>
      </c>
      <c r="K205" s="49">
        <f t="shared" si="16"/>
        <v>0.67869653189899648</v>
      </c>
      <c r="L205" s="49">
        <f t="shared" si="17"/>
        <v>0.21719745222929934</v>
      </c>
      <c r="M205" s="49">
        <f t="shared" si="18"/>
        <v>0.47508757232929749</v>
      </c>
      <c r="N205" s="144">
        <f t="shared" si="19"/>
        <v>0.69228502455859686</v>
      </c>
      <c r="O205" s="47"/>
      <c r="P205" s="47"/>
    </row>
    <row r="206" spans="1:16">
      <c r="A206" s="175">
        <v>203</v>
      </c>
      <c r="B206" s="161" t="s">
        <v>40</v>
      </c>
      <c r="C206" s="161" t="s">
        <v>41</v>
      </c>
      <c r="D206" s="161" t="s">
        <v>454</v>
      </c>
      <c r="E206" s="161" t="s">
        <v>1030</v>
      </c>
      <c r="F206" s="162">
        <v>1414</v>
      </c>
      <c r="G206" s="163">
        <v>2809182.625</v>
      </c>
      <c r="H206" s="10">
        <v>845</v>
      </c>
      <c r="I206" s="10">
        <v>1821400</v>
      </c>
      <c r="J206" s="49">
        <f t="shared" si="15"/>
        <v>0.59759547383309763</v>
      </c>
      <c r="K206" s="49">
        <f t="shared" si="16"/>
        <v>0.64837365281653769</v>
      </c>
      <c r="L206" s="49">
        <f t="shared" si="17"/>
        <v>0.17927864214992928</v>
      </c>
      <c r="M206" s="49">
        <f t="shared" si="18"/>
        <v>0.45386155697157637</v>
      </c>
      <c r="N206" s="144">
        <f t="shared" si="19"/>
        <v>0.63314019912150565</v>
      </c>
      <c r="O206" s="47"/>
      <c r="P206" s="47"/>
    </row>
    <row r="207" spans="1:16">
      <c r="A207" s="175">
        <v>204</v>
      </c>
      <c r="B207" s="161" t="s">
        <v>40</v>
      </c>
      <c r="C207" s="161" t="s">
        <v>41</v>
      </c>
      <c r="D207" s="161" t="s">
        <v>449</v>
      </c>
      <c r="E207" s="161" t="s">
        <v>1031</v>
      </c>
      <c r="F207" s="162">
        <v>1635</v>
      </c>
      <c r="G207" s="163">
        <v>3226812.9750000001</v>
      </c>
      <c r="H207" s="10">
        <v>998</v>
      </c>
      <c r="I207" s="10">
        <v>2153325</v>
      </c>
      <c r="J207" s="49">
        <f t="shared" si="15"/>
        <v>0.61039755351681957</v>
      </c>
      <c r="K207" s="49">
        <f t="shared" si="16"/>
        <v>0.66732253052255064</v>
      </c>
      <c r="L207" s="49">
        <f t="shared" si="17"/>
        <v>0.18311926605504586</v>
      </c>
      <c r="M207" s="49">
        <f t="shared" si="18"/>
        <v>0.46712577136578542</v>
      </c>
      <c r="N207" s="144">
        <f t="shared" si="19"/>
        <v>0.65024503742083128</v>
      </c>
      <c r="O207" s="47"/>
      <c r="P207" s="47"/>
    </row>
    <row r="208" spans="1:16">
      <c r="A208" s="175">
        <v>205</v>
      </c>
      <c r="B208" s="161" t="s">
        <v>40</v>
      </c>
      <c r="C208" s="161" t="s">
        <v>41</v>
      </c>
      <c r="D208" s="161" t="s">
        <v>450</v>
      </c>
      <c r="E208" s="161" t="s">
        <v>1146</v>
      </c>
      <c r="F208" s="162">
        <v>1187</v>
      </c>
      <c r="G208" s="163">
        <v>2343522.75</v>
      </c>
      <c r="H208" s="10">
        <v>673</v>
      </c>
      <c r="I208" s="10">
        <v>1489620</v>
      </c>
      <c r="J208" s="49">
        <f t="shared" si="15"/>
        <v>0.56697556866048859</v>
      </c>
      <c r="K208" s="49">
        <f t="shared" si="16"/>
        <v>0.6356328309592898</v>
      </c>
      <c r="L208" s="49">
        <f t="shared" si="17"/>
        <v>0.17009267059814656</v>
      </c>
      <c r="M208" s="49">
        <f t="shared" si="18"/>
        <v>0.44494298167150281</v>
      </c>
      <c r="N208" s="144">
        <f t="shared" si="19"/>
        <v>0.6150356522696494</v>
      </c>
      <c r="O208" s="47"/>
      <c r="P208" s="47"/>
    </row>
    <row r="209" spans="1:16">
      <c r="A209" s="175">
        <v>206</v>
      </c>
      <c r="B209" s="161" t="s">
        <v>40</v>
      </c>
      <c r="C209" s="161" t="s">
        <v>41</v>
      </c>
      <c r="D209" s="161" t="s">
        <v>447</v>
      </c>
      <c r="E209" s="161" t="s">
        <v>448</v>
      </c>
      <c r="F209" s="162">
        <v>753</v>
      </c>
      <c r="G209" s="163">
        <v>1530687.75</v>
      </c>
      <c r="H209" s="10">
        <v>401</v>
      </c>
      <c r="I209" s="10">
        <v>726915</v>
      </c>
      <c r="J209" s="49">
        <f t="shared" si="15"/>
        <v>0.53253652058432932</v>
      </c>
      <c r="K209" s="49">
        <f t="shared" si="16"/>
        <v>0.47489437346055718</v>
      </c>
      <c r="L209" s="49">
        <f t="shared" si="17"/>
        <v>0.15976095617529879</v>
      </c>
      <c r="M209" s="49">
        <f t="shared" si="18"/>
        <v>0.33242606142239001</v>
      </c>
      <c r="N209" s="144">
        <f t="shared" si="19"/>
        <v>0.49218701759768879</v>
      </c>
      <c r="O209" s="47"/>
      <c r="P209" s="47"/>
    </row>
    <row r="210" spans="1:16">
      <c r="A210" s="175">
        <v>207</v>
      </c>
      <c r="B210" s="164" t="s">
        <v>1355</v>
      </c>
      <c r="C210" s="164" t="s">
        <v>41</v>
      </c>
      <c r="D210" s="164" t="s">
        <v>492</v>
      </c>
      <c r="E210" s="164" t="s">
        <v>493</v>
      </c>
      <c r="F210" s="162">
        <v>1451</v>
      </c>
      <c r="G210" s="163">
        <v>3834515.7250000001</v>
      </c>
      <c r="H210" s="10">
        <v>1163</v>
      </c>
      <c r="I210" s="10">
        <v>2470220</v>
      </c>
      <c r="J210" s="49">
        <f t="shared" si="15"/>
        <v>0.80151619572708477</v>
      </c>
      <c r="K210" s="49">
        <f t="shared" si="16"/>
        <v>0.64420651189271105</v>
      </c>
      <c r="L210" s="49">
        <f t="shared" si="17"/>
        <v>0.24045485871812541</v>
      </c>
      <c r="M210" s="49">
        <f t="shared" si="18"/>
        <v>0.45094455832489772</v>
      </c>
      <c r="N210" s="144">
        <f t="shared" si="19"/>
        <v>0.6913994170430231</v>
      </c>
      <c r="O210" s="47"/>
      <c r="P210" s="47"/>
    </row>
    <row r="211" spans="1:16">
      <c r="A211" s="175">
        <v>208</v>
      </c>
      <c r="B211" s="164" t="s">
        <v>1355</v>
      </c>
      <c r="C211" s="164" t="s">
        <v>41</v>
      </c>
      <c r="D211" s="164" t="s">
        <v>491</v>
      </c>
      <c r="E211" s="164" t="s">
        <v>1034</v>
      </c>
      <c r="F211" s="162">
        <v>931</v>
      </c>
      <c r="G211" s="163">
        <v>1656528.65</v>
      </c>
      <c r="H211" s="10">
        <v>754</v>
      </c>
      <c r="I211" s="10">
        <v>1569630</v>
      </c>
      <c r="J211" s="49">
        <f t="shared" si="15"/>
        <v>0.80988184747583247</v>
      </c>
      <c r="K211" s="49">
        <f t="shared" si="16"/>
        <v>0.9475417162268821</v>
      </c>
      <c r="L211" s="49">
        <f t="shared" si="17"/>
        <v>0.24296455424274974</v>
      </c>
      <c r="M211" s="49">
        <f t="shared" si="18"/>
        <v>0.66327920135881746</v>
      </c>
      <c r="N211" s="144">
        <f t="shared" si="19"/>
        <v>0.90624375560156722</v>
      </c>
      <c r="O211" s="47"/>
      <c r="P211" s="47"/>
    </row>
    <row r="212" spans="1:16">
      <c r="A212" s="175">
        <v>209</v>
      </c>
      <c r="B212" s="164" t="s">
        <v>1355</v>
      </c>
      <c r="C212" s="164" t="s">
        <v>41</v>
      </c>
      <c r="D212" s="164" t="s">
        <v>489</v>
      </c>
      <c r="E212" s="164" t="s">
        <v>1035</v>
      </c>
      <c r="F212" s="162">
        <v>1079</v>
      </c>
      <c r="G212" s="163">
        <v>1575285.4750000001</v>
      </c>
      <c r="H212" s="10">
        <v>933</v>
      </c>
      <c r="I212" s="10">
        <v>1157965</v>
      </c>
      <c r="J212" s="49">
        <f t="shared" si="15"/>
        <v>0.86468952734012972</v>
      </c>
      <c r="K212" s="49">
        <f t="shared" si="16"/>
        <v>0.7350826363710361</v>
      </c>
      <c r="L212" s="49">
        <f t="shared" si="17"/>
        <v>0.2594068582020389</v>
      </c>
      <c r="M212" s="49">
        <f t="shared" si="18"/>
        <v>0.51455784545972527</v>
      </c>
      <c r="N212" s="144">
        <f t="shared" si="19"/>
        <v>0.77396470366176418</v>
      </c>
      <c r="O212" s="47"/>
      <c r="P212" s="47"/>
    </row>
    <row r="213" spans="1:16">
      <c r="A213" s="175">
        <v>210</v>
      </c>
      <c r="B213" s="164" t="s">
        <v>1355</v>
      </c>
      <c r="C213" s="164" t="s">
        <v>41</v>
      </c>
      <c r="D213" s="164" t="s">
        <v>490</v>
      </c>
      <c r="E213" s="164" t="s">
        <v>1036</v>
      </c>
      <c r="F213" s="162">
        <v>2276</v>
      </c>
      <c r="G213" s="163">
        <v>4857716.5750000002</v>
      </c>
      <c r="H213" s="10">
        <v>1495</v>
      </c>
      <c r="I213" s="10">
        <v>3471250</v>
      </c>
      <c r="J213" s="49">
        <f t="shared" si="15"/>
        <v>0.65685413005272408</v>
      </c>
      <c r="K213" s="49">
        <f t="shared" si="16"/>
        <v>0.71458471205681651</v>
      </c>
      <c r="L213" s="49">
        <f t="shared" si="17"/>
        <v>0.19705623901581723</v>
      </c>
      <c r="M213" s="49">
        <f t="shared" si="18"/>
        <v>0.50020929843977158</v>
      </c>
      <c r="N213" s="144">
        <f t="shared" si="19"/>
        <v>0.69726553745558884</v>
      </c>
      <c r="O213" s="47"/>
      <c r="P213" s="47"/>
    </row>
    <row r="214" spans="1:16">
      <c r="A214" s="175">
        <v>211</v>
      </c>
      <c r="B214" s="164" t="s">
        <v>179</v>
      </c>
      <c r="C214" s="164" t="s">
        <v>41</v>
      </c>
      <c r="D214" s="164" t="s">
        <v>495</v>
      </c>
      <c r="E214" s="164" t="s">
        <v>1037</v>
      </c>
      <c r="F214" s="162">
        <v>963</v>
      </c>
      <c r="G214" s="163">
        <v>1861936.95</v>
      </c>
      <c r="H214" s="10">
        <v>893</v>
      </c>
      <c r="I214" s="10">
        <v>1562095</v>
      </c>
      <c r="J214" s="49">
        <f t="shared" si="15"/>
        <v>0.92731048805815164</v>
      </c>
      <c r="K214" s="49">
        <f t="shared" si="16"/>
        <v>0.83896235047056777</v>
      </c>
      <c r="L214" s="49">
        <f t="shared" si="17"/>
        <v>0.27819314641744547</v>
      </c>
      <c r="M214" s="49">
        <f t="shared" si="18"/>
        <v>0.58727364532939741</v>
      </c>
      <c r="N214" s="144">
        <f t="shared" si="19"/>
        <v>0.86546679174684282</v>
      </c>
      <c r="O214" s="47"/>
      <c r="P214" s="47"/>
    </row>
    <row r="215" spans="1:16">
      <c r="A215" s="175">
        <v>212</v>
      </c>
      <c r="B215" s="164" t="s">
        <v>179</v>
      </c>
      <c r="C215" s="164" t="s">
        <v>41</v>
      </c>
      <c r="D215" s="164" t="s">
        <v>494</v>
      </c>
      <c r="E215" s="164" t="s">
        <v>1239</v>
      </c>
      <c r="F215" s="162">
        <v>938</v>
      </c>
      <c r="G215" s="163">
        <v>1859245.675</v>
      </c>
      <c r="H215" s="10">
        <v>1088</v>
      </c>
      <c r="I215" s="10">
        <v>1629890</v>
      </c>
      <c r="J215" s="49">
        <f t="shared" si="15"/>
        <v>1.159914712153518</v>
      </c>
      <c r="K215" s="49">
        <f t="shared" si="16"/>
        <v>0.87664046872127321</v>
      </c>
      <c r="L215" s="49">
        <f t="shared" si="17"/>
        <v>0.3</v>
      </c>
      <c r="M215" s="49">
        <f t="shared" si="18"/>
        <v>0.61364832810489123</v>
      </c>
      <c r="N215" s="144">
        <f t="shared" si="19"/>
        <v>0.91364832810489127</v>
      </c>
      <c r="O215" s="47"/>
      <c r="P215" s="47"/>
    </row>
    <row r="216" spans="1:16">
      <c r="A216" s="175">
        <v>213</v>
      </c>
      <c r="B216" s="164" t="s">
        <v>179</v>
      </c>
      <c r="C216" s="164" t="s">
        <v>41</v>
      </c>
      <c r="D216" s="164" t="s">
        <v>496</v>
      </c>
      <c r="E216" s="164" t="s">
        <v>1038</v>
      </c>
      <c r="F216" s="162">
        <v>1087</v>
      </c>
      <c r="G216" s="163">
        <v>2350261.7000000002</v>
      </c>
      <c r="H216" s="10">
        <v>1133</v>
      </c>
      <c r="I216" s="10">
        <v>2001530</v>
      </c>
      <c r="J216" s="49">
        <f t="shared" si="15"/>
        <v>1.0423183072677094</v>
      </c>
      <c r="K216" s="49">
        <f t="shared" si="16"/>
        <v>0.85162005575804589</v>
      </c>
      <c r="L216" s="49">
        <f t="shared" si="17"/>
        <v>0.3</v>
      </c>
      <c r="M216" s="49">
        <f t="shared" si="18"/>
        <v>0.59613403903063211</v>
      </c>
      <c r="N216" s="144">
        <f t="shared" si="19"/>
        <v>0.89613403903063205</v>
      </c>
      <c r="O216" s="47"/>
      <c r="P216" s="47"/>
    </row>
    <row r="217" spans="1:16">
      <c r="A217" s="175">
        <v>214</v>
      </c>
      <c r="B217" s="164" t="s">
        <v>179</v>
      </c>
      <c r="C217" s="164" t="s">
        <v>41</v>
      </c>
      <c r="D217" s="164" t="s">
        <v>497</v>
      </c>
      <c r="E217" s="164" t="s">
        <v>1091</v>
      </c>
      <c r="F217" s="162">
        <v>1602</v>
      </c>
      <c r="G217" s="163">
        <v>2923998.9</v>
      </c>
      <c r="H217" s="10">
        <v>1595</v>
      </c>
      <c r="I217" s="10">
        <v>2729445</v>
      </c>
      <c r="J217" s="49">
        <f t="shared" si="15"/>
        <v>0.99563046192259674</v>
      </c>
      <c r="K217" s="49">
        <f t="shared" si="16"/>
        <v>0.93346307346422053</v>
      </c>
      <c r="L217" s="49">
        <f t="shared" si="17"/>
        <v>0.29868913857677903</v>
      </c>
      <c r="M217" s="49">
        <f t="shared" si="18"/>
        <v>0.65342415142495436</v>
      </c>
      <c r="N217" s="144">
        <f t="shared" si="19"/>
        <v>0.95211329000173339</v>
      </c>
      <c r="O217" s="47"/>
      <c r="P217" s="47"/>
    </row>
    <row r="218" spans="1:16">
      <c r="A218" s="175">
        <v>215</v>
      </c>
      <c r="B218" s="161" t="s">
        <v>1044</v>
      </c>
      <c r="C218" s="161" t="s">
        <v>172</v>
      </c>
      <c r="D218" s="161" t="s">
        <v>572</v>
      </c>
      <c r="E218" s="187" t="s">
        <v>1241</v>
      </c>
      <c r="F218" s="166">
        <v>952</v>
      </c>
      <c r="G218" s="163">
        <v>2255459.6</v>
      </c>
      <c r="H218" s="10">
        <v>822</v>
      </c>
      <c r="I218" s="10">
        <v>1890470</v>
      </c>
      <c r="J218" s="49">
        <f t="shared" si="15"/>
        <v>0.86344537815126055</v>
      </c>
      <c r="K218" s="49">
        <f t="shared" si="16"/>
        <v>0.83817506640331751</v>
      </c>
      <c r="L218" s="49">
        <f t="shared" si="17"/>
        <v>0.25903361344537817</v>
      </c>
      <c r="M218" s="49">
        <f t="shared" si="18"/>
        <v>0.58672254648232225</v>
      </c>
      <c r="N218" s="144">
        <f t="shared" si="19"/>
        <v>0.84575615992770037</v>
      </c>
      <c r="O218" s="47"/>
      <c r="P218" s="47"/>
    </row>
    <row r="219" spans="1:16">
      <c r="A219" s="175">
        <v>216</v>
      </c>
      <c r="B219" s="161" t="s">
        <v>1044</v>
      </c>
      <c r="C219" s="161" t="s">
        <v>172</v>
      </c>
      <c r="D219" s="161" t="s">
        <v>571</v>
      </c>
      <c r="E219" s="161" t="s">
        <v>1373</v>
      </c>
      <c r="F219" s="166">
        <v>930</v>
      </c>
      <c r="G219" s="163">
        <v>2005352.125</v>
      </c>
      <c r="H219" s="10">
        <v>508</v>
      </c>
      <c r="I219" s="10">
        <v>1176850</v>
      </c>
      <c r="J219" s="49">
        <f t="shared" si="15"/>
        <v>0.54623655913978497</v>
      </c>
      <c r="K219" s="49">
        <f t="shared" si="16"/>
        <v>0.58685454057102315</v>
      </c>
      <c r="L219" s="49">
        <f t="shared" si="17"/>
        <v>0.16387096774193549</v>
      </c>
      <c r="M219" s="49">
        <f t="shared" si="18"/>
        <v>0.41079817839971616</v>
      </c>
      <c r="N219" s="144">
        <f t="shared" si="19"/>
        <v>0.57466914614165165</v>
      </c>
      <c r="O219" s="47"/>
      <c r="P219" s="47"/>
    </row>
    <row r="220" spans="1:16">
      <c r="A220" s="175">
        <v>217</v>
      </c>
      <c r="B220" s="161" t="s">
        <v>1044</v>
      </c>
      <c r="C220" s="161" t="s">
        <v>172</v>
      </c>
      <c r="D220" s="161" t="s">
        <v>579</v>
      </c>
      <c r="E220" s="161" t="s">
        <v>1091</v>
      </c>
      <c r="F220" s="166">
        <v>2262</v>
      </c>
      <c r="G220" s="163">
        <v>3833759.15</v>
      </c>
      <c r="H220" s="10">
        <v>1560</v>
      </c>
      <c r="I220" s="10">
        <v>2535450</v>
      </c>
      <c r="J220" s="49">
        <f t="shared" si="15"/>
        <v>0.68965517241379315</v>
      </c>
      <c r="K220" s="49">
        <f t="shared" si="16"/>
        <v>0.66134827483880931</v>
      </c>
      <c r="L220" s="49">
        <f t="shared" si="17"/>
        <v>0.20689655172413793</v>
      </c>
      <c r="M220" s="49">
        <f t="shared" si="18"/>
        <v>0.46294379238716649</v>
      </c>
      <c r="N220" s="144">
        <f t="shared" si="19"/>
        <v>0.66984034411130444</v>
      </c>
      <c r="O220" s="47"/>
      <c r="P220" s="47"/>
    </row>
    <row r="221" spans="1:16">
      <c r="A221" s="175">
        <v>218</v>
      </c>
      <c r="B221" s="161" t="s">
        <v>1044</v>
      </c>
      <c r="C221" s="161" t="s">
        <v>172</v>
      </c>
      <c r="D221" s="161" t="s">
        <v>580</v>
      </c>
      <c r="E221" s="161" t="s">
        <v>1390</v>
      </c>
      <c r="F221" s="166">
        <v>1166</v>
      </c>
      <c r="G221" s="163">
        <v>2149944.5499999998</v>
      </c>
      <c r="H221" s="10">
        <v>913</v>
      </c>
      <c r="I221" s="10">
        <v>1300945</v>
      </c>
      <c r="J221" s="49">
        <f t="shared" si="15"/>
        <v>0.78301886792452835</v>
      </c>
      <c r="K221" s="49">
        <f t="shared" si="16"/>
        <v>0.60510630378816055</v>
      </c>
      <c r="L221" s="49">
        <f t="shared" si="17"/>
        <v>0.23490566037735849</v>
      </c>
      <c r="M221" s="49">
        <f t="shared" si="18"/>
        <v>0.42357441265171236</v>
      </c>
      <c r="N221" s="144">
        <f t="shared" si="19"/>
        <v>0.65848007302907086</v>
      </c>
      <c r="O221" s="47"/>
      <c r="P221" s="47"/>
    </row>
    <row r="222" spans="1:16">
      <c r="A222" s="175">
        <v>219</v>
      </c>
      <c r="B222" s="161" t="s">
        <v>1044</v>
      </c>
      <c r="C222" s="161" t="s">
        <v>172</v>
      </c>
      <c r="D222" s="161" t="s">
        <v>575</v>
      </c>
      <c r="E222" s="161" t="s">
        <v>576</v>
      </c>
      <c r="F222" s="166">
        <v>1950</v>
      </c>
      <c r="G222" s="163">
        <v>4006402.875</v>
      </c>
      <c r="H222" s="10">
        <v>2009</v>
      </c>
      <c r="I222" s="10">
        <v>3002885</v>
      </c>
      <c r="J222" s="49">
        <f t="shared" si="15"/>
        <v>1.0302564102564102</v>
      </c>
      <c r="K222" s="49">
        <f t="shared" si="16"/>
        <v>0.74952147691836912</v>
      </c>
      <c r="L222" s="49">
        <f t="shared" si="17"/>
        <v>0.3</v>
      </c>
      <c r="M222" s="49">
        <f t="shared" si="18"/>
        <v>0.52466503384285834</v>
      </c>
      <c r="N222" s="144">
        <f t="shared" si="19"/>
        <v>0.82466503384285827</v>
      </c>
      <c r="O222" s="47"/>
      <c r="P222" s="47"/>
    </row>
    <row r="223" spans="1:16">
      <c r="A223" s="175">
        <v>220</v>
      </c>
      <c r="B223" s="161" t="s">
        <v>1044</v>
      </c>
      <c r="C223" s="161" t="s">
        <v>172</v>
      </c>
      <c r="D223" s="161" t="s">
        <v>581</v>
      </c>
      <c r="E223" s="161" t="s">
        <v>1151</v>
      </c>
      <c r="F223" s="166">
        <v>1184</v>
      </c>
      <c r="G223" s="163">
        <v>2346866.2999999998</v>
      </c>
      <c r="H223" s="10">
        <v>651</v>
      </c>
      <c r="I223" s="10">
        <v>1304305</v>
      </c>
      <c r="J223" s="49">
        <f t="shared" si="15"/>
        <v>0.54983108108108103</v>
      </c>
      <c r="K223" s="49">
        <f t="shared" si="16"/>
        <v>0.55576451031743912</v>
      </c>
      <c r="L223" s="49">
        <f t="shared" si="17"/>
        <v>0.1649493243243243</v>
      </c>
      <c r="M223" s="49">
        <f t="shared" si="18"/>
        <v>0.38903515722220738</v>
      </c>
      <c r="N223" s="144">
        <f t="shared" si="19"/>
        <v>0.55398448154653168</v>
      </c>
      <c r="O223" s="47"/>
      <c r="P223" s="47"/>
    </row>
    <row r="224" spans="1:16">
      <c r="A224" s="175">
        <v>221</v>
      </c>
      <c r="B224" s="161" t="s">
        <v>1044</v>
      </c>
      <c r="C224" s="161" t="s">
        <v>172</v>
      </c>
      <c r="D224" s="161" t="s">
        <v>577</v>
      </c>
      <c r="E224" s="161" t="s">
        <v>1391</v>
      </c>
      <c r="F224" s="166">
        <v>799</v>
      </c>
      <c r="G224" s="163">
        <v>1602006.35</v>
      </c>
      <c r="H224" s="10">
        <v>734</v>
      </c>
      <c r="I224" s="10">
        <v>909345</v>
      </c>
      <c r="J224" s="49">
        <f t="shared" si="15"/>
        <v>0.918648310387985</v>
      </c>
      <c r="K224" s="49">
        <f t="shared" si="16"/>
        <v>0.56762883617783411</v>
      </c>
      <c r="L224" s="49">
        <f t="shared" si="17"/>
        <v>0.2755944931163955</v>
      </c>
      <c r="M224" s="49">
        <f t="shared" si="18"/>
        <v>0.39734018532448384</v>
      </c>
      <c r="N224" s="144">
        <f t="shared" si="19"/>
        <v>0.6729346784408794</v>
      </c>
      <c r="O224" s="47"/>
      <c r="P224" s="47"/>
    </row>
    <row r="225" spans="1:16">
      <c r="A225" s="175">
        <v>222</v>
      </c>
      <c r="B225" s="161" t="s">
        <v>1044</v>
      </c>
      <c r="C225" s="161" t="s">
        <v>172</v>
      </c>
      <c r="D225" s="161" t="s">
        <v>573</v>
      </c>
      <c r="E225" s="161" t="s">
        <v>574</v>
      </c>
      <c r="F225" s="166">
        <v>1255</v>
      </c>
      <c r="G225" s="163">
        <v>2291080.4</v>
      </c>
      <c r="H225" s="10">
        <v>1287</v>
      </c>
      <c r="I225" s="10">
        <v>2066310</v>
      </c>
      <c r="J225" s="49">
        <f t="shared" si="15"/>
        <v>1.0254980079681275</v>
      </c>
      <c r="K225" s="49">
        <f t="shared" si="16"/>
        <v>0.90189327271098829</v>
      </c>
      <c r="L225" s="49">
        <f t="shared" si="17"/>
        <v>0.3</v>
      </c>
      <c r="M225" s="49">
        <f t="shared" si="18"/>
        <v>0.63132529089769174</v>
      </c>
      <c r="N225" s="144">
        <f t="shared" si="19"/>
        <v>0.93132529089769167</v>
      </c>
      <c r="O225" s="47"/>
      <c r="P225" s="47"/>
    </row>
    <row r="226" spans="1:16">
      <c r="A226" s="175">
        <v>223</v>
      </c>
      <c r="B226" s="161" t="s">
        <v>1240</v>
      </c>
      <c r="C226" s="161" t="s">
        <v>172</v>
      </c>
      <c r="D226" s="161" t="s">
        <v>565</v>
      </c>
      <c r="E226" s="161" t="s">
        <v>566</v>
      </c>
      <c r="F226" s="166">
        <v>773</v>
      </c>
      <c r="G226" s="163">
        <v>1570509.9</v>
      </c>
      <c r="H226" s="10">
        <v>615</v>
      </c>
      <c r="I226" s="10">
        <v>1110820</v>
      </c>
      <c r="J226" s="49">
        <f t="shared" si="15"/>
        <v>0.79560155239327301</v>
      </c>
      <c r="K226" s="49">
        <f t="shared" si="16"/>
        <v>0.70729894794041104</v>
      </c>
      <c r="L226" s="49">
        <f t="shared" si="17"/>
        <v>0.2386804657179819</v>
      </c>
      <c r="M226" s="49">
        <f t="shared" si="18"/>
        <v>0.49510926355828772</v>
      </c>
      <c r="N226" s="144">
        <f t="shared" si="19"/>
        <v>0.73378972927626962</v>
      </c>
      <c r="O226" s="47"/>
      <c r="P226" s="47"/>
    </row>
    <row r="227" spans="1:16">
      <c r="A227" s="175">
        <v>224</v>
      </c>
      <c r="B227" s="161" t="s">
        <v>1240</v>
      </c>
      <c r="C227" s="161" t="s">
        <v>172</v>
      </c>
      <c r="D227" s="161" t="s">
        <v>569</v>
      </c>
      <c r="E227" s="161" t="s">
        <v>1324</v>
      </c>
      <c r="F227" s="166">
        <v>822</v>
      </c>
      <c r="G227" s="163">
        <v>1547226.125</v>
      </c>
      <c r="H227" s="10">
        <v>927</v>
      </c>
      <c r="I227" s="10">
        <v>1306035</v>
      </c>
      <c r="J227" s="49">
        <f t="shared" si="15"/>
        <v>1.1277372262773722</v>
      </c>
      <c r="K227" s="49">
        <f t="shared" si="16"/>
        <v>0.8441138492280823</v>
      </c>
      <c r="L227" s="49">
        <f t="shared" si="17"/>
        <v>0.3</v>
      </c>
      <c r="M227" s="49">
        <f t="shared" si="18"/>
        <v>0.5908796944596576</v>
      </c>
      <c r="N227" s="144">
        <f t="shared" si="19"/>
        <v>0.89087969445965753</v>
      </c>
      <c r="O227" s="47"/>
      <c r="P227" s="47"/>
    </row>
    <row r="228" spans="1:16">
      <c r="A228" s="175">
        <v>225</v>
      </c>
      <c r="B228" s="161" t="s">
        <v>1240</v>
      </c>
      <c r="C228" s="161" t="s">
        <v>172</v>
      </c>
      <c r="D228" s="161" t="s">
        <v>567</v>
      </c>
      <c r="E228" s="161" t="s">
        <v>568</v>
      </c>
      <c r="F228" s="166">
        <v>958</v>
      </c>
      <c r="G228" s="163">
        <v>1874871.425</v>
      </c>
      <c r="H228" s="10">
        <v>714</v>
      </c>
      <c r="I228" s="10">
        <v>1128085</v>
      </c>
      <c r="J228" s="49">
        <f t="shared" si="15"/>
        <v>0.74530271398747394</v>
      </c>
      <c r="K228" s="49">
        <f t="shared" si="16"/>
        <v>0.60168659298863647</v>
      </c>
      <c r="L228" s="49">
        <f t="shared" si="17"/>
        <v>0.22359081419624219</v>
      </c>
      <c r="M228" s="49">
        <f t="shared" si="18"/>
        <v>0.42118061509204552</v>
      </c>
      <c r="N228" s="144">
        <f t="shared" si="19"/>
        <v>0.64477142928828768</v>
      </c>
      <c r="O228" s="47"/>
      <c r="P228" s="47"/>
    </row>
    <row r="229" spans="1:16">
      <c r="A229" s="175">
        <v>226</v>
      </c>
      <c r="B229" s="161" t="s">
        <v>1240</v>
      </c>
      <c r="C229" s="161" t="s">
        <v>172</v>
      </c>
      <c r="D229" s="161" t="s">
        <v>563</v>
      </c>
      <c r="E229" s="161" t="s">
        <v>564</v>
      </c>
      <c r="F229" s="166">
        <v>1428</v>
      </c>
      <c r="G229" s="163">
        <v>2787966.65</v>
      </c>
      <c r="H229" s="10">
        <v>1404</v>
      </c>
      <c r="I229" s="10">
        <v>2361795</v>
      </c>
      <c r="J229" s="49">
        <f t="shared" si="15"/>
        <v>0.98319327731092432</v>
      </c>
      <c r="K229" s="49">
        <f t="shared" si="16"/>
        <v>0.84713889959910393</v>
      </c>
      <c r="L229" s="49">
        <f t="shared" si="17"/>
        <v>0.29495798319327726</v>
      </c>
      <c r="M229" s="49">
        <f t="shared" si="18"/>
        <v>0.59299722971937274</v>
      </c>
      <c r="N229" s="144">
        <f t="shared" si="19"/>
        <v>0.88795521291265</v>
      </c>
      <c r="O229" s="47"/>
      <c r="P229" s="47"/>
    </row>
    <row r="230" spans="1:16">
      <c r="A230" s="175">
        <v>227</v>
      </c>
      <c r="B230" s="161" t="s">
        <v>162</v>
      </c>
      <c r="C230" s="161" t="s">
        <v>172</v>
      </c>
      <c r="D230" s="161" t="s">
        <v>555</v>
      </c>
      <c r="E230" s="161" t="s">
        <v>556</v>
      </c>
      <c r="F230" s="166">
        <v>1753</v>
      </c>
      <c r="G230" s="163">
        <v>3304576.35</v>
      </c>
      <c r="H230" s="10">
        <v>1508</v>
      </c>
      <c r="I230" s="10">
        <v>2656215</v>
      </c>
      <c r="J230" s="49">
        <f t="shared" si="15"/>
        <v>0.86023958927552768</v>
      </c>
      <c r="K230" s="49">
        <f t="shared" si="16"/>
        <v>0.8037989499017022</v>
      </c>
      <c r="L230" s="49">
        <f t="shared" si="17"/>
        <v>0.2580718767826583</v>
      </c>
      <c r="M230" s="49">
        <f t="shared" si="18"/>
        <v>0.56265926493119145</v>
      </c>
      <c r="N230" s="144">
        <f t="shared" si="19"/>
        <v>0.82073114171384975</v>
      </c>
      <c r="O230" s="47"/>
      <c r="P230" s="47"/>
    </row>
    <row r="231" spans="1:16">
      <c r="A231" s="175">
        <v>228</v>
      </c>
      <c r="B231" s="161" t="s">
        <v>162</v>
      </c>
      <c r="C231" s="161" t="s">
        <v>172</v>
      </c>
      <c r="D231" s="161" t="s">
        <v>551</v>
      </c>
      <c r="E231" s="161" t="s">
        <v>552</v>
      </c>
      <c r="F231" s="166">
        <v>1652</v>
      </c>
      <c r="G231" s="163">
        <v>3346786.2749999999</v>
      </c>
      <c r="H231" s="10">
        <v>1105</v>
      </c>
      <c r="I231" s="10">
        <v>2762285</v>
      </c>
      <c r="J231" s="49">
        <f t="shared" si="15"/>
        <v>0.66888619854721554</v>
      </c>
      <c r="K231" s="49">
        <f t="shared" si="16"/>
        <v>0.82535446635294929</v>
      </c>
      <c r="L231" s="49">
        <f t="shared" si="17"/>
        <v>0.20066585956416466</v>
      </c>
      <c r="M231" s="49">
        <f t="shared" si="18"/>
        <v>0.57774812644706441</v>
      </c>
      <c r="N231" s="144">
        <f t="shared" si="19"/>
        <v>0.77841398601122913</v>
      </c>
      <c r="O231" s="47"/>
      <c r="P231" s="47"/>
    </row>
    <row r="232" spans="1:16">
      <c r="A232" s="175">
        <v>229</v>
      </c>
      <c r="B232" s="161" t="s">
        <v>162</v>
      </c>
      <c r="C232" s="161" t="s">
        <v>172</v>
      </c>
      <c r="D232" s="161" t="s">
        <v>561</v>
      </c>
      <c r="E232" s="161" t="s">
        <v>1358</v>
      </c>
      <c r="F232" s="166">
        <v>1947</v>
      </c>
      <c r="G232" s="163">
        <v>3796750</v>
      </c>
      <c r="H232" s="10">
        <v>1305</v>
      </c>
      <c r="I232" s="10">
        <v>2825090</v>
      </c>
      <c r="J232" s="49">
        <f t="shared" si="15"/>
        <v>0.67026194144838214</v>
      </c>
      <c r="K232" s="49">
        <f t="shared" si="16"/>
        <v>0.7440811220122473</v>
      </c>
      <c r="L232" s="49">
        <f t="shared" si="17"/>
        <v>0.20107858243451462</v>
      </c>
      <c r="M232" s="49">
        <f t="shared" si="18"/>
        <v>0.52085678540857305</v>
      </c>
      <c r="N232" s="144">
        <f t="shared" si="19"/>
        <v>0.72193536784308765</v>
      </c>
      <c r="O232" s="47"/>
      <c r="P232" s="47"/>
    </row>
    <row r="233" spans="1:16">
      <c r="A233" s="175">
        <v>230</v>
      </c>
      <c r="B233" s="161" t="s">
        <v>162</v>
      </c>
      <c r="C233" s="161" t="s">
        <v>172</v>
      </c>
      <c r="D233" s="161" t="s">
        <v>557</v>
      </c>
      <c r="E233" s="161" t="s">
        <v>1325</v>
      </c>
      <c r="F233" s="166">
        <v>1033</v>
      </c>
      <c r="G233" s="163">
        <v>1642667.9249999998</v>
      </c>
      <c r="H233" s="10">
        <v>917</v>
      </c>
      <c r="I233" s="10">
        <v>1671470</v>
      </c>
      <c r="J233" s="49">
        <f t="shared" si="15"/>
        <v>0.88770571151984512</v>
      </c>
      <c r="K233" s="49">
        <f t="shared" si="16"/>
        <v>1.0175337172910344</v>
      </c>
      <c r="L233" s="49">
        <f t="shared" si="17"/>
        <v>0.2663117134559535</v>
      </c>
      <c r="M233" s="49">
        <f t="shared" si="18"/>
        <v>0.7</v>
      </c>
      <c r="N233" s="144">
        <f t="shared" si="19"/>
        <v>0.96631171345595346</v>
      </c>
      <c r="O233" s="47"/>
      <c r="P233" s="47"/>
    </row>
    <row r="234" spans="1:16">
      <c r="A234" s="175">
        <v>231</v>
      </c>
      <c r="B234" s="161" t="s">
        <v>162</v>
      </c>
      <c r="C234" s="161" t="s">
        <v>172</v>
      </c>
      <c r="D234" s="161" t="s">
        <v>559</v>
      </c>
      <c r="E234" s="161" t="s">
        <v>560</v>
      </c>
      <c r="F234" s="166">
        <v>1721</v>
      </c>
      <c r="G234" s="163">
        <v>3737890.5750000002</v>
      </c>
      <c r="H234" s="10">
        <v>1333</v>
      </c>
      <c r="I234" s="10">
        <v>3790650</v>
      </c>
      <c r="J234" s="49">
        <f t="shared" si="15"/>
        <v>0.77454968041836136</v>
      </c>
      <c r="K234" s="49">
        <f t="shared" si="16"/>
        <v>1.0141147590977833</v>
      </c>
      <c r="L234" s="49">
        <f t="shared" si="17"/>
        <v>0.23236490412550839</v>
      </c>
      <c r="M234" s="49">
        <f t="shared" si="18"/>
        <v>0.7</v>
      </c>
      <c r="N234" s="144">
        <f t="shared" si="19"/>
        <v>0.93236490412550832</v>
      </c>
      <c r="O234" s="47"/>
      <c r="P234" s="47"/>
    </row>
    <row r="235" spans="1:16">
      <c r="A235" s="175">
        <v>232</v>
      </c>
      <c r="B235" s="201" t="s">
        <v>166</v>
      </c>
      <c r="C235" s="161" t="s">
        <v>172</v>
      </c>
      <c r="D235" s="161" t="s">
        <v>519</v>
      </c>
      <c r="E235" s="161" t="s">
        <v>1356</v>
      </c>
      <c r="F235" s="166">
        <v>874</v>
      </c>
      <c r="G235" s="163">
        <v>1710667.325</v>
      </c>
      <c r="H235" s="10">
        <v>794</v>
      </c>
      <c r="I235" s="10">
        <v>1708645</v>
      </c>
      <c r="J235" s="49">
        <f t="shared" si="15"/>
        <v>0.90846681922196793</v>
      </c>
      <c r="K235" s="49">
        <f t="shared" si="16"/>
        <v>0.99881781514708012</v>
      </c>
      <c r="L235" s="49">
        <f t="shared" si="17"/>
        <v>0.27254004576659036</v>
      </c>
      <c r="M235" s="49">
        <f t="shared" si="18"/>
        <v>0.69917247060295606</v>
      </c>
      <c r="N235" s="144">
        <f t="shared" si="19"/>
        <v>0.97171251636954636</v>
      </c>
      <c r="O235" s="47"/>
      <c r="P235" s="47"/>
    </row>
    <row r="236" spans="1:16">
      <c r="A236" s="175">
        <v>233</v>
      </c>
      <c r="B236" s="201" t="s">
        <v>166</v>
      </c>
      <c r="C236" s="161" t="s">
        <v>172</v>
      </c>
      <c r="D236" s="161" t="s">
        <v>522</v>
      </c>
      <c r="E236" s="161" t="s">
        <v>1357</v>
      </c>
      <c r="F236" s="166">
        <v>477</v>
      </c>
      <c r="G236" s="163">
        <v>949520.22499999998</v>
      </c>
      <c r="H236" s="10">
        <v>216</v>
      </c>
      <c r="I236" s="10">
        <v>357145</v>
      </c>
      <c r="J236" s="49">
        <f t="shared" si="15"/>
        <v>0.45283018867924529</v>
      </c>
      <c r="K236" s="49">
        <f t="shared" si="16"/>
        <v>0.37613206185260561</v>
      </c>
      <c r="L236" s="49">
        <f t="shared" si="17"/>
        <v>0.13584905660377358</v>
      </c>
      <c r="M236" s="49">
        <f t="shared" si="18"/>
        <v>0.26329244329682389</v>
      </c>
      <c r="N236" s="144">
        <f t="shared" si="19"/>
        <v>0.39914149990059744</v>
      </c>
      <c r="O236" s="47"/>
      <c r="P236" s="47"/>
    </row>
    <row r="237" spans="1:16">
      <c r="A237" s="175">
        <v>234</v>
      </c>
      <c r="B237" s="201" t="s">
        <v>166</v>
      </c>
      <c r="C237" s="161" t="s">
        <v>172</v>
      </c>
      <c r="D237" s="161" t="s">
        <v>521</v>
      </c>
      <c r="E237" s="161" t="s">
        <v>1242</v>
      </c>
      <c r="F237" s="166">
        <v>427</v>
      </c>
      <c r="G237" s="163">
        <v>808905.22499999998</v>
      </c>
      <c r="H237" s="10">
        <v>144</v>
      </c>
      <c r="I237" s="10">
        <v>320400</v>
      </c>
      <c r="J237" s="49">
        <f t="shared" si="15"/>
        <v>0.33723653395784542</v>
      </c>
      <c r="K237" s="49">
        <f t="shared" si="16"/>
        <v>0.39609090174933659</v>
      </c>
      <c r="L237" s="49">
        <f t="shared" si="17"/>
        <v>0.10117096018735362</v>
      </c>
      <c r="M237" s="49">
        <f t="shared" si="18"/>
        <v>0.27726363122453557</v>
      </c>
      <c r="N237" s="144">
        <f t="shared" si="19"/>
        <v>0.37843459141188918</v>
      </c>
      <c r="O237" s="47"/>
      <c r="P237" s="47"/>
    </row>
    <row r="238" spans="1:16">
      <c r="A238" s="175">
        <v>235</v>
      </c>
      <c r="B238" s="184" t="s">
        <v>167</v>
      </c>
      <c r="C238" s="161" t="s">
        <v>172</v>
      </c>
      <c r="D238" s="184" t="s">
        <v>586</v>
      </c>
      <c r="E238" s="184" t="s">
        <v>587</v>
      </c>
      <c r="F238" s="166">
        <v>1322</v>
      </c>
      <c r="G238" s="163">
        <v>2512164</v>
      </c>
      <c r="H238" s="10">
        <v>1292</v>
      </c>
      <c r="I238" s="10">
        <v>2132630</v>
      </c>
      <c r="J238" s="49">
        <f t="shared" si="15"/>
        <v>0.9773071104387292</v>
      </c>
      <c r="K238" s="49">
        <f t="shared" si="16"/>
        <v>0.84892148760988539</v>
      </c>
      <c r="L238" s="49">
        <f t="shared" si="17"/>
        <v>0.29319213313161874</v>
      </c>
      <c r="M238" s="49">
        <f t="shared" si="18"/>
        <v>0.59424504132691969</v>
      </c>
      <c r="N238" s="144">
        <f t="shared" si="19"/>
        <v>0.88743717445853842</v>
      </c>
      <c r="O238" s="47"/>
      <c r="P238" s="47"/>
    </row>
    <row r="239" spans="1:16">
      <c r="A239" s="175">
        <v>236</v>
      </c>
      <c r="B239" s="184" t="s">
        <v>167</v>
      </c>
      <c r="C239" s="161" t="s">
        <v>172</v>
      </c>
      <c r="D239" s="184" t="s">
        <v>588</v>
      </c>
      <c r="E239" s="184" t="s">
        <v>589</v>
      </c>
      <c r="F239" s="166">
        <v>1094</v>
      </c>
      <c r="G239" s="163">
        <v>2416645.5249999999</v>
      </c>
      <c r="H239" s="10">
        <v>1002</v>
      </c>
      <c r="I239" s="10">
        <v>2018020</v>
      </c>
      <c r="J239" s="49">
        <f t="shared" si="15"/>
        <v>0.91590493601462519</v>
      </c>
      <c r="K239" s="49">
        <f t="shared" si="16"/>
        <v>0.83505006386900704</v>
      </c>
      <c r="L239" s="49">
        <f t="shared" si="17"/>
        <v>0.27477148080438757</v>
      </c>
      <c r="M239" s="49">
        <f t="shared" si="18"/>
        <v>0.58453504470830486</v>
      </c>
      <c r="N239" s="144">
        <f t="shared" si="19"/>
        <v>0.85930652551269238</v>
      </c>
      <c r="O239" s="47"/>
      <c r="P239" s="47"/>
    </row>
    <row r="240" spans="1:16">
      <c r="A240" s="175">
        <v>237</v>
      </c>
      <c r="B240" s="184" t="s">
        <v>167</v>
      </c>
      <c r="C240" s="161" t="s">
        <v>172</v>
      </c>
      <c r="D240" s="184" t="s">
        <v>583</v>
      </c>
      <c r="E240" s="184" t="s">
        <v>1395</v>
      </c>
      <c r="F240" s="166">
        <v>892</v>
      </c>
      <c r="G240" s="163">
        <v>1694109.25</v>
      </c>
      <c r="H240" s="10">
        <v>873</v>
      </c>
      <c r="I240" s="10">
        <v>1427075</v>
      </c>
      <c r="J240" s="49">
        <f t="shared" si="15"/>
        <v>0.97869955156950672</v>
      </c>
      <c r="K240" s="49">
        <f t="shared" si="16"/>
        <v>0.84237483503498967</v>
      </c>
      <c r="L240" s="49">
        <f t="shared" si="17"/>
        <v>0.29360986547085199</v>
      </c>
      <c r="M240" s="49">
        <f t="shared" si="18"/>
        <v>0.58966238452449271</v>
      </c>
      <c r="N240" s="144">
        <f t="shared" si="19"/>
        <v>0.8832722499953447</v>
      </c>
      <c r="O240" s="47"/>
      <c r="P240" s="47"/>
    </row>
    <row r="241" spans="1:16">
      <c r="A241" s="175">
        <v>238</v>
      </c>
      <c r="B241" s="184" t="s">
        <v>167</v>
      </c>
      <c r="C241" s="184" t="s">
        <v>172</v>
      </c>
      <c r="D241" s="184" t="s">
        <v>582</v>
      </c>
      <c r="E241" s="184" t="s">
        <v>1172</v>
      </c>
      <c r="F241" s="166">
        <v>773</v>
      </c>
      <c r="G241" s="163">
        <v>1450802.2749999999</v>
      </c>
      <c r="H241" s="10">
        <v>739</v>
      </c>
      <c r="I241" s="10">
        <v>1114700</v>
      </c>
      <c r="J241" s="49">
        <f t="shared" si="15"/>
        <v>0.95601552393272959</v>
      </c>
      <c r="K241" s="49">
        <f t="shared" si="16"/>
        <v>0.76833350705905124</v>
      </c>
      <c r="L241" s="49">
        <f t="shared" si="17"/>
        <v>0.28680465717981884</v>
      </c>
      <c r="M241" s="49">
        <f t="shared" si="18"/>
        <v>0.53783345494133583</v>
      </c>
      <c r="N241" s="144">
        <f t="shared" si="19"/>
        <v>0.82463811212115468</v>
      </c>
      <c r="O241" s="47"/>
      <c r="P241" s="47"/>
    </row>
    <row r="242" spans="1:16">
      <c r="A242" s="175">
        <v>239</v>
      </c>
      <c r="B242" s="184" t="s">
        <v>167</v>
      </c>
      <c r="C242" s="184" t="s">
        <v>172</v>
      </c>
      <c r="D242" s="184" t="s">
        <v>585</v>
      </c>
      <c r="E242" s="184" t="s">
        <v>1401</v>
      </c>
      <c r="F242" s="166">
        <v>728</v>
      </c>
      <c r="G242" s="163">
        <v>1327836.075</v>
      </c>
      <c r="H242" s="10">
        <v>798</v>
      </c>
      <c r="I242" s="10">
        <v>1083750</v>
      </c>
      <c r="J242" s="49">
        <f t="shared" si="15"/>
        <v>1.0961538461538463</v>
      </c>
      <c r="K242" s="49">
        <f t="shared" si="16"/>
        <v>0.81617755414575555</v>
      </c>
      <c r="L242" s="49">
        <f t="shared" si="17"/>
        <v>0.3</v>
      </c>
      <c r="M242" s="49">
        <f t="shared" si="18"/>
        <v>0.57132428790202883</v>
      </c>
      <c r="N242" s="144">
        <f t="shared" si="19"/>
        <v>0.87132428790202887</v>
      </c>
      <c r="O242" s="47"/>
      <c r="P242" s="47"/>
    </row>
    <row r="243" spans="1:16">
      <c r="A243" s="175">
        <v>240</v>
      </c>
      <c r="B243" s="201" t="s">
        <v>168</v>
      </c>
      <c r="C243" s="161" t="s">
        <v>172</v>
      </c>
      <c r="D243" s="161" t="s">
        <v>525</v>
      </c>
      <c r="E243" s="161" t="s">
        <v>1396</v>
      </c>
      <c r="F243" s="166">
        <v>984</v>
      </c>
      <c r="G243" s="163">
        <v>1998091.65</v>
      </c>
      <c r="H243" s="10">
        <v>614</v>
      </c>
      <c r="I243" s="10">
        <v>1545710</v>
      </c>
      <c r="J243" s="49">
        <f t="shared" si="15"/>
        <v>0.62398373983739841</v>
      </c>
      <c r="K243" s="49">
        <f t="shared" si="16"/>
        <v>0.77359314323744865</v>
      </c>
      <c r="L243" s="49">
        <f t="shared" si="17"/>
        <v>0.18719512195121951</v>
      </c>
      <c r="M243" s="49">
        <f t="shared" si="18"/>
        <v>0.54151520026621403</v>
      </c>
      <c r="N243" s="144">
        <f t="shared" si="19"/>
        <v>0.72871032221743359</v>
      </c>
      <c r="O243" s="47"/>
      <c r="P243" s="47"/>
    </row>
    <row r="244" spans="1:16">
      <c r="A244" s="175">
        <v>241</v>
      </c>
      <c r="B244" s="201" t="s">
        <v>168</v>
      </c>
      <c r="C244" s="161" t="s">
        <v>172</v>
      </c>
      <c r="D244" s="161" t="s">
        <v>528</v>
      </c>
      <c r="E244" s="161" t="s">
        <v>529</v>
      </c>
      <c r="F244" s="166">
        <v>886</v>
      </c>
      <c r="G244" s="163">
        <v>1748725.675</v>
      </c>
      <c r="H244" s="10">
        <v>630</v>
      </c>
      <c r="I244" s="10">
        <v>935740</v>
      </c>
      <c r="J244" s="49">
        <f t="shared" si="15"/>
        <v>0.71106094808126408</v>
      </c>
      <c r="K244" s="49">
        <f t="shared" si="16"/>
        <v>0.53509822230979709</v>
      </c>
      <c r="L244" s="49">
        <f t="shared" si="17"/>
        <v>0.21331828442437922</v>
      </c>
      <c r="M244" s="49">
        <f t="shared" si="18"/>
        <v>0.37456875561685793</v>
      </c>
      <c r="N244" s="144">
        <f t="shared" si="19"/>
        <v>0.58788704004123715</v>
      </c>
      <c r="O244" s="47"/>
      <c r="P244" s="47"/>
    </row>
    <row r="245" spans="1:16">
      <c r="A245" s="175">
        <v>242</v>
      </c>
      <c r="B245" s="201" t="s">
        <v>168</v>
      </c>
      <c r="C245" s="161" t="s">
        <v>172</v>
      </c>
      <c r="D245" s="161" t="s">
        <v>530</v>
      </c>
      <c r="E245" s="161" t="s">
        <v>468</v>
      </c>
      <c r="F245" s="166">
        <v>1194</v>
      </c>
      <c r="G245" s="163">
        <v>2256442.25</v>
      </c>
      <c r="H245" s="10">
        <v>613</v>
      </c>
      <c r="I245" s="10">
        <v>1318640</v>
      </c>
      <c r="J245" s="49">
        <f t="shared" si="15"/>
        <v>0.51340033500837523</v>
      </c>
      <c r="K245" s="49">
        <f t="shared" si="16"/>
        <v>0.58438898668911199</v>
      </c>
      <c r="L245" s="49">
        <f t="shared" si="17"/>
        <v>0.15402010050251255</v>
      </c>
      <c r="M245" s="49">
        <f t="shared" si="18"/>
        <v>0.40907229068237838</v>
      </c>
      <c r="N245" s="144">
        <f t="shared" si="19"/>
        <v>0.56309239118489096</v>
      </c>
      <c r="O245" s="47"/>
      <c r="P245" s="47"/>
    </row>
    <row r="246" spans="1:16">
      <c r="A246" s="175">
        <v>243</v>
      </c>
      <c r="B246" s="201" t="s">
        <v>168</v>
      </c>
      <c r="C246" s="161" t="s">
        <v>172</v>
      </c>
      <c r="D246" s="161" t="s">
        <v>527</v>
      </c>
      <c r="E246" s="161" t="s">
        <v>1148</v>
      </c>
      <c r="F246" s="166">
        <v>1461</v>
      </c>
      <c r="G246" s="163">
        <v>2843568.35</v>
      </c>
      <c r="H246" s="10">
        <v>832</v>
      </c>
      <c r="I246" s="10">
        <v>1647110</v>
      </c>
      <c r="J246" s="49">
        <f t="shared" si="15"/>
        <v>0.56947296372347711</v>
      </c>
      <c r="K246" s="49">
        <f t="shared" si="16"/>
        <v>0.5792405165854374</v>
      </c>
      <c r="L246" s="49">
        <f t="shared" si="17"/>
        <v>0.17084188911704312</v>
      </c>
      <c r="M246" s="49">
        <f t="shared" si="18"/>
        <v>0.40546836160980615</v>
      </c>
      <c r="N246" s="144">
        <f t="shared" si="19"/>
        <v>0.57631025072684927</v>
      </c>
      <c r="O246" s="47"/>
      <c r="P246" s="47"/>
    </row>
    <row r="247" spans="1:16">
      <c r="A247" s="175">
        <v>244</v>
      </c>
      <c r="B247" s="201" t="s">
        <v>168</v>
      </c>
      <c r="C247" s="161" t="s">
        <v>172</v>
      </c>
      <c r="D247" s="161" t="s">
        <v>524</v>
      </c>
      <c r="E247" s="161" t="s">
        <v>1429</v>
      </c>
      <c r="F247" s="166">
        <v>749</v>
      </c>
      <c r="G247" s="163">
        <v>1441096.575</v>
      </c>
      <c r="H247" s="10">
        <v>500</v>
      </c>
      <c r="I247" s="10">
        <v>803865</v>
      </c>
      <c r="J247" s="49">
        <f t="shared" si="15"/>
        <v>0.66755674232309747</v>
      </c>
      <c r="K247" s="49">
        <f t="shared" si="16"/>
        <v>0.55781480155138108</v>
      </c>
      <c r="L247" s="49">
        <f t="shared" si="17"/>
        <v>0.20026702269692923</v>
      </c>
      <c r="M247" s="49">
        <f t="shared" si="18"/>
        <v>0.39047036108596672</v>
      </c>
      <c r="N247" s="144">
        <f t="shared" si="19"/>
        <v>0.59073738378289598</v>
      </c>
      <c r="O247" s="47"/>
      <c r="P247" s="47"/>
    </row>
    <row r="248" spans="1:16">
      <c r="A248" s="175">
        <v>245</v>
      </c>
      <c r="B248" s="161" t="s">
        <v>169</v>
      </c>
      <c r="C248" s="161" t="s">
        <v>172</v>
      </c>
      <c r="D248" s="161" t="s">
        <v>593</v>
      </c>
      <c r="E248" s="161" t="s">
        <v>594</v>
      </c>
      <c r="F248" s="166">
        <v>1054</v>
      </c>
      <c r="G248" s="163">
        <v>2056043.375</v>
      </c>
      <c r="H248" s="10">
        <v>786</v>
      </c>
      <c r="I248" s="10">
        <v>1357355</v>
      </c>
      <c r="J248" s="49">
        <f t="shared" si="15"/>
        <v>0.74573055028462998</v>
      </c>
      <c r="K248" s="49">
        <f t="shared" si="16"/>
        <v>0.66017819298194524</v>
      </c>
      <c r="L248" s="49">
        <f t="shared" si="17"/>
        <v>0.223719165085389</v>
      </c>
      <c r="M248" s="49">
        <f t="shared" si="18"/>
        <v>0.46212473508736163</v>
      </c>
      <c r="N248" s="144">
        <f t="shared" si="19"/>
        <v>0.68584390017275065</v>
      </c>
      <c r="O248" s="47"/>
      <c r="P248" s="47"/>
    </row>
    <row r="249" spans="1:16">
      <c r="A249" s="175">
        <v>246</v>
      </c>
      <c r="B249" s="161" t="s">
        <v>169</v>
      </c>
      <c r="C249" s="161" t="s">
        <v>172</v>
      </c>
      <c r="D249" s="161" t="s">
        <v>597</v>
      </c>
      <c r="E249" s="161" t="s">
        <v>1204</v>
      </c>
      <c r="F249" s="166">
        <v>812</v>
      </c>
      <c r="G249" s="163">
        <v>1582746.35</v>
      </c>
      <c r="H249" s="10">
        <v>826</v>
      </c>
      <c r="I249" s="10">
        <v>1352315</v>
      </c>
      <c r="J249" s="49">
        <f t="shared" si="15"/>
        <v>1.0172413793103448</v>
      </c>
      <c r="K249" s="49">
        <f t="shared" si="16"/>
        <v>0.85441043664387528</v>
      </c>
      <c r="L249" s="49">
        <f t="shared" si="17"/>
        <v>0.3</v>
      </c>
      <c r="M249" s="49">
        <f t="shared" si="18"/>
        <v>0.59808730565071266</v>
      </c>
      <c r="N249" s="144">
        <f t="shared" si="19"/>
        <v>0.8980873056507126</v>
      </c>
      <c r="O249" s="47"/>
      <c r="P249" s="47"/>
    </row>
    <row r="250" spans="1:16">
      <c r="A250" s="175">
        <v>247</v>
      </c>
      <c r="B250" s="161" t="s">
        <v>169</v>
      </c>
      <c r="C250" s="161" t="s">
        <v>172</v>
      </c>
      <c r="D250" s="161" t="s">
        <v>591</v>
      </c>
      <c r="E250" s="161" t="s">
        <v>592</v>
      </c>
      <c r="F250" s="166">
        <v>1142</v>
      </c>
      <c r="G250" s="163">
        <v>2246860.7999999998</v>
      </c>
      <c r="H250" s="10">
        <v>1278</v>
      </c>
      <c r="I250" s="10">
        <v>1983665</v>
      </c>
      <c r="J250" s="49">
        <f t="shared" si="15"/>
        <v>1.1190893169877407</v>
      </c>
      <c r="K250" s="49">
        <f t="shared" si="16"/>
        <v>0.88286065607624653</v>
      </c>
      <c r="L250" s="49">
        <f t="shared" si="17"/>
        <v>0.3</v>
      </c>
      <c r="M250" s="49">
        <f t="shared" si="18"/>
        <v>0.61800245925337249</v>
      </c>
      <c r="N250" s="144">
        <f t="shared" si="19"/>
        <v>0.91800245925337243</v>
      </c>
      <c r="O250" s="47"/>
      <c r="P250" s="47"/>
    </row>
    <row r="251" spans="1:16">
      <c r="A251" s="175">
        <v>248</v>
      </c>
      <c r="B251" s="161" t="s">
        <v>169</v>
      </c>
      <c r="C251" s="161" t="s">
        <v>172</v>
      </c>
      <c r="D251" s="161" t="s">
        <v>595</v>
      </c>
      <c r="E251" s="161" t="s">
        <v>596</v>
      </c>
      <c r="F251" s="166">
        <v>689</v>
      </c>
      <c r="G251" s="163">
        <v>1342910.1</v>
      </c>
      <c r="H251" s="10">
        <v>786</v>
      </c>
      <c r="I251" s="10">
        <v>1115995</v>
      </c>
      <c r="J251" s="49">
        <f t="shared" si="15"/>
        <v>1.1407837445573294</v>
      </c>
      <c r="K251" s="49">
        <f t="shared" si="16"/>
        <v>0.83102733384758964</v>
      </c>
      <c r="L251" s="49">
        <f t="shared" si="17"/>
        <v>0.3</v>
      </c>
      <c r="M251" s="49">
        <f t="shared" si="18"/>
        <v>0.58171913369331274</v>
      </c>
      <c r="N251" s="144">
        <f t="shared" si="19"/>
        <v>0.88171913369331278</v>
      </c>
      <c r="O251" s="47"/>
      <c r="P251" s="47"/>
    </row>
    <row r="252" spans="1:16">
      <c r="A252" s="175">
        <v>249</v>
      </c>
      <c r="B252" s="161" t="s">
        <v>169</v>
      </c>
      <c r="C252" s="161" t="s">
        <v>172</v>
      </c>
      <c r="D252" s="161" t="s">
        <v>590</v>
      </c>
      <c r="E252" s="161" t="s">
        <v>373</v>
      </c>
      <c r="F252" s="166">
        <v>365</v>
      </c>
      <c r="G252" s="163">
        <v>712303.27500000002</v>
      </c>
      <c r="H252" s="10">
        <v>337</v>
      </c>
      <c r="I252" s="10">
        <v>564305</v>
      </c>
      <c r="J252" s="49">
        <f t="shared" si="15"/>
        <v>0.92328767123287669</v>
      </c>
      <c r="K252" s="49">
        <f t="shared" si="16"/>
        <v>0.7922257552444919</v>
      </c>
      <c r="L252" s="49">
        <f t="shared" si="17"/>
        <v>0.27698630136986302</v>
      </c>
      <c r="M252" s="49">
        <f t="shared" si="18"/>
        <v>0.55455802867114434</v>
      </c>
      <c r="N252" s="144">
        <f t="shared" si="19"/>
        <v>0.83154433004100736</v>
      </c>
      <c r="O252" s="47"/>
      <c r="P252" s="47"/>
    </row>
    <row r="253" spans="1:16">
      <c r="A253" s="175">
        <v>250</v>
      </c>
      <c r="B253" s="161" t="s">
        <v>170</v>
      </c>
      <c r="C253" s="161" t="s">
        <v>172</v>
      </c>
      <c r="D253" s="161" t="s">
        <v>604</v>
      </c>
      <c r="E253" s="161" t="s">
        <v>605</v>
      </c>
      <c r="F253" s="166">
        <v>748</v>
      </c>
      <c r="G253" s="163">
        <v>1466513.2250000001</v>
      </c>
      <c r="H253" s="10">
        <v>550</v>
      </c>
      <c r="I253" s="10">
        <v>771685</v>
      </c>
      <c r="J253" s="49">
        <f t="shared" si="15"/>
        <v>0.73529411764705888</v>
      </c>
      <c r="K253" s="49">
        <f t="shared" si="16"/>
        <v>0.52620391473114736</v>
      </c>
      <c r="L253" s="49">
        <f t="shared" si="17"/>
        <v>0.22058823529411767</v>
      </c>
      <c r="M253" s="49">
        <f t="shared" si="18"/>
        <v>0.36834274031180314</v>
      </c>
      <c r="N253" s="144">
        <f t="shared" si="19"/>
        <v>0.58893097560592078</v>
      </c>
      <c r="O253" s="47"/>
      <c r="P253" s="47"/>
    </row>
    <row r="254" spans="1:16">
      <c r="A254" s="175">
        <v>251</v>
      </c>
      <c r="B254" s="161" t="s">
        <v>170</v>
      </c>
      <c r="C254" s="161" t="s">
        <v>172</v>
      </c>
      <c r="D254" s="161" t="s">
        <v>602</v>
      </c>
      <c r="E254" s="161" t="s">
        <v>1392</v>
      </c>
      <c r="F254" s="166">
        <v>748</v>
      </c>
      <c r="G254" s="163">
        <v>1466513.2250000001</v>
      </c>
      <c r="H254" s="10">
        <v>360</v>
      </c>
      <c r="I254" s="10">
        <v>553865</v>
      </c>
      <c r="J254" s="49">
        <f t="shared" si="15"/>
        <v>0.48128342245989303</v>
      </c>
      <c r="K254" s="49">
        <f t="shared" si="16"/>
        <v>0.37767473934645218</v>
      </c>
      <c r="L254" s="49">
        <f t="shared" si="17"/>
        <v>0.14438502673796791</v>
      </c>
      <c r="M254" s="49">
        <f t="shared" si="18"/>
        <v>0.2643723175425165</v>
      </c>
      <c r="N254" s="144">
        <f t="shared" si="19"/>
        <v>0.40875734428048438</v>
      </c>
      <c r="O254" s="47"/>
      <c r="P254" s="47"/>
    </row>
    <row r="255" spans="1:16">
      <c r="A255" s="175">
        <v>252</v>
      </c>
      <c r="B255" s="161" t="s">
        <v>170</v>
      </c>
      <c r="C255" s="161" t="s">
        <v>172</v>
      </c>
      <c r="D255" s="161" t="s">
        <v>600</v>
      </c>
      <c r="E255" s="161" t="s">
        <v>601</v>
      </c>
      <c r="F255" s="166">
        <v>888</v>
      </c>
      <c r="G255" s="163">
        <v>1723561.625</v>
      </c>
      <c r="H255" s="10">
        <v>411</v>
      </c>
      <c r="I255" s="10">
        <v>785430</v>
      </c>
      <c r="J255" s="49">
        <f t="shared" si="15"/>
        <v>0.46283783783783783</v>
      </c>
      <c r="K255" s="49">
        <f t="shared" si="16"/>
        <v>0.45570172171824724</v>
      </c>
      <c r="L255" s="49">
        <f t="shared" si="17"/>
        <v>0.13885135135135135</v>
      </c>
      <c r="M255" s="49">
        <f t="shared" si="18"/>
        <v>0.31899120520277308</v>
      </c>
      <c r="N255" s="144">
        <f t="shared" si="19"/>
        <v>0.45784255655412442</v>
      </c>
      <c r="O255" s="47"/>
      <c r="P255" s="47"/>
    </row>
    <row r="256" spans="1:16">
      <c r="A256" s="175">
        <v>253</v>
      </c>
      <c r="B256" s="161" t="s">
        <v>170</v>
      </c>
      <c r="C256" s="161" t="s">
        <v>172</v>
      </c>
      <c r="D256" s="161" t="s">
        <v>606</v>
      </c>
      <c r="E256" s="161" t="s">
        <v>1393</v>
      </c>
      <c r="F256" s="166">
        <v>374</v>
      </c>
      <c r="G256" s="163">
        <v>724970.42500000005</v>
      </c>
      <c r="H256" s="10">
        <v>266</v>
      </c>
      <c r="I256" s="10">
        <v>324315</v>
      </c>
      <c r="J256" s="49">
        <f t="shared" si="15"/>
        <v>0.71122994652406413</v>
      </c>
      <c r="K256" s="49">
        <f t="shared" si="16"/>
        <v>0.44734928324834766</v>
      </c>
      <c r="L256" s="49">
        <f t="shared" si="17"/>
        <v>0.21336898395721923</v>
      </c>
      <c r="M256" s="49">
        <f t="shared" si="18"/>
        <v>0.31314449827384333</v>
      </c>
      <c r="N256" s="144">
        <f t="shared" si="19"/>
        <v>0.52651348223106254</v>
      </c>
      <c r="O256" s="47"/>
      <c r="P256" s="47"/>
    </row>
    <row r="257" spans="1:16">
      <c r="A257" s="175">
        <v>254</v>
      </c>
      <c r="B257" s="161" t="s">
        <v>170</v>
      </c>
      <c r="C257" s="161" t="s">
        <v>172</v>
      </c>
      <c r="D257" s="161" t="s">
        <v>608</v>
      </c>
      <c r="E257" s="161" t="s">
        <v>1205</v>
      </c>
      <c r="F257" s="166">
        <v>1225</v>
      </c>
      <c r="G257" s="163">
        <v>2393105.6</v>
      </c>
      <c r="H257" s="10">
        <v>452</v>
      </c>
      <c r="I257" s="10">
        <v>1135345</v>
      </c>
      <c r="J257" s="49">
        <f t="shared" si="15"/>
        <v>0.36897959183673468</v>
      </c>
      <c r="K257" s="49">
        <f t="shared" si="16"/>
        <v>0.4744232765992441</v>
      </c>
      <c r="L257" s="49">
        <f t="shared" si="17"/>
        <v>0.11069387755102041</v>
      </c>
      <c r="M257" s="49">
        <f t="shared" si="18"/>
        <v>0.33209629361947085</v>
      </c>
      <c r="N257" s="144">
        <f t="shared" si="19"/>
        <v>0.44279017117049124</v>
      </c>
      <c r="O257" s="47"/>
      <c r="P257" s="47"/>
    </row>
    <row r="258" spans="1:16">
      <c r="A258" s="175">
        <v>255</v>
      </c>
      <c r="B258" s="161" t="s">
        <v>170</v>
      </c>
      <c r="C258" s="161" t="s">
        <v>172</v>
      </c>
      <c r="D258" s="161" t="s">
        <v>598</v>
      </c>
      <c r="E258" s="161" t="s">
        <v>1394</v>
      </c>
      <c r="F258" s="166">
        <v>704</v>
      </c>
      <c r="G258" s="163">
        <v>1377112.25</v>
      </c>
      <c r="H258" s="10">
        <v>288</v>
      </c>
      <c r="I258" s="10">
        <v>596120</v>
      </c>
      <c r="J258" s="49">
        <f t="shared" si="15"/>
        <v>0.40909090909090912</v>
      </c>
      <c r="K258" s="49">
        <f t="shared" si="16"/>
        <v>0.43287684064970011</v>
      </c>
      <c r="L258" s="49">
        <f t="shared" si="17"/>
        <v>0.12272727272727273</v>
      </c>
      <c r="M258" s="49">
        <f t="shared" si="18"/>
        <v>0.30301378845479005</v>
      </c>
      <c r="N258" s="144">
        <f t="shared" si="19"/>
        <v>0.42574106118206279</v>
      </c>
      <c r="O258" s="47"/>
      <c r="P258" s="47"/>
    </row>
    <row r="259" spans="1:16">
      <c r="A259" s="175">
        <v>256</v>
      </c>
      <c r="B259" s="161" t="s">
        <v>165</v>
      </c>
      <c r="C259" s="161" t="s">
        <v>172</v>
      </c>
      <c r="D259" s="161" t="s">
        <v>613</v>
      </c>
      <c r="E259" s="161" t="s">
        <v>1430</v>
      </c>
      <c r="F259" s="166">
        <v>1682</v>
      </c>
      <c r="G259" s="163">
        <v>3276995.8250000002</v>
      </c>
      <c r="H259" s="10">
        <v>993</v>
      </c>
      <c r="I259" s="10">
        <v>1860955</v>
      </c>
      <c r="J259" s="49">
        <f t="shared" si="15"/>
        <v>0.59036860879904873</v>
      </c>
      <c r="K259" s="49">
        <f t="shared" si="16"/>
        <v>0.56788445862606485</v>
      </c>
      <c r="L259" s="49">
        <f t="shared" si="17"/>
        <v>0.1771105826397146</v>
      </c>
      <c r="M259" s="49">
        <f t="shared" si="18"/>
        <v>0.39751912103824538</v>
      </c>
      <c r="N259" s="144">
        <f t="shared" si="19"/>
        <v>0.57462970367795996</v>
      </c>
      <c r="O259" s="47"/>
      <c r="P259" s="47"/>
    </row>
    <row r="260" spans="1:16">
      <c r="A260" s="175">
        <v>257</v>
      </c>
      <c r="B260" s="161" t="s">
        <v>165</v>
      </c>
      <c r="C260" s="161" t="s">
        <v>172</v>
      </c>
      <c r="D260" s="161" t="s">
        <v>617</v>
      </c>
      <c r="E260" s="161" t="s">
        <v>618</v>
      </c>
      <c r="F260" s="166">
        <v>779</v>
      </c>
      <c r="G260" s="163">
        <v>1525877.5249999999</v>
      </c>
      <c r="H260" s="10">
        <v>548</v>
      </c>
      <c r="I260" s="10">
        <v>871645</v>
      </c>
      <c r="J260" s="49">
        <f t="shared" ref="J260:J323" si="20">IFERROR(H260/F260,0)</f>
        <v>0.70346598202824129</v>
      </c>
      <c r="K260" s="49">
        <f t="shared" ref="K260:K323" si="21">IFERROR(I260/G260,0)</f>
        <v>0.57124178429720307</v>
      </c>
      <c r="L260" s="49">
        <f t="shared" si="17"/>
        <v>0.21103979460847239</v>
      </c>
      <c r="M260" s="49">
        <f t="shared" si="18"/>
        <v>0.3998692490080421</v>
      </c>
      <c r="N260" s="144">
        <f t="shared" si="19"/>
        <v>0.61090904361651455</v>
      </c>
      <c r="O260" s="47"/>
      <c r="P260" s="47"/>
    </row>
    <row r="261" spans="1:16">
      <c r="A261" s="175">
        <v>258</v>
      </c>
      <c r="B261" s="161" t="s">
        <v>165</v>
      </c>
      <c r="C261" s="161" t="s">
        <v>172</v>
      </c>
      <c r="D261" s="161" t="s">
        <v>615</v>
      </c>
      <c r="E261" s="161" t="s">
        <v>616</v>
      </c>
      <c r="F261" s="166">
        <v>1033</v>
      </c>
      <c r="G261" s="163">
        <v>2019491.7</v>
      </c>
      <c r="H261" s="10">
        <v>837</v>
      </c>
      <c r="I261" s="10">
        <v>1386475</v>
      </c>
      <c r="J261" s="49">
        <f t="shared" si="20"/>
        <v>0.81026137463697967</v>
      </c>
      <c r="K261" s="49">
        <f t="shared" si="21"/>
        <v>0.68654652059228571</v>
      </c>
      <c r="L261" s="49">
        <f t="shared" ref="L261:L324" si="22">IF((J261*0.3)&gt;30%,30%,(J261*0.3))</f>
        <v>0.2430784123910939</v>
      </c>
      <c r="M261" s="49">
        <f t="shared" ref="M261:M324" si="23">IF((K261*0.7)&gt;70%,70%,(K261*0.7))</f>
        <v>0.48058256441459996</v>
      </c>
      <c r="N261" s="144">
        <f t="shared" ref="N261:N324" si="24">L261+M261</f>
        <v>0.72366097680569386</v>
      </c>
      <c r="O261" s="47"/>
      <c r="P261" s="47"/>
    </row>
    <row r="262" spans="1:16">
      <c r="A262" s="175">
        <v>259</v>
      </c>
      <c r="B262" s="161" t="s">
        <v>165</v>
      </c>
      <c r="C262" s="161" t="s">
        <v>172</v>
      </c>
      <c r="D262" s="161" t="s">
        <v>611</v>
      </c>
      <c r="E262" s="161" t="s">
        <v>612</v>
      </c>
      <c r="F262" s="166">
        <v>904</v>
      </c>
      <c r="G262" s="163">
        <v>1757408.2999999998</v>
      </c>
      <c r="H262" s="10">
        <v>868</v>
      </c>
      <c r="I262" s="10">
        <v>1338925</v>
      </c>
      <c r="J262" s="49">
        <f t="shared" si="20"/>
        <v>0.96017699115044253</v>
      </c>
      <c r="K262" s="49">
        <f t="shared" si="21"/>
        <v>0.76187474475908656</v>
      </c>
      <c r="L262" s="49">
        <f t="shared" si="22"/>
        <v>0.28805309734513274</v>
      </c>
      <c r="M262" s="49">
        <f t="shared" si="23"/>
        <v>0.53331232133136053</v>
      </c>
      <c r="N262" s="144">
        <f t="shared" si="24"/>
        <v>0.82136541867649326</v>
      </c>
      <c r="O262" s="47"/>
      <c r="P262" s="47"/>
    </row>
    <row r="263" spans="1:16">
      <c r="A263" s="175">
        <v>260</v>
      </c>
      <c r="B263" s="161" t="s">
        <v>165</v>
      </c>
      <c r="C263" s="161" t="s">
        <v>172</v>
      </c>
      <c r="D263" s="161" t="s">
        <v>609</v>
      </c>
      <c r="E263" s="161" t="s">
        <v>1046</v>
      </c>
      <c r="F263" s="166">
        <v>1607</v>
      </c>
      <c r="G263" s="163">
        <v>3156070.0750000002</v>
      </c>
      <c r="H263" s="10">
        <v>889</v>
      </c>
      <c r="I263" s="10">
        <v>1639365</v>
      </c>
      <c r="J263" s="49">
        <f t="shared" si="20"/>
        <v>0.55320472930927189</v>
      </c>
      <c r="K263" s="49">
        <f t="shared" si="21"/>
        <v>0.51943238300879613</v>
      </c>
      <c r="L263" s="49">
        <f t="shared" si="22"/>
        <v>0.16596141879278156</v>
      </c>
      <c r="M263" s="49">
        <f t="shared" si="23"/>
        <v>0.36360266810615727</v>
      </c>
      <c r="N263" s="144">
        <f t="shared" si="24"/>
        <v>0.52956408689893886</v>
      </c>
      <c r="O263" s="47"/>
      <c r="P263" s="47"/>
    </row>
    <row r="264" spans="1:16">
      <c r="A264" s="175">
        <v>261</v>
      </c>
      <c r="B264" s="161" t="s">
        <v>165</v>
      </c>
      <c r="C264" s="161" t="s">
        <v>172</v>
      </c>
      <c r="D264" s="161" t="s">
        <v>1047</v>
      </c>
      <c r="E264" s="161" t="s">
        <v>1152</v>
      </c>
      <c r="F264" s="166">
        <v>779</v>
      </c>
      <c r="G264" s="163">
        <v>1525877.5249999999</v>
      </c>
      <c r="H264" s="10">
        <v>565</v>
      </c>
      <c r="I264" s="10">
        <v>859170</v>
      </c>
      <c r="J264" s="49">
        <f t="shared" si="20"/>
        <v>0.72528883183568682</v>
      </c>
      <c r="K264" s="49">
        <f t="shared" si="21"/>
        <v>0.56306616089649797</v>
      </c>
      <c r="L264" s="49">
        <f t="shared" si="22"/>
        <v>0.21758664955070603</v>
      </c>
      <c r="M264" s="49">
        <f t="shared" si="23"/>
        <v>0.39414631262754857</v>
      </c>
      <c r="N264" s="144">
        <f t="shared" si="24"/>
        <v>0.61173296217825457</v>
      </c>
      <c r="O264" s="47"/>
      <c r="P264" s="47"/>
    </row>
    <row r="265" spans="1:16">
      <c r="A265" s="175">
        <v>262</v>
      </c>
      <c r="B265" s="161" t="s">
        <v>165</v>
      </c>
      <c r="C265" s="161" t="s">
        <v>172</v>
      </c>
      <c r="D265" s="161" t="s">
        <v>610</v>
      </c>
      <c r="E265" s="161" t="s">
        <v>1243</v>
      </c>
      <c r="F265" s="166">
        <v>731</v>
      </c>
      <c r="G265" s="163">
        <v>1421476.55</v>
      </c>
      <c r="H265" s="10">
        <v>660</v>
      </c>
      <c r="I265" s="10">
        <v>1041815</v>
      </c>
      <c r="J265" s="49">
        <f t="shared" si="20"/>
        <v>0.9028727770177839</v>
      </c>
      <c r="K265" s="49">
        <f t="shared" si="21"/>
        <v>0.7329104373899098</v>
      </c>
      <c r="L265" s="49">
        <f t="shared" si="22"/>
        <v>0.27086183310533518</v>
      </c>
      <c r="M265" s="49">
        <f t="shared" si="23"/>
        <v>0.51303730617293686</v>
      </c>
      <c r="N265" s="144">
        <f t="shared" si="24"/>
        <v>0.78389913927827204</v>
      </c>
      <c r="O265" s="47"/>
      <c r="P265" s="47"/>
    </row>
    <row r="266" spans="1:16">
      <c r="A266" s="175">
        <v>263</v>
      </c>
      <c r="B266" s="161" t="s">
        <v>165</v>
      </c>
      <c r="C266" s="161" t="s">
        <v>172</v>
      </c>
      <c r="D266" s="161" t="s">
        <v>619</v>
      </c>
      <c r="E266" s="161" t="s">
        <v>1106</v>
      </c>
      <c r="F266" s="166">
        <v>1123</v>
      </c>
      <c r="G266" s="163">
        <v>2181388.65</v>
      </c>
      <c r="H266" s="10">
        <v>1173</v>
      </c>
      <c r="I266" s="10">
        <v>1945425</v>
      </c>
      <c r="J266" s="49">
        <f t="shared" si="20"/>
        <v>1.0445235975066784</v>
      </c>
      <c r="K266" s="49">
        <f t="shared" si="21"/>
        <v>0.89182869820102895</v>
      </c>
      <c r="L266" s="49">
        <f t="shared" si="22"/>
        <v>0.3</v>
      </c>
      <c r="M266" s="49">
        <f t="shared" si="23"/>
        <v>0.62428008874072027</v>
      </c>
      <c r="N266" s="144">
        <f t="shared" si="24"/>
        <v>0.92428008874072032</v>
      </c>
      <c r="O266" s="47"/>
      <c r="P266" s="47"/>
    </row>
    <row r="267" spans="1:16">
      <c r="A267" s="175">
        <v>264</v>
      </c>
      <c r="B267" s="161" t="s">
        <v>160</v>
      </c>
      <c r="C267" s="161" t="s">
        <v>172</v>
      </c>
      <c r="D267" s="161" t="s">
        <v>532</v>
      </c>
      <c r="E267" s="161" t="s">
        <v>533</v>
      </c>
      <c r="F267" s="166">
        <v>1142</v>
      </c>
      <c r="G267" s="163">
        <v>2236213.65</v>
      </c>
      <c r="H267" s="10">
        <v>1260</v>
      </c>
      <c r="I267" s="10">
        <v>1879540</v>
      </c>
      <c r="J267" s="49">
        <f t="shared" si="20"/>
        <v>1.1033274956217163</v>
      </c>
      <c r="K267" s="49">
        <f t="shared" si="21"/>
        <v>0.84050108539494872</v>
      </c>
      <c r="L267" s="49">
        <f t="shared" si="22"/>
        <v>0.3</v>
      </c>
      <c r="M267" s="49">
        <f t="shared" si="23"/>
        <v>0.58835075977646412</v>
      </c>
      <c r="N267" s="144">
        <f t="shared" si="24"/>
        <v>0.88835075977646416</v>
      </c>
      <c r="O267" s="47"/>
      <c r="P267" s="47"/>
    </row>
    <row r="268" spans="1:16">
      <c r="A268" s="175">
        <v>265</v>
      </c>
      <c r="B268" s="161" t="s">
        <v>160</v>
      </c>
      <c r="C268" s="161" t="s">
        <v>172</v>
      </c>
      <c r="D268" s="161" t="s">
        <v>531</v>
      </c>
      <c r="E268" s="161" t="s">
        <v>1037</v>
      </c>
      <c r="F268" s="166">
        <v>1003</v>
      </c>
      <c r="G268" s="163">
        <v>1961382.4</v>
      </c>
      <c r="H268" s="10">
        <v>1004</v>
      </c>
      <c r="I268" s="10">
        <v>1511090</v>
      </c>
      <c r="J268" s="49">
        <f t="shared" si="20"/>
        <v>1.0009970089730809</v>
      </c>
      <c r="K268" s="49">
        <f t="shared" si="21"/>
        <v>0.77042090313444234</v>
      </c>
      <c r="L268" s="49">
        <f t="shared" si="22"/>
        <v>0.3</v>
      </c>
      <c r="M268" s="49">
        <f t="shared" si="23"/>
        <v>0.53929463219410956</v>
      </c>
      <c r="N268" s="144">
        <f t="shared" si="24"/>
        <v>0.83929463219410949</v>
      </c>
      <c r="O268" s="47"/>
      <c r="P268" s="47"/>
    </row>
    <row r="269" spans="1:16">
      <c r="A269" s="175">
        <v>266</v>
      </c>
      <c r="B269" s="161" t="s">
        <v>161</v>
      </c>
      <c r="C269" s="161" t="s">
        <v>172</v>
      </c>
      <c r="D269" s="161" t="s">
        <v>542</v>
      </c>
      <c r="E269" s="161" t="s">
        <v>543</v>
      </c>
      <c r="F269" s="166">
        <v>842</v>
      </c>
      <c r="G269" s="163">
        <v>1656225.175</v>
      </c>
      <c r="H269" s="10">
        <v>1103</v>
      </c>
      <c r="I269" s="10">
        <v>1628665</v>
      </c>
      <c r="J269" s="49">
        <f t="shared" si="20"/>
        <v>1.3099762470308789</v>
      </c>
      <c r="K269" s="49">
        <f t="shared" si="21"/>
        <v>0.9833596449226778</v>
      </c>
      <c r="L269" s="49">
        <f t="shared" si="22"/>
        <v>0.3</v>
      </c>
      <c r="M269" s="49">
        <f t="shared" si="23"/>
        <v>0.68835175144587446</v>
      </c>
      <c r="N269" s="144">
        <f t="shared" si="24"/>
        <v>0.98835175144587439</v>
      </c>
      <c r="O269" s="47"/>
      <c r="P269" s="47"/>
    </row>
    <row r="270" spans="1:16">
      <c r="A270" s="175">
        <v>267</v>
      </c>
      <c r="B270" s="161" t="s">
        <v>161</v>
      </c>
      <c r="C270" s="161" t="s">
        <v>172</v>
      </c>
      <c r="D270" s="161" t="s">
        <v>548</v>
      </c>
      <c r="E270" s="161" t="s">
        <v>1147</v>
      </c>
      <c r="F270" s="166">
        <v>1486</v>
      </c>
      <c r="G270" s="163">
        <v>2848553.6</v>
      </c>
      <c r="H270" s="10">
        <v>1199</v>
      </c>
      <c r="I270" s="10">
        <v>1687785</v>
      </c>
      <c r="J270" s="49">
        <f t="shared" si="20"/>
        <v>0.80686406460296101</v>
      </c>
      <c r="K270" s="49">
        <f t="shared" si="21"/>
        <v>0.59250596513262022</v>
      </c>
      <c r="L270" s="49">
        <f t="shared" si="22"/>
        <v>0.24205921938088829</v>
      </c>
      <c r="M270" s="49">
        <f t="shared" si="23"/>
        <v>0.41475417559283412</v>
      </c>
      <c r="N270" s="144">
        <f t="shared" si="24"/>
        <v>0.65681339497372238</v>
      </c>
      <c r="O270" s="47"/>
      <c r="P270" s="47"/>
    </row>
    <row r="271" spans="1:16">
      <c r="A271" s="175">
        <v>268</v>
      </c>
      <c r="B271" s="161" t="s">
        <v>161</v>
      </c>
      <c r="C271" s="161" t="s">
        <v>172</v>
      </c>
      <c r="D271" s="161" t="s">
        <v>549</v>
      </c>
      <c r="E271" s="161" t="s">
        <v>550</v>
      </c>
      <c r="F271" s="166">
        <v>951</v>
      </c>
      <c r="G271" s="163">
        <v>1867809.2749999999</v>
      </c>
      <c r="H271" s="10">
        <v>1022</v>
      </c>
      <c r="I271" s="10">
        <v>1781395</v>
      </c>
      <c r="J271" s="49">
        <f t="shared" si="20"/>
        <v>1.07465825446898</v>
      </c>
      <c r="K271" s="49">
        <f t="shared" si="21"/>
        <v>0.95373495776221584</v>
      </c>
      <c r="L271" s="49">
        <f t="shared" si="22"/>
        <v>0.3</v>
      </c>
      <c r="M271" s="49">
        <f t="shared" si="23"/>
        <v>0.66761447043355104</v>
      </c>
      <c r="N271" s="144">
        <f t="shared" si="24"/>
        <v>0.96761447043355098</v>
      </c>
      <c r="O271" s="47"/>
      <c r="P271" s="47"/>
    </row>
    <row r="272" spans="1:16">
      <c r="A272" s="175">
        <v>269</v>
      </c>
      <c r="B272" s="161" t="s">
        <v>161</v>
      </c>
      <c r="C272" s="161" t="s">
        <v>172</v>
      </c>
      <c r="D272" s="161" t="s">
        <v>540</v>
      </c>
      <c r="E272" s="161" t="s">
        <v>541</v>
      </c>
      <c r="F272" s="166">
        <v>1209</v>
      </c>
      <c r="G272" s="163">
        <v>2370118.4500000002</v>
      </c>
      <c r="H272" s="10">
        <v>789</v>
      </c>
      <c r="I272" s="10">
        <v>1644975</v>
      </c>
      <c r="J272" s="49">
        <f t="shared" si="20"/>
        <v>0.65260545905707201</v>
      </c>
      <c r="K272" s="49">
        <f t="shared" si="21"/>
        <v>0.6940475907438296</v>
      </c>
      <c r="L272" s="49">
        <f t="shared" si="22"/>
        <v>0.19578163771712159</v>
      </c>
      <c r="M272" s="49">
        <f t="shared" si="23"/>
        <v>0.48583331352068071</v>
      </c>
      <c r="N272" s="144">
        <f t="shared" si="24"/>
        <v>0.68161495123780225</v>
      </c>
      <c r="O272" s="47"/>
      <c r="P272" s="47"/>
    </row>
    <row r="273" spans="1:16">
      <c r="A273" s="175">
        <v>270</v>
      </c>
      <c r="B273" s="161" t="s">
        <v>161</v>
      </c>
      <c r="C273" s="161" t="s">
        <v>172</v>
      </c>
      <c r="D273" s="161" t="s">
        <v>536</v>
      </c>
      <c r="E273" s="161" t="s">
        <v>537</v>
      </c>
      <c r="F273" s="166">
        <v>1386</v>
      </c>
      <c r="G273" s="163">
        <v>2706017.8250000002</v>
      </c>
      <c r="H273" s="10">
        <v>655</v>
      </c>
      <c r="I273" s="10">
        <v>1942440</v>
      </c>
      <c r="J273" s="49">
        <f t="shared" si="20"/>
        <v>0.4725829725829726</v>
      </c>
      <c r="K273" s="49">
        <f t="shared" si="21"/>
        <v>0.71782232254881762</v>
      </c>
      <c r="L273" s="49">
        <f t="shared" si="22"/>
        <v>0.14177489177489178</v>
      </c>
      <c r="M273" s="49">
        <f t="shared" si="23"/>
        <v>0.50247562578417226</v>
      </c>
      <c r="N273" s="144">
        <f t="shared" si="24"/>
        <v>0.64425051755906404</v>
      </c>
      <c r="O273" s="47"/>
      <c r="P273" s="47"/>
    </row>
    <row r="274" spans="1:16">
      <c r="A274" s="175">
        <v>271</v>
      </c>
      <c r="B274" s="161" t="s">
        <v>161</v>
      </c>
      <c r="C274" s="161" t="s">
        <v>172</v>
      </c>
      <c r="D274" s="161" t="s">
        <v>546</v>
      </c>
      <c r="E274" s="161" t="s">
        <v>547</v>
      </c>
      <c r="F274" s="166">
        <v>2868</v>
      </c>
      <c r="G274" s="163">
        <v>5595567.5999999996</v>
      </c>
      <c r="H274" s="10">
        <v>1434</v>
      </c>
      <c r="I274" s="10">
        <v>3205930</v>
      </c>
      <c r="J274" s="49">
        <f t="shared" si="20"/>
        <v>0.5</v>
      </c>
      <c r="K274" s="49">
        <f t="shared" si="21"/>
        <v>0.57294098278787664</v>
      </c>
      <c r="L274" s="49">
        <f t="shared" si="22"/>
        <v>0.15</v>
      </c>
      <c r="M274" s="49">
        <f t="shared" si="23"/>
        <v>0.40105868795151361</v>
      </c>
      <c r="N274" s="144">
        <f t="shared" si="24"/>
        <v>0.55105868795151358</v>
      </c>
      <c r="O274" s="47"/>
      <c r="P274" s="47"/>
    </row>
    <row r="275" spans="1:16">
      <c r="A275" s="175">
        <v>272</v>
      </c>
      <c r="B275" s="161" t="s">
        <v>161</v>
      </c>
      <c r="C275" s="161" t="s">
        <v>172</v>
      </c>
      <c r="D275" s="161" t="s">
        <v>534</v>
      </c>
      <c r="E275" s="161" t="s">
        <v>535</v>
      </c>
      <c r="F275" s="166">
        <v>779</v>
      </c>
      <c r="G275" s="163">
        <v>1525877.5249999999</v>
      </c>
      <c r="H275" s="10">
        <v>461</v>
      </c>
      <c r="I275" s="10">
        <v>843715</v>
      </c>
      <c r="J275" s="49">
        <f t="shared" si="20"/>
        <v>0.59178433889602056</v>
      </c>
      <c r="K275" s="49">
        <f t="shared" si="21"/>
        <v>0.55293756292792895</v>
      </c>
      <c r="L275" s="49">
        <f t="shared" si="22"/>
        <v>0.17753530166880616</v>
      </c>
      <c r="M275" s="49">
        <f t="shared" si="23"/>
        <v>0.38705629404955022</v>
      </c>
      <c r="N275" s="144">
        <f t="shared" si="24"/>
        <v>0.56459159571835638</v>
      </c>
      <c r="O275" s="47"/>
      <c r="P275" s="47"/>
    </row>
    <row r="276" spans="1:16">
      <c r="A276" s="175">
        <v>273</v>
      </c>
      <c r="B276" s="161" t="s">
        <v>161</v>
      </c>
      <c r="C276" s="161" t="s">
        <v>172</v>
      </c>
      <c r="D276" s="161" t="s">
        <v>544</v>
      </c>
      <c r="E276" s="161" t="s">
        <v>1332</v>
      </c>
      <c r="F276" s="166">
        <v>532</v>
      </c>
      <c r="G276" s="163">
        <v>1040270.5</v>
      </c>
      <c r="H276" s="10">
        <v>366</v>
      </c>
      <c r="I276" s="10">
        <v>470005</v>
      </c>
      <c r="J276" s="49">
        <f t="shared" si="20"/>
        <v>0.68796992481203012</v>
      </c>
      <c r="K276" s="49">
        <f t="shared" si="21"/>
        <v>0.45181037047575606</v>
      </c>
      <c r="L276" s="49">
        <f t="shared" si="22"/>
        <v>0.20639097744360904</v>
      </c>
      <c r="M276" s="49">
        <f t="shared" si="23"/>
        <v>0.31626725933302924</v>
      </c>
      <c r="N276" s="144">
        <f t="shared" si="24"/>
        <v>0.52265823677663825</v>
      </c>
      <c r="O276" s="47"/>
      <c r="P276" s="47"/>
    </row>
    <row r="277" spans="1:16">
      <c r="A277" s="175">
        <v>274</v>
      </c>
      <c r="B277" s="161" t="s">
        <v>161</v>
      </c>
      <c r="C277" s="161" t="s">
        <v>172</v>
      </c>
      <c r="D277" s="161" t="s">
        <v>545</v>
      </c>
      <c r="E277" s="161" t="s">
        <v>1333</v>
      </c>
      <c r="F277" s="166">
        <v>801</v>
      </c>
      <c r="G277" s="163">
        <v>1564919.2</v>
      </c>
      <c r="H277" s="10">
        <v>481</v>
      </c>
      <c r="I277" s="10">
        <v>896775</v>
      </c>
      <c r="J277" s="49">
        <f t="shared" si="20"/>
        <v>0.60049937578027468</v>
      </c>
      <c r="K277" s="49">
        <f t="shared" si="21"/>
        <v>0.57304875548846235</v>
      </c>
      <c r="L277" s="49">
        <f t="shared" si="22"/>
        <v>0.1801498127340824</v>
      </c>
      <c r="M277" s="49">
        <f t="shared" si="23"/>
        <v>0.40113412884192362</v>
      </c>
      <c r="N277" s="144">
        <f t="shared" si="24"/>
        <v>0.58128394157600605</v>
      </c>
      <c r="O277" s="47"/>
      <c r="P277" s="47"/>
    </row>
    <row r="278" spans="1:16">
      <c r="A278" s="175">
        <v>275</v>
      </c>
      <c r="B278" s="161" t="s">
        <v>161</v>
      </c>
      <c r="C278" s="161" t="s">
        <v>172</v>
      </c>
      <c r="D278" s="161" t="s">
        <v>538</v>
      </c>
      <c r="E278" s="161" t="s">
        <v>1287</v>
      </c>
      <c r="F278" s="166">
        <v>1195</v>
      </c>
      <c r="G278" s="163">
        <v>2341991.7749999999</v>
      </c>
      <c r="H278" s="10">
        <v>858</v>
      </c>
      <c r="I278" s="10">
        <v>1738885</v>
      </c>
      <c r="J278" s="49">
        <f t="shared" si="20"/>
        <v>0.71799163179916314</v>
      </c>
      <c r="K278" s="49">
        <f t="shared" si="21"/>
        <v>0.74248125828708345</v>
      </c>
      <c r="L278" s="49">
        <f t="shared" si="22"/>
        <v>0.21539748953974894</v>
      </c>
      <c r="M278" s="49">
        <f t="shared" si="23"/>
        <v>0.51973688080095837</v>
      </c>
      <c r="N278" s="144">
        <f t="shared" si="24"/>
        <v>0.73513437034070728</v>
      </c>
      <c r="O278" s="47"/>
      <c r="P278" s="47"/>
    </row>
    <row r="279" spans="1:16">
      <c r="A279" s="175">
        <v>276</v>
      </c>
      <c r="B279" s="164" t="s">
        <v>72</v>
      </c>
      <c r="C279" s="159" t="s">
        <v>66</v>
      </c>
      <c r="D279" s="167" t="s">
        <v>654</v>
      </c>
      <c r="E279" s="167" t="s">
        <v>1289</v>
      </c>
      <c r="F279" s="156">
        <v>1442</v>
      </c>
      <c r="G279" s="163">
        <v>2791006.65</v>
      </c>
      <c r="H279" s="10">
        <v>1164</v>
      </c>
      <c r="I279" s="10">
        <v>1888945</v>
      </c>
      <c r="J279" s="49">
        <f t="shared" si="20"/>
        <v>0.80721220527045767</v>
      </c>
      <c r="K279" s="49">
        <f t="shared" si="21"/>
        <v>0.67679702590461399</v>
      </c>
      <c r="L279" s="49">
        <f t="shared" si="22"/>
        <v>0.24216366158113728</v>
      </c>
      <c r="M279" s="49">
        <f t="shared" si="23"/>
        <v>0.47375791813322976</v>
      </c>
      <c r="N279" s="144">
        <f t="shared" si="24"/>
        <v>0.71592157971436698</v>
      </c>
      <c r="O279" s="47"/>
      <c r="P279" s="47"/>
    </row>
    <row r="280" spans="1:16">
      <c r="A280" s="175">
        <v>277</v>
      </c>
      <c r="B280" s="164" t="s">
        <v>72</v>
      </c>
      <c r="C280" s="159" t="s">
        <v>66</v>
      </c>
      <c r="D280" s="164" t="s">
        <v>651</v>
      </c>
      <c r="E280" s="164" t="s">
        <v>652</v>
      </c>
      <c r="F280" s="156">
        <v>1220</v>
      </c>
      <c r="G280" s="163">
        <v>2380410.6</v>
      </c>
      <c r="H280" s="10">
        <v>1004</v>
      </c>
      <c r="I280" s="10">
        <v>1814250</v>
      </c>
      <c r="J280" s="49">
        <f t="shared" si="20"/>
        <v>0.82295081967213113</v>
      </c>
      <c r="K280" s="49">
        <f t="shared" si="21"/>
        <v>0.76215842762588937</v>
      </c>
      <c r="L280" s="49">
        <f t="shared" si="22"/>
        <v>0.24688524590163932</v>
      </c>
      <c r="M280" s="49">
        <f t="shared" si="23"/>
        <v>0.53351089933812257</v>
      </c>
      <c r="N280" s="144">
        <f t="shared" si="24"/>
        <v>0.78039614523976186</v>
      </c>
      <c r="O280" s="47"/>
      <c r="P280" s="47"/>
    </row>
    <row r="281" spans="1:16">
      <c r="A281" s="175">
        <v>278</v>
      </c>
      <c r="B281" s="164" t="s">
        <v>72</v>
      </c>
      <c r="C281" s="159" t="s">
        <v>66</v>
      </c>
      <c r="D281" s="167" t="s">
        <v>641</v>
      </c>
      <c r="E281" s="168" t="s">
        <v>1370</v>
      </c>
      <c r="F281" s="156">
        <v>1402</v>
      </c>
      <c r="G281" s="163">
        <v>2759806.65</v>
      </c>
      <c r="H281" s="10">
        <v>1231</v>
      </c>
      <c r="I281" s="10">
        <v>2304455</v>
      </c>
      <c r="J281" s="49">
        <f t="shared" si="20"/>
        <v>0.87803138373751788</v>
      </c>
      <c r="K281" s="49">
        <f t="shared" si="21"/>
        <v>0.83500595956604429</v>
      </c>
      <c r="L281" s="49">
        <f t="shared" si="22"/>
        <v>0.26340941512125537</v>
      </c>
      <c r="M281" s="49">
        <f t="shared" si="23"/>
        <v>0.58450417169623092</v>
      </c>
      <c r="N281" s="144">
        <f t="shared" si="24"/>
        <v>0.8479135868174863</v>
      </c>
      <c r="O281" s="47"/>
      <c r="P281" s="47"/>
    </row>
    <row r="282" spans="1:16">
      <c r="A282" s="175">
        <v>279</v>
      </c>
      <c r="B282" s="164" t="s">
        <v>72</v>
      </c>
      <c r="C282" s="159" t="s">
        <v>66</v>
      </c>
      <c r="D282" s="167" t="s">
        <v>658</v>
      </c>
      <c r="E282" s="167" t="s">
        <v>659</v>
      </c>
      <c r="F282" s="156">
        <v>1317</v>
      </c>
      <c r="G282" s="163">
        <v>2585122.5499999998</v>
      </c>
      <c r="H282" s="10">
        <v>1188</v>
      </c>
      <c r="I282" s="10">
        <v>2301750</v>
      </c>
      <c r="J282" s="49">
        <f t="shared" si="20"/>
        <v>0.90205011389521639</v>
      </c>
      <c r="K282" s="49">
        <f t="shared" si="21"/>
        <v>0.89038332051221325</v>
      </c>
      <c r="L282" s="49">
        <f t="shared" si="22"/>
        <v>0.27061503416856492</v>
      </c>
      <c r="M282" s="49">
        <f t="shared" si="23"/>
        <v>0.62326832435854929</v>
      </c>
      <c r="N282" s="144">
        <f t="shared" si="24"/>
        <v>0.8938833585271142</v>
      </c>
      <c r="O282" s="47"/>
      <c r="P282" s="47"/>
    </row>
    <row r="283" spans="1:16">
      <c r="A283" s="175">
        <v>280</v>
      </c>
      <c r="B283" s="164" t="s">
        <v>72</v>
      </c>
      <c r="C283" s="159" t="s">
        <v>66</v>
      </c>
      <c r="D283" s="167" t="s">
        <v>648</v>
      </c>
      <c r="E283" s="167" t="s">
        <v>649</v>
      </c>
      <c r="F283" s="156">
        <v>1016</v>
      </c>
      <c r="G283" s="163">
        <v>1988347.4</v>
      </c>
      <c r="H283" s="10">
        <v>1145</v>
      </c>
      <c r="I283" s="10">
        <v>1784720</v>
      </c>
      <c r="J283" s="49">
        <f t="shared" si="20"/>
        <v>1.1269685039370079</v>
      </c>
      <c r="K283" s="49">
        <f t="shared" si="21"/>
        <v>0.89758962644053053</v>
      </c>
      <c r="L283" s="49">
        <f t="shared" si="22"/>
        <v>0.3</v>
      </c>
      <c r="M283" s="49">
        <f t="shared" si="23"/>
        <v>0.62831273850837133</v>
      </c>
      <c r="N283" s="144">
        <f t="shared" si="24"/>
        <v>0.92831273850837137</v>
      </c>
      <c r="O283" s="47"/>
      <c r="P283" s="47"/>
    </row>
    <row r="284" spans="1:16">
      <c r="A284" s="175">
        <v>281</v>
      </c>
      <c r="B284" s="164" t="s">
        <v>72</v>
      </c>
      <c r="C284" s="159" t="s">
        <v>66</v>
      </c>
      <c r="D284" s="167" t="s">
        <v>656</v>
      </c>
      <c r="E284" s="167" t="s">
        <v>657</v>
      </c>
      <c r="F284" s="156">
        <v>3751</v>
      </c>
      <c r="G284" s="163">
        <v>7062693.25</v>
      </c>
      <c r="H284" s="10">
        <v>3462</v>
      </c>
      <c r="I284" s="10">
        <v>7625470</v>
      </c>
      <c r="J284" s="49">
        <f t="shared" si="20"/>
        <v>0.92295387896560921</v>
      </c>
      <c r="K284" s="49">
        <f t="shared" si="21"/>
        <v>1.0796830231866577</v>
      </c>
      <c r="L284" s="49">
        <f t="shared" si="22"/>
        <v>0.27688616368968277</v>
      </c>
      <c r="M284" s="49">
        <f t="shared" si="23"/>
        <v>0.7</v>
      </c>
      <c r="N284" s="144">
        <f t="shared" si="24"/>
        <v>0.97688616368968273</v>
      </c>
      <c r="O284" s="47"/>
      <c r="P284" s="47"/>
    </row>
    <row r="285" spans="1:16">
      <c r="A285" s="175">
        <v>282</v>
      </c>
      <c r="B285" s="164" t="s">
        <v>72</v>
      </c>
      <c r="C285" s="159" t="s">
        <v>66</v>
      </c>
      <c r="D285" s="167" t="s">
        <v>639</v>
      </c>
      <c r="E285" s="167" t="s">
        <v>640</v>
      </c>
      <c r="F285" s="156">
        <v>1153</v>
      </c>
      <c r="G285" s="163">
        <v>1978880.6</v>
      </c>
      <c r="H285" s="10">
        <v>1029</v>
      </c>
      <c r="I285" s="10">
        <v>1639580</v>
      </c>
      <c r="J285" s="49">
        <f t="shared" si="20"/>
        <v>0.89245446660884653</v>
      </c>
      <c r="K285" s="49">
        <f t="shared" si="21"/>
        <v>0.82853912459397494</v>
      </c>
      <c r="L285" s="49">
        <f t="shared" si="22"/>
        <v>0.26773633998265395</v>
      </c>
      <c r="M285" s="49">
        <f t="shared" si="23"/>
        <v>0.5799773872157824</v>
      </c>
      <c r="N285" s="144">
        <f t="shared" si="24"/>
        <v>0.8477137271984363</v>
      </c>
      <c r="O285" s="47"/>
      <c r="P285" s="47"/>
    </row>
    <row r="286" spans="1:16">
      <c r="A286" s="175">
        <v>283</v>
      </c>
      <c r="B286" s="164" t="s">
        <v>72</v>
      </c>
      <c r="C286" s="159" t="s">
        <v>66</v>
      </c>
      <c r="D286" s="167" t="s">
        <v>655</v>
      </c>
      <c r="E286" s="167" t="s">
        <v>1290</v>
      </c>
      <c r="F286" s="156">
        <v>1149</v>
      </c>
      <c r="G286" s="163">
        <v>2787797.4</v>
      </c>
      <c r="H286" s="10">
        <v>1106</v>
      </c>
      <c r="I286" s="10">
        <v>1849630</v>
      </c>
      <c r="J286" s="49">
        <f t="shared" si="20"/>
        <v>0.96257615317667533</v>
      </c>
      <c r="K286" s="49">
        <f t="shared" si="21"/>
        <v>0.66347360823279344</v>
      </c>
      <c r="L286" s="49">
        <f t="shared" si="22"/>
        <v>0.28877284595300257</v>
      </c>
      <c r="M286" s="49">
        <f t="shared" si="23"/>
        <v>0.46443152576295538</v>
      </c>
      <c r="N286" s="144">
        <f t="shared" si="24"/>
        <v>0.753204371715958</v>
      </c>
      <c r="O286" s="47"/>
      <c r="P286" s="47"/>
    </row>
    <row r="287" spans="1:16">
      <c r="A287" s="175">
        <v>284</v>
      </c>
      <c r="B287" s="164" t="s">
        <v>72</v>
      </c>
      <c r="C287" s="159" t="s">
        <v>66</v>
      </c>
      <c r="D287" s="167" t="s">
        <v>653</v>
      </c>
      <c r="E287" s="167" t="s">
        <v>1291</v>
      </c>
      <c r="F287" s="156">
        <v>816</v>
      </c>
      <c r="G287" s="163">
        <v>1504116.35</v>
      </c>
      <c r="H287" s="10">
        <v>806</v>
      </c>
      <c r="I287" s="10">
        <v>1187815</v>
      </c>
      <c r="J287" s="49">
        <f t="shared" si="20"/>
        <v>0.98774509803921573</v>
      </c>
      <c r="K287" s="49">
        <f t="shared" si="21"/>
        <v>0.78970951947965984</v>
      </c>
      <c r="L287" s="49">
        <f t="shared" si="22"/>
        <v>0.29632352941176471</v>
      </c>
      <c r="M287" s="49">
        <f t="shared" si="23"/>
        <v>0.55279666363576185</v>
      </c>
      <c r="N287" s="144">
        <f t="shared" si="24"/>
        <v>0.84912019304752651</v>
      </c>
      <c r="O287" s="47"/>
      <c r="P287" s="47"/>
    </row>
    <row r="288" spans="1:16">
      <c r="A288" s="175">
        <v>285</v>
      </c>
      <c r="B288" s="164" t="s">
        <v>72</v>
      </c>
      <c r="C288" s="159" t="s">
        <v>66</v>
      </c>
      <c r="D288" s="167" t="s">
        <v>642</v>
      </c>
      <c r="E288" s="167" t="s">
        <v>693</v>
      </c>
      <c r="F288" s="156">
        <v>1153</v>
      </c>
      <c r="G288" s="163">
        <v>1978880.6</v>
      </c>
      <c r="H288" s="10">
        <v>870</v>
      </c>
      <c r="I288" s="10">
        <v>1627440</v>
      </c>
      <c r="J288" s="49">
        <f t="shared" si="20"/>
        <v>0.75455333911535127</v>
      </c>
      <c r="K288" s="49">
        <f t="shared" si="21"/>
        <v>0.8224043431422795</v>
      </c>
      <c r="L288" s="49">
        <f t="shared" si="22"/>
        <v>0.22636600173460536</v>
      </c>
      <c r="M288" s="49">
        <f t="shared" si="23"/>
        <v>0.5756830401995956</v>
      </c>
      <c r="N288" s="144">
        <f t="shared" si="24"/>
        <v>0.80204904193420101</v>
      </c>
      <c r="O288" s="47"/>
      <c r="P288" s="47"/>
    </row>
    <row r="289" spans="1:16">
      <c r="A289" s="175">
        <v>286</v>
      </c>
      <c r="B289" s="164" t="s">
        <v>72</v>
      </c>
      <c r="C289" s="159" t="s">
        <v>66</v>
      </c>
      <c r="D289" s="167" t="s">
        <v>650</v>
      </c>
      <c r="E289" s="167" t="s">
        <v>1292</v>
      </c>
      <c r="F289" s="156">
        <v>1150</v>
      </c>
      <c r="G289" s="163">
        <v>2951940.95</v>
      </c>
      <c r="H289" s="10">
        <v>1281</v>
      </c>
      <c r="I289" s="10">
        <v>3454930</v>
      </c>
      <c r="J289" s="49">
        <f t="shared" si="20"/>
        <v>1.1139130434782609</v>
      </c>
      <c r="K289" s="49">
        <f t="shared" si="21"/>
        <v>1.1703926530102169</v>
      </c>
      <c r="L289" s="49">
        <f t="shared" si="22"/>
        <v>0.3</v>
      </c>
      <c r="M289" s="49">
        <f t="shared" si="23"/>
        <v>0.7</v>
      </c>
      <c r="N289" s="144">
        <f t="shared" si="24"/>
        <v>1</v>
      </c>
      <c r="O289" s="47"/>
      <c r="P289" s="47"/>
    </row>
    <row r="290" spans="1:16">
      <c r="A290" s="175">
        <v>287</v>
      </c>
      <c r="B290" s="164" t="s">
        <v>72</v>
      </c>
      <c r="C290" s="159" t="s">
        <v>66</v>
      </c>
      <c r="D290" s="167" t="s">
        <v>646</v>
      </c>
      <c r="E290" s="167" t="s">
        <v>499</v>
      </c>
      <c r="F290" s="156">
        <v>776</v>
      </c>
      <c r="G290" s="163">
        <v>1472916.35</v>
      </c>
      <c r="H290" s="10">
        <v>1002</v>
      </c>
      <c r="I290" s="10">
        <v>1204200</v>
      </c>
      <c r="J290" s="49">
        <f t="shared" si="20"/>
        <v>1.2912371134020619</v>
      </c>
      <c r="K290" s="49">
        <f t="shared" si="21"/>
        <v>0.81756170335131384</v>
      </c>
      <c r="L290" s="49">
        <f t="shared" si="22"/>
        <v>0.3</v>
      </c>
      <c r="M290" s="49">
        <f t="shared" si="23"/>
        <v>0.57229319234591969</v>
      </c>
      <c r="N290" s="144">
        <f t="shared" si="24"/>
        <v>0.87229319234591962</v>
      </c>
      <c r="O290" s="47"/>
      <c r="P290" s="47"/>
    </row>
    <row r="291" spans="1:16">
      <c r="A291" s="175">
        <v>288</v>
      </c>
      <c r="B291" s="164" t="s">
        <v>72</v>
      </c>
      <c r="C291" s="159" t="s">
        <v>66</v>
      </c>
      <c r="D291" s="164" t="s">
        <v>637</v>
      </c>
      <c r="E291" s="164" t="s">
        <v>638</v>
      </c>
      <c r="F291" s="156">
        <v>1371</v>
      </c>
      <c r="G291" s="163">
        <v>2468106.65</v>
      </c>
      <c r="H291" s="10">
        <v>1272</v>
      </c>
      <c r="I291" s="10">
        <v>1817990</v>
      </c>
      <c r="J291" s="49">
        <f t="shared" si="20"/>
        <v>0.92778993435448576</v>
      </c>
      <c r="K291" s="49">
        <f t="shared" si="21"/>
        <v>0.73659296692061504</v>
      </c>
      <c r="L291" s="49">
        <f t="shared" si="22"/>
        <v>0.27833698030634574</v>
      </c>
      <c r="M291" s="49">
        <f t="shared" si="23"/>
        <v>0.51561507684443053</v>
      </c>
      <c r="N291" s="144">
        <f t="shared" si="24"/>
        <v>0.79395205715077632</v>
      </c>
      <c r="O291" s="47"/>
      <c r="P291" s="47"/>
    </row>
    <row r="292" spans="1:16">
      <c r="A292" s="175">
        <v>289</v>
      </c>
      <c r="B292" s="164" t="s">
        <v>72</v>
      </c>
      <c r="C292" s="159" t="s">
        <v>66</v>
      </c>
      <c r="D292" s="164" t="s">
        <v>644</v>
      </c>
      <c r="E292" s="164" t="s">
        <v>645</v>
      </c>
      <c r="F292" s="156">
        <v>723</v>
      </c>
      <c r="G292" s="163">
        <v>1375538.25</v>
      </c>
      <c r="H292" s="10">
        <v>579</v>
      </c>
      <c r="I292" s="10">
        <v>875580</v>
      </c>
      <c r="J292" s="49">
        <f t="shared" si="20"/>
        <v>0.80082987551867224</v>
      </c>
      <c r="K292" s="49">
        <f t="shared" si="21"/>
        <v>0.63653627952548752</v>
      </c>
      <c r="L292" s="49">
        <f t="shared" si="22"/>
        <v>0.24024896265560167</v>
      </c>
      <c r="M292" s="49">
        <f t="shared" si="23"/>
        <v>0.44557539566784121</v>
      </c>
      <c r="N292" s="144">
        <f t="shared" si="24"/>
        <v>0.68582435832344291</v>
      </c>
      <c r="O292" s="47"/>
      <c r="P292" s="47"/>
    </row>
    <row r="293" spans="1:16">
      <c r="A293" s="175">
        <v>290</v>
      </c>
      <c r="B293" s="164" t="s">
        <v>72</v>
      </c>
      <c r="C293" s="159" t="s">
        <v>66</v>
      </c>
      <c r="D293" s="164" t="s">
        <v>1452</v>
      </c>
      <c r="E293" s="164" t="s">
        <v>1453</v>
      </c>
      <c r="F293" s="156">
        <v>503</v>
      </c>
      <c r="G293" s="163">
        <v>997096.2</v>
      </c>
      <c r="H293" s="10">
        <v>359</v>
      </c>
      <c r="I293" s="10">
        <v>495240</v>
      </c>
      <c r="J293" s="49">
        <f t="shared" si="20"/>
        <v>0.71371769383697814</v>
      </c>
      <c r="K293" s="49">
        <f t="shared" si="21"/>
        <v>0.49668226596390602</v>
      </c>
      <c r="L293" s="49">
        <f t="shared" si="22"/>
        <v>0.21411530815109345</v>
      </c>
      <c r="M293" s="49">
        <f t="shared" si="23"/>
        <v>0.34767758617473421</v>
      </c>
      <c r="N293" s="144">
        <f t="shared" si="24"/>
        <v>0.56179289432582769</v>
      </c>
      <c r="O293" s="47"/>
      <c r="P293" s="47"/>
    </row>
    <row r="294" spans="1:16">
      <c r="A294" s="175">
        <v>291</v>
      </c>
      <c r="B294" s="164" t="s">
        <v>72</v>
      </c>
      <c r="C294" s="159" t="s">
        <v>66</v>
      </c>
      <c r="D294" s="164" t="s">
        <v>632</v>
      </c>
      <c r="E294" s="164" t="s">
        <v>1326</v>
      </c>
      <c r="F294" s="156">
        <v>812</v>
      </c>
      <c r="G294" s="163">
        <v>1582746.35</v>
      </c>
      <c r="H294" s="10">
        <v>733</v>
      </c>
      <c r="I294" s="10">
        <v>1079540</v>
      </c>
      <c r="J294" s="49">
        <f t="shared" si="20"/>
        <v>0.90270935960591137</v>
      </c>
      <c r="K294" s="49">
        <f t="shared" si="21"/>
        <v>0.6820675972495529</v>
      </c>
      <c r="L294" s="49">
        <f t="shared" si="22"/>
        <v>0.27081280788177342</v>
      </c>
      <c r="M294" s="49">
        <f t="shared" si="23"/>
        <v>0.47744731807468699</v>
      </c>
      <c r="N294" s="144">
        <f t="shared" si="24"/>
        <v>0.74826012595646041</v>
      </c>
      <c r="O294" s="47"/>
      <c r="P294" s="47"/>
    </row>
    <row r="295" spans="1:16">
      <c r="A295" s="175">
        <v>292</v>
      </c>
      <c r="B295" s="164" t="s">
        <v>72</v>
      </c>
      <c r="C295" s="159" t="s">
        <v>66</v>
      </c>
      <c r="D295" s="164" t="s">
        <v>630</v>
      </c>
      <c r="E295" s="164" t="s">
        <v>1334</v>
      </c>
      <c r="F295" s="156">
        <v>504</v>
      </c>
      <c r="G295" s="163">
        <v>885242.2</v>
      </c>
      <c r="H295" s="10">
        <v>475</v>
      </c>
      <c r="I295" s="10">
        <v>902610</v>
      </c>
      <c r="J295" s="49">
        <f t="shared" si="20"/>
        <v>0.94246031746031744</v>
      </c>
      <c r="K295" s="49">
        <f t="shared" si="21"/>
        <v>1.0196192635190686</v>
      </c>
      <c r="L295" s="49">
        <f t="shared" si="22"/>
        <v>0.28273809523809523</v>
      </c>
      <c r="M295" s="49">
        <f t="shared" si="23"/>
        <v>0.7</v>
      </c>
      <c r="N295" s="144">
        <f t="shared" si="24"/>
        <v>0.98273809523809519</v>
      </c>
      <c r="O295" s="47"/>
      <c r="P295" s="47"/>
    </row>
    <row r="296" spans="1:16">
      <c r="A296" s="175">
        <v>293</v>
      </c>
      <c r="B296" s="164" t="s">
        <v>633</v>
      </c>
      <c r="C296" s="159" t="s">
        <v>66</v>
      </c>
      <c r="D296" s="164" t="s">
        <v>635</v>
      </c>
      <c r="E296" s="164" t="s">
        <v>636</v>
      </c>
      <c r="F296" s="156">
        <v>1460</v>
      </c>
      <c r="G296" s="163">
        <v>2719504.1</v>
      </c>
      <c r="H296" s="10">
        <v>1627</v>
      </c>
      <c r="I296" s="10">
        <v>2255055</v>
      </c>
      <c r="J296" s="49">
        <f t="shared" si="20"/>
        <v>1.1143835616438356</v>
      </c>
      <c r="K296" s="49">
        <f t="shared" si="21"/>
        <v>0.82921551763793988</v>
      </c>
      <c r="L296" s="49">
        <f t="shared" si="22"/>
        <v>0.3</v>
      </c>
      <c r="M296" s="49">
        <f t="shared" si="23"/>
        <v>0.58045086234655785</v>
      </c>
      <c r="N296" s="144">
        <f t="shared" si="24"/>
        <v>0.88045086234655789</v>
      </c>
      <c r="O296" s="47"/>
      <c r="P296" s="47"/>
    </row>
    <row r="297" spans="1:16">
      <c r="A297" s="175">
        <v>294</v>
      </c>
      <c r="B297" s="164" t="s">
        <v>633</v>
      </c>
      <c r="C297" s="159" t="s">
        <v>66</v>
      </c>
      <c r="D297" s="164" t="s">
        <v>634</v>
      </c>
      <c r="E297" s="164" t="s">
        <v>1288</v>
      </c>
      <c r="F297" s="156">
        <v>1172</v>
      </c>
      <c r="G297" s="163">
        <v>2420286</v>
      </c>
      <c r="H297" s="10">
        <v>1382</v>
      </c>
      <c r="I297" s="10">
        <v>2407965</v>
      </c>
      <c r="J297" s="49">
        <f t="shared" si="20"/>
        <v>1.1791808873720135</v>
      </c>
      <c r="K297" s="49">
        <f t="shared" si="21"/>
        <v>0.99490927931657669</v>
      </c>
      <c r="L297" s="49">
        <f t="shared" si="22"/>
        <v>0.3</v>
      </c>
      <c r="M297" s="49">
        <f t="shared" si="23"/>
        <v>0.69643649552160369</v>
      </c>
      <c r="N297" s="144">
        <f t="shared" si="24"/>
        <v>0.99643649552160363</v>
      </c>
      <c r="O297" s="47"/>
      <c r="P297" s="47"/>
    </row>
    <row r="298" spans="1:16">
      <c r="A298" s="175">
        <v>295</v>
      </c>
      <c r="B298" s="167" t="s">
        <v>65</v>
      </c>
      <c r="C298" s="159" t="s">
        <v>66</v>
      </c>
      <c r="D298" s="167" t="s">
        <v>620</v>
      </c>
      <c r="E298" s="167" t="s">
        <v>1048</v>
      </c>
      <c r="F298" s="156">
        <v>1836</v>
      </c>
      <c r="G298" s="163">
        <v>3583128.05</v>
      </c>
      <c r="H298" s="10">
        <v>581</v>
      </c>
      <c r="I298" s="10">
        <v>767860</v>
      </c>
      <c r="J298" s="49">
        <f t="shared" si="20"/>
        <v>0.31644880174291939</v>
      </c>
      <c r="K298" s="49">
        <f t="shared" si="21"/>
        <v>0.21429878845663919</v>
      </c>
      <c r="L298" s="49">
        <f t="shared" si="22"/>
        <v>9.4934640522875813E-2</v>
      </c>
      <c r="M298" s="49">
        <f t="shared" si="23"/>
        <v>0.15000915191964742</v>
      </c>
      <c r="N298" s="144">
        <f t="shared" si="24"/>
        <v>0.24494379244252323</v>
      </c>
      <c r="O298" s="47"/>
      <c r="P298" s="47"/>
    </row>
    <row r="299" spans="1:16">
      <c r="A299" s="175">
        <v>296</v>
      </c>
      <c r="B299" s="167" t="s">
        <v>65</v>
      </c>
      <c r="C299" s="159" t="s">
        <v>66</v>
      </c>
      <c r="D299" s="167" t="s">
        <v>622</v>
      </c>
      <c r="E299" s="167" t="s">
        <v>1049</v>
      </c>
      <c r="F299" s="156">
        <v>1221</v>
      </c>
      <c r="G299" s="163">
        <v>2383180.6</v>
      </c>
      <c r="H299" s="10">
        <v>336</v>
      </c>
      <c r="I299" s="10">
        <v>972660</v>
      </c>
      <c r="J299" s="49">
        <f t="shared" si="20"/>
        <v>0.27518427518427518</v>
      </c>
      <c r="K299" s="49">
        <f t="shared" si="21"/>
        <v>0.40813524581393451</v>
      </c>
      <c r="L299" s="49">
        <f t="shared" si="22"/>
        <v>8.255528255528255E-2</v>
      </c>
      <c r="M299" s="49">
        <f t="shared" si="23"/>
        <v>0.28569467206975413</v>
      </c>
      <c r="N299" s="144">
        <f t="shared" si="24"/>
        <v>0.36824995462503668</v>
      </c>
      <c r="O299" s="47"/>
      <c r="P299" s="47"/>
    </row>
    <row r="300" spans="1:16">
      <c r="A300" s="175">
        <v>297</v>
      </c>
      <c r="B300" s="167" t="s">
        <v>73</v>
      </c>
      <c r="C300" s="159" t="s">
        <v>66</v>
      </c>
      <c r="D300" s="167" t="s">
        <v>627</v>
      </c>
      <c r="E300" s="167" t="s">
        <v>1374</v>
      </c>
      <c r="F300" s="156">
        <v>1743</v>
      </c>
      <c r="G300" s="163">
        <v>3407708.95</v>
      </c>
      <c r="H300" s="10">
        <v>1223</v>
      </c>
      <c r="I300" s="10">
        <v>2727545</v>
      </c>
      <c r="J300" s="49">
        <f t="shared" si="20"/>
        <v>0.7016637980493402</v>
      </c>
      <c r="K300" s="49">
        <f t="shared" si="21"/>
        <v>0.8004043303052627</v>
      </c>
      <c r="L300" s="49">
        <f t="shared" si="22"/>
        <v>0.21049913941480206</v>
      </c>
      <c r="M300" s="49">
        <f t="shared" si="23"/>
        <v>0.56028303121368384</v>
      </c>
      <c r="N300" s="144">
        <f t="shared" si="24"/>
        <v>0.77078217062848586</v>
      </c>
      <c r="O300" s="47"/>
      <c r="P300" s="47"/>
    </row>
    <row r="301" spans="1:16">
      <c r="A301" s="175">
        <v>298</v>
      </c>
      <c r="B301" s="167" t="s">
        <v>73</v>
      </c>
      <c r="C301" s="159" t="s">
        <v>66</v>
      </c>
      <c r="D301" s="167" t="s">
        <v>628</v>
      </c>
      <c r="E301" s="167" t="s">
        <v>629</v>
      </c>
      <c r="F301" s="156">
        <v>1844</v>
      </c>
      <c r="G301" s="163">
        <v>3592213.05</v>
      </c>
      <c r="H301" s="10">
        <v>1740</v>
      </c>
      <c r="I301" s="10">
        <v>2947780</v>
      </c>
      <c r="J301" s="49">
        <f t="shared" si="20"/>
        <v>0.94360086767895879</v>
      </c>
      <c r="K301" s="49">
        <f t="shared" si="21"/>
        <v>0.82060277577355834</v>
      </c>
      <c r="L301" s="49">
        <f t="shared" si="22"/>
        <v>0.2830802603036876</v>
      </c>
      <c r="M301" s="49">
        <f t="shared" si="23"/>
        <v>0.57442194304149075</v>
      </c>
      <c r="N301" s="144">
        <f t="shared" si="24"/>
        <v>0.85750220334517835</v>
      </c>
      <c r="O301" s="47"/>
      <c r="P301" s="47"/>
    </row>
    <row r="302" spans="1:16">
      <c r="A302" s="175">
        <v>299</v>
      </c>
      <c r="B302" s="167" t="s">
        <v>73</v>
      </c>
      <c r="C302" s="159" t="s">
        <v>66</v>
      </c>
      <c r="D302" s="167" t="s">
        <v>624</v>
      </c>
      <c r="E302" s="167" t="s">
        <v>625</v>
      </c>
      <c r="F302" s="156">
        <v>924</v>
      </c>
      <c r="G302" s="163">
        <v>1814415.45</v>
      </c>
      <c r="H302" s="10">
        <v>1014</v>
      </c>
      <c r="I302" s="10">
        <v>1239850</v>
      </c>
      <c r="J302" s="49">
        <f t="shared" si="20"/>
        <v>1.0974025974025974</v>
      </c>
      <c r="K302" s="49">
        <f t="shared" si="21"/>
        <v>0.68333302607184043</v>
      </c>
      <c r="L302" s="49">
        <f t="shared" si="22"/>
        <v>0.3</v>
      </c>
      <c r="M302" s="49">
        <f t="shared" si="23"/>
        <v>0.47833311825028829</v>
      </c>
      <c r="N302" s="144">
        <f t="shared" si="24"/>
        <v>0.77833311825028828</v>
      </c>
      <c r="O302" s="47"/>
      <c r="P302" s="47"/>
    </row>
    <row r="303" spans="1:16">
      <c r="A303" s="175">
        <v>300</v>
      </c>
      <c r="B303" s="167" t="s">
        <v>73</v>
      </c>
      <c r="C303" s="159" t="s">
        <v>66</v>
      </c>
      <c r="D303" s="167" t="s">
        <v>626</v>
      </c>
      <c r="E303" s="167" t="s">
        <v>1051</v>
      </c>
      <c r="F303" s="156">
        <v>612</v>
      </c>
      <c r="G303" s="163">
        <v>1193714.825</v>
      </c>
      <c r="H303" s="10">
        <v>713</v>
      </c>
      <c r="I303" s="10">
        <v>1116470</v>
      </c>
      <c r="J303" s="49">
        <f t="shared" si="20"/>
        <v>1.1650326797385622</v>
      </c>
      <c r="K303" s="49">
        <f t="shared" si="21"/>
        <v>0.93529038646227758</v>
      </c>
      <c r="L303" s="49">
        <f t="shared" si="22"/>
        <v>0.3</v>
      </c>
      <c r="M303" s="49">
        <f t="shared" si="23"/>
        <v>0.65470327052359423</v>
      </c>
      <c r="N303" s="144">
        <f t="shared" si="24"/>
        <v>0.95470327052359427</v>
      </c>
      <c r="O303" s="47"/>
      <c r="P303" s="47"/>
    </row>
    <row r="304" spans="1:16">
      <c r="A304" s="175">
        <v>301</v>
      </c>
      <c r="B304" s="167" t="s">
        <v>68</v>
      </c>
      <c r="C304" s="159" t="s">
        <v>66</v>
      </c>
      <c r="D304" s="167" t="s">
        <v>710</v>
      </c>
      <c r="E304" s="167" t="s">
        <v>1176</v>
      </c>
      <c r="F304" s="156">
        <v>314</v>
      </c>
      <c r="G304" s="163">
        <v>624965.15</v>
      </c>
      <c r="H304" s="10">
        <v>137</v>
      </c>
      <c r="I304" s="10">
        <v>145475</v>
      </c>
      <c r="J304" s="49">
        <f t="shared" si="20"/>
        <v>0.43630573248407645</v>
      </c>
      <c r="K304" s="49">
        <f t="shared" si="21"/>
        <v>0.23277297942133252</v>
      </c>
      <c r="L304" s="49">
        <f t="shared" si="22"/>
        <v>0.13089171974522293</v>
      </c>
      <c r="M304" s="49">
        <f t="shared" si="23"/>
        <v>0.16294108559493276</v>
      </c>
      <c r="N304" s="144">
        <f t="shared" si="24"/>
        <v>0.29383280534015566</v>
      </c>
      <c r="O304" s="47"/>
      <c r="P304" s="47"/>
    </row>
    <row r="305" spans="1:16">
      <c r="A305" s="175">
        <v>302</v>
      </c>
      <c r="B305" s="167" t="s">
        <v>68</v>
      </c>
      <c r="C305" s="159" t="s">
        <v>66</v>
      </c>
      <c r="D305" s="167" t="s">
        <v>709</v>
      </c>
      <c r="E305" s="167" t="s">
        <v>1053</v>
      </c>
      <c r="F305" s="156">
        <v>906</v>
      </c>
      <c r="G305" s="163">
        <v>1755445.45</v>
      </c>
      <c r="H305" s="10">
        <v>417</v>
      </c>
      <c r="I305" s="10">
        <v>985145</v>
      </c>
      <c r="J305" s="49">
        <f t="shared" si="20"/>
        <v>0.46026490066225167</v>
      </c>
      <c r="K305" s="49">
        <f t="shared" si="21"/>
        <v>0.56119374145177792</v>
      </c>
      <c r="L305" s="49">
        <f t="shared" si="22"/>
        <v>0.1380794701986755</v>
      </c>
      <c r="M305" s="49">
        <f t="shared" si="23"/>
        <v>0.39283561901624453</v>
      </c>
      <c r="N305" s="144">
        <f t="shared" si="24"/>
        <v>0.53091508921492003</v>
      </c>
      <c r="O305" s="47"/>
      <c r="P305" s="47"/>
    </row>
    <row r="306" spans="1:16">
      <c r="A306" s="175">
        <v>303</v>
      </c>
      <c r="B306" s="165" t="s">
        <v>88</v>
      </c>
      <c r="C306" s="159" t="s">
        <v>66</v>
      </c>
      <c r="D306" s="165" t="s">
        <v>747</v>
      </c>
      <c r="E306" s="165" t="s">
        <v>1177</v>
      </c>
      <c r="F306" s="156">
        <v>991</v>
      </c>
      <c r="G306" s="163">
        <v>1750434.55</v>
      </c>
      <c r="H306" s="10">
        <v>952</v>
      </c>
      <c r="I306" s="10">
        <v>1503000</v>
      </c>
      <c r="J306" s="49">
        <f t="shared" si="20"/>
        <v>0.96064581231079715</v>
      </c>
      <c r="K306" s="49">
        <f t="shared" si="21"/>
        <v>0.85864392930315503</v>
      </c>
      <c r="L306" s="49">
        <f t="shared" si="22"/>
        <v>0.28819374369323913</v>
      </c>
      <c r="M306" s="49">
        <f t="shared" si="23"/>
        <v>0.60105075051220846</v>
      </c>
      <c r="N306" s="144">
        <f t="shared" si="24"/>
        <v>0.8892444942054476</v>
      </c>
      <c r="O306" s="47"/>
      <c r="P306" s="47"/>
    </row>
    <row r="307" spans="1:16">
      <c r="A307" s="175">
        <v>304</v>
      </c>
      <c r="B307" s="165" t="s">
        <v>88</v>
      </c>
      <c r="C307" s="159" t="s">
        <v>66</v>
      </c>
      <c r="D307" s="165" t="s">
        <v>1178</v>
      </c>
      <c r="E307" s="165" t="s">
        <v>1432</v>
      </c>
      <c r="F307" s="156">
        <v>389</v>
      </c>
      <c r="G307" s="163">
        <v>721497.22499999998</v>
      </c>
      <c r="H307" s="10">
        <v>392</v>
      </c>
      <c r="I307" s="10">
        <v>677945</v>
      </c>
      <c r="J307" s="49">
        <f t="shared" si="20"/>
        <v>1.0077120822622108</v>
      </c>
      <c r="K307" s="49">
        <f t="shared" si="21"/>
        <v>0.93963632361856975</v>
      </c>
      <c r="L307" s="49">
        <f t="shared" si="22"/>
        <v>0.3</v>
      </c>
      <c r="M307" s="49">
        <f t="shared" si="23"/>
        <v>0.65774542653299883</v>
      </c>
      <c r="N307" s="144">
        <f t="shared" si="24"/>
        <v>0.95774542653299877</v>
      </c>
      <c r="O307" s="47"/>
      <c r="P307" s="47"/>
    </row>
    <row r="308" spans="1:16">
      <c r="A308" s="175">
        <v>305</v>
      </c>
      <c r="B308" s="165" t="s">
        <v>88</v>
      </c>
      <c r="C308" s="159" t="s">
        <v>66</v>
      </c>
      <c r="D308" s="165" t="s">
        <v>734</v>
      </c>
      <c r="E308" s="165" t="s">
        <v>1180</v>
      </c>
      <c r="F308" s="156">
        <v>808</v>
      </c>
      <c r="G308" s="163">
        <v>1500665.175</v>
      </c>
      <c r="H308" s="10">
        <v>824</v>
      </c>
      <c r="I308" s="10">
        <v>1448390</v>
      </c>
      <c r="J308" s="49">
        <f t="shared" si="20"/>
        <v>1.0198019801980198</v>
      </c>
      <c r="K308" s="49">
        <f t="shared" si="21"/>
        <v>0.96516533076740452</v>
      </c>
      <c r="L308" s="49">
        <f t="shared" si="22"/>
        <v>0.3</v>
      </c>
      <c r="M308" s="49">
        <f t="shared" si="23"/>
        <v>0.67561573153718313</v>
      </c>
      <c r="N308" s="144">
        <f t="shared" si="24"/>
        <v>0.97561573153718317</v>
      </c>
      <c r="O308" s="47"/>
      <c r="P308" s="47"/>
    </row>
    <row r="309" spans="1:16">
      <c r="A309" s="175">
        <v>306</v>
      </c>
      <c r="B309" s="165" t="s">
        <v>88</v>
      </c>
      <c r="C309" s="159" t="s">
        <v>66</v>
      </c>
      <c r="D309" s="165" t="s">
        <v>748</v>
      </c>
      <c r="E309" s="165" t="s">
        <v>1359</v>
      </c>
      <c r="F309" s="156">
        <v>837</v>
      </c>
      <c r="G309" s="163">
        <v>1626525.175</v>
      </c>
      <c r="H309" s="10">
        <v>661</v>
      </c>
      <c r="I309" s="10">
        <v>1023065</v>
      </c>
      <c r="J309" s="49">
        <f t="shared" si="20"/>
        <v>0.78972520908004784</v>
      </c>
      <c r="K309" s="49">
        <f t="shared" si="21"/>
        <v>0.62898811264940913</v>
      </c>
      <c r="L309" s="49">
        <f t="shared" si="22"/>
        <v>0.23691756272401435</v>
      </c>
      <c r="M309" s="49">
        <f t="shared" si="23"/>
        <v>0.44029167885458637</v>
      </c>
      <c r="N309" s="144">
        <f t="shared" si="24"/>
        <v>0.67720924157860074</v>
      </c>
      <c r="O309" s="47"/>
      <c r="P309" s="47"/>
    </row>
    <row r="310" spans="1:16">
      <c r="A310" s="175">
        <v>307</v>
      </c>
      <c r="B310" s="165" t="s">
        <v>88</v>
      </c>
      <c r="C310" s="159" t="s">
        <v>66</v>
      </c>
      <c r="D310" s="165" t="s">
        <v>743</v>
      </c>
      <c r="E310" s="165" t="s">
        <v>744</v>
      </c>
      <c r="F310" s="156">
        <v>1178</v>
      </c>
      <c r="G310" s="163">
        <v>2427020.6</v>
      </c>
      <c r="H310" s="10">
        <v>1123</v>
      </c>
      <c r="I310" s="10">
        <v>1954620</v>
      </c>
      <c r="J310" s="49">
        <f t="shared" si="20"/>
        <v>0.95331069609507635</v>
      </c>
      <c r="K310" s="49">
        <f t="shared" si="21"/>
        <v>0.80535781196088729</v>
      </c>
      <c r="L310" s="49">
        <f t="shared" si="22"/>
        <v>0.28599320882852292</v>
      </c>
      <c r="M310" s="49">
        <f t="shared" si="23"/>
        <v>0.56375046837262111</v>
      </c>
      <c r="N310" s="144">
        <f t="shared" si="24"/>
        <v>0.84974367720114397</v>
      </c>
      <c r="O310" s="47"/>
      <c r="P310" s="47"/>
    </row>
    <row r="311" spans="1:16">
      <c r="A311" s="175">
        <v>308</v>
      </c>
      <c r="B311" s="165" t="s">
        <v>88</v>
      </c>
      <c r="C311" s="159" t="s">
        <v>66</v>
      </c>
      <c r="D311" s="165" t="s">
        <v>735</v>
      </c>
      <c r="E311" s="165" t="s">
        <v>736</v>
      </c>
      <c r="F311" s="156">
        <v>1356</v>
      </c>
      <c r="G311" s="163">
        <v>2399828.85</v>
      </c>
      <c r="H311" s="10">
        <v>1385</v>
      </c>
      <c r="I311" s="10">
        <v>2170230</v>
      </c>
      <c r="J311" s="49">
        <f t="shared" si="20"/>
        <v>1.0213864306784661</v>
      </c>
      <c r="K311" s="49">
        <f t="shared" si="21"/>
        <v>0.90432698981846138</v>
      </c>
      <c r="L311" s="49">
        <f t="shared" si="22"/>
        <v>0.3</v>
      </c>
      <c r="M311" s="49">
        <f t="shared" si="23"/>
        <v>0.63302889287292297</v>
      </c>
      <c r="N311" s="144">
        <f t="shared" si="24"/>
        <v>0.9330288928729229</v>
      </c>
      <c r="O311" s="47"/>
      <c r="P311" s="47"/>
    </row>
    <row r="312" spans="1:16">
      <c r="A312" s="175">
        <v>309</v>
      </c>
      <c r="B312" s="165" t="s">
        <v>88</v>
      </c>
      <c r="C312" s="159" t="s">
        <v>66</v>
      </c>
      <c r="D312" s="165" t="s">
        <v>746</v>
      </c>
      <c r="E312" s="165" t="s">
        <v>1454</v>
      </c>
      <c r="F312" s="156">
        <v>1033</v>
      </c>
      <c r="G312" s="163">
        <v>2054725.3</v>
      </c>
      <c r="H312" s="10">
        <v>960</v>
      </c>
      <c r="I312" s="10">
        <v>1870525</v>
      </c>
      <c r="J312" s="49">
        <f t="shared" si="20"/>
        <v>0.92933204259438529</v>
      </c>
      <c r="K312" s="49">
        <f t="shared" si="21"/>
        <v>0.91035283402603739</v>
      </c>
      <c r="L312" s="49">
        <f t="shared" si="22"/>
        <v>0.27879961277831555</v>
      </c>
      <c r="M312" s="49">
        <f t="shared" si="23"/>
        <v>0.63724698381822609</v>
      </c>
      <c r="N312" s="144">
        <f t="shared" si="24"/>
        <v>0.91604659659654164</v>
      </c>
      <c r="O312" s="47"/>
      <c r="P312" s="47"/>
    </row>
    <row r="313" spans="1:16">
      <c r="A313" s="175">
        <v>310</v>
      </c>
      <c r="B313" s="165" t="s">
        <v>88</v>
      </c>
      <c r="C313" s="159" t="s">
        <v>66</v>
      </c>
      <c r="D313" s="165" t="s">
        <v>737</v>
      </c>
      <c r="E313" s="165" t="s">
        <v>738</v>
      </c>
      <c r="F313" s="156">
        <v>948</v>
      </c>
      <c r="G313" s="163">
        <v>1631302.75</v>
      </c>
      <c r="H313" s="10">
        <v>1358</v>
      </c>
      <c r="I313" s="10">
        <v>1864875</v>
      </c>
      <c r="J313" s="49">
        <f t="shared" si="20"/>
        <v>1.4324894514767932</v>
      </c>
      <c r="K313" s="49">
        <f t="shared" si="21"/>
        <v>1.1431814235585638</v>
      </c>
      <c r="L313" s="49">
        <f t="shared" si="22"/>
        <v>0.3</v>
      </c>
      <c r="M313" s="49">
        <f t="shared" si="23"/>
        <v>0.7</v>
      </c>
      <c r="N313" s="144">
        <f t="shared" si="24"/>
        <v>1</v>
      </c>
      <c r="O313" s="47"/>
      <c r="P313" s="47"/>
    </row>
    <row r="314" spans="1:16">
      <c r="A314" s="175">
        <v>311</v>
      </c>
      <c r="B314" s="165" t="s">
        <v>88</v>
      </c>
      <c r="C314" s="159" t="s">
        <v>66</v>
      </c>
      <c r="D314" s="165" t="s">
        <v>745</v>
      </c>
      <c r="E314" s="165" t="s">
        <v>1183</v>
      </c>
      <c r="F314" s="156">
        <v>954</v>
      </c>
      <c r="G314" s="163">
        <v>2523286.7000000002</v>
      </c>
      <c r="H314" s="10">
        <v>1007</v>
      </c>
      <c r="I314" s="10">
        <v>2375400</v>
      </c>
      <c r="J314" s="49">
        <f t="shared" si="20"/>
        <v>1.0555555555555556</v>
      </c>
      <c r="K314" s="49">
        <f t="shared" si="21"/>
        <v>0.9413912418275735</v>
      </c>
      <c r="L314" s="49">
        <f t="shared" si="22"/>
        <v>0.3</v>
      </c>
      <c r="M314" s="49">
        <f t="shared" si="23"/>
        <v>0.65897386927930146</v>
      </c>
      <c r="N314" s="144">
        <f t="shared" si="24"/>
        <v>0.95897386927930151</v>
      </c>
      <c r="O314" s="47"/>
      <c r="P314" s="47"/>
    </row>
    <row r="315" spans="1:16">
      <c r="A315" s="175">
        <v>312</v>
      </c>
      <c r="B315" s="165" t="s">
        <v>88</v>
      </c>
      <c r="C315" s="159" t="s">
        <v>66</v>
      </c>
      <c r="D315" s="165" t="s">
        <v>1186</v>
      </c>
      <c r="E315" s="165" t="s">
        <v>1455</v>
      </c>
      <c r="F315" s="156">
        <v>390</v>
      </c>
      <c r="G315" s="163">
        <v>711636.85</v>
      </c>
      <c r="H315" s="10">
        <v>368</v>
      </c>
      <c r="I315" s="10">
        <v>515500</v>
      </c>
      <c r="J315" s="49">
        <f t="shared" si="20"/>
        <v>0.94358974358974357</v>
      </c>
      <c r="K315" s="49">
        <f t="shared" si="21"/>
        <v>0.72438632147843385</v>
      </c>
      <c r="L315" s="49">
        <f t="shared" si="22"/>
        <v>0.28307692307692306</v>
      </c>
      <c r="M315" s="49">
        <f t="shared" si="23"/>
        <v>0.50707042503490363</v>
      </c>
      <c r="N315" s="144">
        <f t="shared" si="24"/>
        <v>0.79014734811182663</v>
      </c>
      <c r="O315" s="47"/>
      <c r="P315" s="47"/>
    </row>
    <row r="316" spans="1:16">
      <c r="A316" s="175">
        <v>313</v>
      </c>
      <c r="B316" s="165" t="s">
        <v>88</v>
      </c>
      <c r="C316" s="159" t="s">
        <v>66</v>
      </c>
      <c r="D316" s="165" t="s">
        <v>739</v>
      </c>
      <c r="E316" s="165" t="s">
        <v>1371</v>
      </c>
      <c r="F316" s="156">
        <v>474</v>
      </c>
      <c r="G316" s="163">
        <v>922037.375</v>
      </c>
      <c r="H316" s="10">
        <v>571</v>
      </c>
      <c r="I316" s="10">
        <v>1071210</v>
      </c>
      <c r="J316" s="49">
        <f t="shared" si="20"/>
        <v>1.2046413502109705</v>
      </c>
      <c r="K316" s="49">
        <f t="shared" si="21"/>
        <v>1.1617858766300011</v>
      </c>
      <c r="L316" s="49">
        <f t="shared" si="22"/>
        <v>0.3</v>
      </c>
      <c r="M316" s="49">
        <f t="shared" si="23"/>
        <v>0.7</v>
      </c>
      <c r="N316" s="144">
        <f t="shared" si="24"/>
        <v>1</v>
      </c>
      <c r="O316" s="47"/>
      <c r="P316" s="47"/>
    </row>
    <row r="317" spans="1:16">
      <c r="A317" s="175">
        <v>314</v>
      </c>
      <c r="B317" s="165" t="s">
        <v>86</v>
      </c>
      <c r="C317" s="159" t="s">
        <v>66</v>
      </c>
      <c r="D317" s="165" t="s">
        <v>733</v>
      </c>
      <c r="E317" s="165" t="s">
        <v>1189</v>
      </c>
      <c r="F317" s="156">
        <v>1068</v>
      </c>
      <c r="G317" s="163">
        <v>2085445.5249999999</v>
      </c>
      <c r="H317" s="10">
        <v>709</v>
      </c>
      <c r="I317" s="10">
        <v>1221640</v>
      </c>
      <c r="J317" s="49">
        <f t="shared" si="20"/>
        <v>0.66385767790262173</v>
      </c>
      <c r="K317" s="49">
        <f t="shared" si="21"/>
        <v>0.58579329229901611</v>
      </c>
      <c r="L317" s="49">
        <f t="shared" si="22"/>
        <v>0.19915730337078652</v>
      </c>
      <c r="M317" s="49">
        <f t="shared" si="23"/>
        <v>0.41005530460931128</v>
      </c>
      <c r="N317" s="144">
        <f t="shared" si="24"/>
        <v>0.6092126079800978</v>
      </c>
      <c r="O317" s="47"/>
      <c r="P317" s="47"/>
    </row>
    <row r="318" spans="1:16">
      <c r="A318" s="175">
        <v>315</v>
      </c>
      <c r="B318" s="165" t="s">
        <v>86</v>
      </c>
      <c r="C318" s="159" t="s">
        <v>66</v>
      </c>
      <c r="D318" s="165" t="s">
        <v>731</v>
      </c>
      <c r="E318" s="165" t="s">
        <v>732</v>
      </c>
      <c r="F318" s="156">
        <v>1601</v>
      </c>
      <c r="G318" s="163">
        <v>3126376.0249999999</v>
      </c>
      <c r="H318" s="10">
        <v>1604</v>
      </c>
      <c r="I318" s="10">
        <v>2186810</v>
      </c>
      <c r="J318" s="49">
        <f t="shared" si="20"/>
        <v>1.0018738288569644</v>
      </c>
      <c r="K318" s="49">
        <f t="shared" si="21"/>
        <v>0.69947120324401801</v>
      </c>
      <c r="L318" s="49">
        <f t="shared" si="22"/>
        <v>0.3</v>
      </c>
      <c r="M318" s="49">
        <f t="shared" si="23"/>
        <v>0.48962984227081258</v>
      </c>
      <c r="N318" s="144">
        <f t="shared" si="24"/>
        <v>0.78962984227081257</v>
      </c>
      <c r="O318" s="47"/>
      <c r="P318" s="47"/>
    </row>
    <row r="319" spans="1:16">
      <c r="A319" s="175">
        <v>316</v>
      </c>
      <c r="B319" s="165" t="s">
        <v>84</v>
      </c>
      <c r="C319" s="165" t="s">
        <v>66</v>
      </c>
      <c r="D319" s="159" t="s">
        <v>703</v>
      </c>
      <c r="E319" s="169" t="s">
        <v>1375</v>
      </c>
      <c r="F319" s="156">
        <v>792</v>
      </c>
      <c r="G319" s="163">
        <v>1630394.9</v>
      </c>
      <c r="H319" s="10">
        <v>861</v>
      </c>
      <c r="I319" s="10">
        <v>979710</v>
      </c>
      <c r="J319" s="49">
        <f t="shared" si="20"/>
        <v>1.0871212121212122</v>
      </c>
      <c r="K319" s="49">
        <f t="shared" si="21"/>
        <v>0.60090349890078776</v>
      </c>
      <c r="L319" s="49">
        <f t="shared" si="22"/>
        <v>0.3</v>
      </c>
      <c r="M319" s="49">
        <f t="shared" si="23"/>
        <v>0.42063244923055143</v>
      </c>
      <c r="N319" s="144">
        <f t="shared" si="24"/>
        <v>0.72063244923055136</v>
      </c>
      <c r="O319" s="47"/>
      <c r="P319" s="47"/>
    </row>
    <row r="320" spans="1:16">
      <c r="A320" s="175">
        <v>317</v>
      </c>
      <c r="B320" s="165" t="s">
        <v>84</v>
      </c>
      <c r="C320" s="165" t="s">
        <v>66</v>
      </c>
      <c r="D320" s="159" t="s">
        <v>705</v>
      </c>
      <c r="E320" s="169" t="s">
        <v>706</v>
      </c>
      <c r="F320" s="156">
        <v>1027</v>
      </c>
      <c r="G320" s="163">
        <v>2059977.175</v>
      </c>
      <c r="H320" s="10">
        <v>777</v>
      </c>
      <c r="I320" s="10">
        <v>1348360</v>
      </c>
      <c r="J320" s="49">
        <f t="shared" si="20"/>
        <v>0.75657254138266794</v>
      </c>
      <c r="K320" s="49">
        <f t="shared" si="21"/>
        <v>0.65455094180837226</v>
      </c>
      <c r="L320" s="49">
        <f t="shared" si="22"/>
        <v>0.22697176241480038</v>
      </c>
      <c r="M320" s="49">
        <f t="shared" si="23"/>
        <v>0.45818565926586052</v>
      </c>
      <c r="N320" s="144">
        <f t="shared" si="24"/>
        <v>0.68515742168066085</v>
      </c>
      <c r="O320" s="47"/>
      <c r="P320" s="47"/>
    </row>
    <row r="321" spans="1:16">
      <c r="A321" s="175">
        <v>318</v>
      </c>
      <c r="B321" s="165" t="s">
        <v>84</v>
      </c>
      <c r="C321" s="165" t="s">
        <v>66</v>
      </c>
      <c r="D321" s="159" t="s">
        <v>707</v>
      </c>
      <c r="E321" s="169" t="s">
        <v>1175</v>
      </c>
      <c r="F321" s="156">
        <v>1064</v>
      </c>
      <c r="G321" s="163">
        <v>2185146.2250000001</v>
      </c>
      <c r="H321" s="10">
        <v>564</v>
      </c>
      <c r="I321" s="10">
        <v>911580</v>
      </c>
      <c r="J321" s="49">
        <f t="shared" si="20"/>
        <v>0.53007518796992481</v>
      </c>
      <c r="K321" s="49">
        <f t="shared" si="21"/>
        <v>0.41717116665727938</v>
      </c>
      <c r="L321" s="49">
        <f t="shared" si="22"/>
        <v>0.15902255639097743</v>
      </c>
      <c r="M321" s="49">
        <f t="shared" si="23"/>
        <v>0.29201981666009552</v>
      </c>
      <c r="N321" s="144">
        <f t="shared" si="24"/>
        <v>0.45104237305107298</v>
      </c>
      <c r="O321" s="47"/>
      <c r="P321" s="47"/>
    </row>
    <row r="322" spans="1:16">
      <c r="A322" s="175">
        <v>319</v>
      </c>
      <c r="B322" s="165" t="s">
        <v>84</v>
      </c>
      <c r="C322" s="165" t="s">
        <v>66</v>
      </c>
      <c r="D322" s="159" t="s">
        <v>701</v>
      </c>
      <c r="E322" s="169" t="s">
        <v>1054</v>
      </c>
      <c r="F322" s="156">
        <v>2200</v>
      </c>
      <c r="G322" s="163">
        <v>4607566.0250000004</v>
      </c>
      <c r="H322" s="10">
        <v>1245</v>
      </c>
      <c r="I322" s="10">
        <v>3172550</v>
      </c>
      <c r="J322" s="49">
        <f t="shared" si="20"/>
        <v>0.56590909090909092</v>
      </c>
      <c r="K322" s="49">
        <f t="shared" si="21"/>
        <v>0.6885522600839995</v>
      </c>
      <c r="L322" s="49">
        <f t="shared" si="22"/>
        <v>0.16977272727272727</v>
      </c>
      <c r="M322" s="49">
        <f t="shared" si="23"/>
        <v>0.48198658205879963</v>
      </c>
      <c r="N322" s="144">
        <f t="shared" si="24"/>
        <v>0.65175930933152693</v>
      </c>
      <c r="O322" s="47"/>
      <c r="P322" s="47"/>
    </row>
    <row r="323" spans="1:16">
      <c r="A323" s="175">
        <v>320</v>
      </c>
      <c r="B323" s="165" t="s">
        <v>84</v>
      </c>
      <c r="C323" s="165" t="s">
        <v>66</v>
      </c>
      <c r="D323" s="159" t="s">
        <v>702</v>
      </c>
      <c r="E323" s="169" t="s">
        <v>1055</v>
      </c>
      <c r="F323" s="156">
        <v>1306</v>
      </c>
      <c r="G323" s="163">
        <v>2540020.4249999998</v>
      </c>
      <c r="H323" s="10">
        <v>814</v>
      </c>
      <c r="I323" s="10">
        <v>1387560</v>
      </c>
      <c r="J323" s="49">
        <f t="shared" si="20"/>
        <v>0.62327718223583461</v>
      </c>
      <c r="K323" s="49">
        <f t="shared" si="21"/>
        <v>0.54627907175195256</v>
      </c>
      <c r="L323" s="49">
        <f t="shared" si="22"/>
        <v>0.18698315467075038</v>
      </c>
      <c r="M323" s="49">
        <f t="shared" si="23"/>
        <v>0.38239535022636678</v>
      </c>
      <c r="N323" s="144">
        <f t="shared" si="24"/>
        <v>0.56937850489711717</v>
      </c>
      <c r="O323" s="47"/>
      <c r="P323" s="47"/>
    </row>
    <row r="324" spans="1:16">
      <c r="A324" s="175">
        <v>321</v>
      </c>
      <c r="B324" s="165" t="s">
        <v>84</v>
      </c>
      <c r="C324" s="165" t="s">
        <v>66</v>
      </c>
      <c r="D324" s="159" t="s">
        <v>708</v>
      </c>
      <c r="E324" s="159" t="s">
        <v>1056</v>
      </c>
      <c r="F324" s="156">
        <v>693</v>
      </c>
      <c r="G324" s="163">
        <v>1382665.575</v>
      </c>
      <c r="H324" s="10">
        <v>355</v>
      </c>
      <c r="I324" s="10">
        <v>377650</v>
      </c>
      <c r="J324" s="49">
        <f t="shared" ref="J324:J387" si="25">IFERROR(H324/F324,0)</f>
        <v>0.51226551226551231</v>
      </c>
      <c r="K324" s="49">
        <f t="shared" ref="K324:K387" si="26">IFERROR(I324/G324,0)</f>
        <v>0.27313184534879303</v>
      </c>
      <c r="L324" s="49">
        <f t="shared" si="22"/>
        <v>0.15367965367965369</v>
      </c>
      <c r="M324" s="49">
        <f t="shared" si="23"/>
        <v>0.19119229174415511</v>
      </c>
      <c r="N324" s="144">
        <f t="shared" si="24"/>
        <v>0.34487194542380883</v>
      </c>
      <c r="O324" s="47"/>
      <c r="P324" s="47"/>
    </row>
    <row r="325" spans="1:16">
      <c r="A325" s="175">
        <v>322</v>
      </c>
      <c r="B325" s="165" t="s">
        <v>80</v>
      </c>
      <c r="C325" s="165" t="s">
        <v>66</v>
      </c>
      <c r="D325" s="159" t="s">
        <v>717</v>
      </c>
      <c r="E325" s="159" t="s">
        <v>1089</v>
      </c>
      <c r="F325" s="156">
        <v>1249</v>
      </c>
      <c r="G325" s="163">
        <v>2419816.5750000002</v>
      </c>
      <c r="H325" s="10">
        <v>974</v>
      </c>
      <c r="I325" s="10">
        <v>1824380</v>
      </c>
      <c r="J325" s="49">
        <f t="shared" si="25"/>
        <v>0.77982385908726981</v>
      </c>
      <c r="K325" s="49">
        <f t="shared" si="26"/>
        <v>0.75393317776575686</v>
      </c>
      <c r="L325" s="49">
        <f t="shared" ref="L325:L388" si="27">IF((J325*0.3)&gt;30%,30%,(J325*0.3))</f>
        <v>0.23394715772618094</v>
      </c>
      <c r="M325" s="49">
        <f t="shared" ref="M325:M388" si="28">IF((K325*0.7)&gt;70%,70%,(K325*0.7))</f>
        <v>0.52775322443602979</v>
      </c>
      <c r="N325" s="144">
        <f t="shared" ref="N325:N388" si="29">L325+M325</f>
        <v>0.7617003821622107</v>
      </c>
      <c r="O325" s="47"/>
      <c r="P325" s="47"/>
    </row>
    <row r="326" spans="1:16">
      <c r="A326" s="175">
        <v>323</v>
      </c>
      <c r="B326" s="165" t="s">
        <v>80</v>
      </c>
      <c r="C326" s="165" t="s">
        <v>66</v>
      </c>
      <c r="D326" s="159" t="s">
        <v>718</v>
      </c>
      <c r="E326" s="159" t="s">
        <v>719</v>
      </c>
      <c r="F326" s="156">
        <v>480</v>
      </c>
      <c r="G326" s="163">
        <v>968342.6</v>
      </c>
      <c r="H326" s="10">
        <v>614</v>
      </c>
      <c r="I326" s="10">
        <v>950725</v>
      </c>
      <c r="J326" s="49">
        <f t="shared" si="25"/>
        <v>1.2791666666666666</v>
      </c>
      <c r="K326" s="49">
        <f t="shared" si="26"/>
        <v>0.98180643916729471</v>
      </c>
      <c r="L326" s="49">
        <f t="shared" si="27"/>
        <v>0.3</v>
      </c>
      <c r="M326" s="49">
        <f t="shared" si="28"/>
        <v>0.68726450741710621</v>
      </c>
      <c r="N326" s="144">
        <f t="shared" si="29"/>
        <v>0.98726450741710625</v>
      </c>
      <c r="O326" s="47"/>
      <c r="P326" s="47"/>
    </row>
    <row r="327" spans="1:16">
      <c r="A327" s="175">
        <v>324</v>
      </c>
      <c r="B327" s="165" t="s">
        <v>80</v>
      </c>
      <c r="C327" s="165" t="s">
        <v>66</v>
      </c>
      <c r="D327" s="159" t="s">
        <v>720</v>
      </c>
      <c r="E327" s="159" t="s">
        <v>721</v>
      </c>
      <c r="F327" s="156">
        <v>212</v>
      </c>
      <c r="G327" s="163">
        <v>391485.35</v>
      </c>
      <c r="H327" s="10">
        <v>257</v>
      </c>
      <c r="I327" s="10">
        <v>352375</v>
      </c>
      <c r="J327" s="49">
        <f t="shared" si="25"/>
        <v>1.2122641509433962</v>
      </c>
      <c r="K327" s="49">
        <f t="shared" si="26"/>
        <v>0.90009753877124654</v>
      </c>
      <c r="L327" s="49">
        <f t="shared" si="27"/>
        <v>0.3</v>
      </c>
      <c r="M327" s="49">
        <f t="shared" si="28"/>
        <v>0.63006827713987257</v>
      </c>
      <c r="N327" s="144">
        <f t="shared" si="29"/>
        <v>0.9300682771398725</v>
      </c>
      <c r="O327" s="47"/>
      <c r="P327" s="47"/>
    </row>
    <row r="328" spans="1:16">
      <c r="A328" s="175">
        <v>325</v>
      </c>
      <c r="B328" s="165" t="s">
        <v>80</v>
      </c>
      <c r="C328" s="165" t="s">
        <v>66</v>
      </c>
      <c r="D328" s="159" t="s">
        <v>722</v>
      </c>
      <c r="E328" s="159" t="s">
        <v>723</v>
      </c>
      <c r="F328" s="156">
        <v>941</v>
      </c>
      <c r="G328" s="163">
        <v>1844259.75</v>
      </c>
      <c r="H328" s="10">
        <v>829</v>
      </c>
      <c r="I328" s="10">
        <v>1239260</v>
      </c>
      <c r="J328" s="49">
        <f t="shared" si="25"/>
        <v>0.88097768331562165</v>
      </c>
      <c r="K328" s="49">
        <f t="shared" si="26"/>
        <v>0.67195523840934013</v>
      </c>
      <c r="L328" s="49">
        <f t="shared" si="27"/>
        <v>0.26429330499468651</v>
      </c>
      <c r="M328" s="49">
        <f t="shared" si="28"/>
        <v>0.47036866688653806</v>
      </c>
      <c r="N328" s="144">
        <f t="shared" si="29"/>
        <v>0.73466197188122462</v>
      </c>
      <c r="O328" s="47"/>
      <c r="P328" s="47"/>
    </row>
    <row r="329" spans="1:16">
      <c r="A329" s="175">
        <v>326</v>
      </c>
      <c r="B329" s="165" t="s">
        <v>78</v>
      </c>
      <c r="C329" s="165" t="s">
        <v>66</v>
      </c>
      <c r="D329" s="165" t="s">
        <v>696</v>
      </c>
      <c r="E329" s="165" t="s">
        <v>697</v>
      </c>
      <c r="F329" s="156">
        <v>1856</v>
      </c>
      <c r="G329" s="163">
        <v>3696010.9</v>
      </c>
      <c r="H329" s="10">
        <v>1545</v>
      </c>
      <c r="I329" s="10">
        <v>2722040</v>
      </c>
      <c r="J329" s="49">
        <f t="shared" si="25"/>
        <v>0.83243534482758619</v>
      </c>
      <c r="K329" s="49">
        <f t="shared" si="26"/>
        <v>0.73648051200281905</v>
      </c>
      <c r="L329" s="49">
        <f t="shared" si="27"/>
        <v>0.24973060344827586</v>
      </c>
      <c r="M329" s="49">
        <f t="shared" si="28"/>
        <v>0.51553635840197332</v>
      </c>
      <c r="N329" s="144">
        <f t="shared" si="29"/>
        <v>0.76526696185024923</v>
      </c>
      <c r="O329" s="47"/>
      <c r="P329" s="47"/>
    </row>
    <row r="330" spans="1:16">
      <c r="A330" s="175">
        <v>327</v>
      </c>
      <c r="B330" s="165" t="s">
        <v>78</v>
      </c>
      <c r="C330" s="165" t="s">
        <v>66</v>
      </c>
      <c r="D330" s="165" t="s">
        <v>690</v>
      </c>
      <c r="E330" s="165" t="s">
        <v>691</v>
      </c>
      <c r="F330" s="156">
        <v>1549</v>
      </c>
      <c r="G330" s="163">
        <v>2984602.2</v>
      </c>
      <c r="H330" s="10">
        <v>1017</v>
      </c>
      <c r="I330" s="10">
        <v>1991730</v>
      </c>
      <c r="J330" s="49">
        <f t="shared" si="25"/>
        <v>0.65655261459005809</v>
      </c>
      <c r="K330" s="49">
        <f t="shared" si="26"/>
        <v>0.66733516446513375</v>
      </c>
      <c r="L330" s="49">
        <f t="shared" si="27"/>
        <v>0.19696578437701742</v>
      </c>
      <c r="M330" s="49">
        <f t="shared" si="28"/>
        <v>0.46713461512559357</v>
      </c>
      <c r="N330" s="144">
        <f t="shared" si="29"/>
        <v>0.66410039950261102</v>
      </c>
      <c r="O330" s="47"/>
      <c r="P330" s="47"/>
    </row>
    <row r="331" spans="1:16">
      <c r="A331" s="175">
        <v>328</v>
      </c>
      <c r="B331" s="165" t="s">
        <v>78</v>
      </c>
      <c r="C331" s="165" t="s">
        <v>66</v>
      </c>
      <c r="D331" s="165" t="s">
        <v>692</v>
      </c>
      <c r="E331" s="165" t="s">
        <v>693</v>
      </c>
      <c r="F331" s="156">
        <v>1061</v>
      </c>
      <c r="G331" s="163">
        <v>2024442.675</v>
      </c>
      <c r="H331" s="10">
        <v>404</v>
      </c>
      <c r="I331" s="10">
        <v>763460</v>
      </c>
      <c r="J331" s="49">
        <f t="shared" si="25"/>
        <v>0.38077285579641845</v>
      </c>
      <c r="K331" s="49">
        <f t="shared" si="26"/>
        <v>0.37712107605121492</v>
      </c>
      <c r="L331" s="49">
        <f t="shared" si="27"/>
        <v>0.11423185673892552</v>
      </c>
      <c r="M331" s="49">
        <f t="shared" si="28"/>
        <v>0.26398475323585041</v>
      </c>
      <c r="N331" s="144">
        <f t="shared" si="29"/>
        <v>0.37821660997477591</v>
      </c>
      <c r="P331" s="47"/>
    </row>
    <row r="332" spans="1:16">
      <c r="A332" s="175">
        <v>329</v>
      </c>
      <c r="B332" s="165" t="s">
        <v>78</v>
      </c>
      <c r="C332" s="165" t="s">
        <v>66</v>
      </c>
      <c r="D332" s="165" t="s">
        <v>698</v>
      </c>
      <c r="E332" s="165" t="s">
        <v>699</v>
      </c>
      <c r="F332" s="156">
        <v>1084</v>
      </c>
      <c r="G332" s="163">
        <v>2098635.0499999998</v>
      </c>
      <c r="H332" s="10">
        <v>1142</v>
      </c>
      <c r="I332" s="10">
        <v>1789265</v>
      </c>
      <c r="J332" s="49">
        <f t="shared" si="25"/>
        <v>1.0535055350553506</v>
      </c>
      <c r="K332" s="49">
        <f t="shared" si="26"/>
        <v>0.85258511240436974</v>
      </c>
      <c r="L332" s="49">
        <f t="shared" si="27"/>
        <v>0.3</v>
      </c>
      <c r="M332" s="49">
        <f t="shared" si="28"/>
        <v>0.59680957868305873</v>
      </c>
      <c r="N332" s="144">
        <f t="shared" si="29"/>
        <v>0.89680957868305877</v>
      </c>
      <c r="O332" s="47"/>
      <c r="P332" s="47"/>
    </row>
    <row r="333" spans="1:16">
      <c r="A333" s="175">
        <v>330</v>
      </c>
      <c r="B333" s="165" t="s">
        <v>78</v>
      </c>
      <c r="C333" s="165" t="s">
        <v>66</v>
      </c>
      <c r="D333" s="165" t="s">
        <v>688</v>
      </c>
      <c r="E333" s="170" t="s">
        <v>1456</v>
      </c>
      <c r="F333" s="156">
        <v>830</v>
      </c>
      <c r="G333" s="163">
        <v>1666846.35</v>
      </c>
      <c r="H333" s="10">
        <v>839</v>
      </c>
      <c r="I333" s="10">
        <v>1274025</v>
      </c>
      <c r="J333" s="49">
        <f t="shared" si="25"/>
        <v>1.0108433734939759</v>
      </c>
      <c r="K333" s="49">
        <f t="shared" si="26"/>
        <v>0.76433259730268477</v>
      </c>
      <c r="L333" s="49">
        <f t="shared" si="27"/>
        <v>0.3</v>
      </c>
      <c r="M333" s="49">
        <f t="shared" si="28"/>
        <v>0.5350328181118793</v>
      </c>
      <c r="N333" s="144">
        <f t="shared" si="29"/>
        <v>0.83503281811187935</v>
      </c>
      <c r="O333" s="47"/>
      <c r="P333" s="47"/>
    </row>
    <row r="334" spans="1:16">
      <c r="A334" s="175">
        <v>331</v>
      </c>
      <c r="B334" s="165" t="s">
        <v>78</v>
      </c>
      <c r="C334" s="165" t="s">
        <v>66</v>
      </c>
      <c r="D334" s="165" t="s">
        <v>700</v>
      </c>
      <c r="E334" s="165" t="s">
        <v>657</v>
      </c>
      <c r="F334" s="156">
        <v>456</v>
      </c>
      <c r="G334" s="163">
        <v>871322.375</v>
      </c>
      <c r="H334" s="10">
        <v>582</v>
      </c>
      <c r="I334" s="10">
        <v>704105</v>
      </c>
      <c r="J334" s="49">
        <f t="shared" si="25"/>
        <v>1.2763157894736843</v>
      </c>
      <c r="K334" s="49">
        <f t="shared" si="26"/>
        <v>0.80808782168597471</v>
      </c>
      <c r="L334" s="49">
        <f t="shared" si="27"/>
        <v>0.3</v>
      </c>
      <c r="M334" s="49">
        <f t="shared" si="28"/>
        <v>0.56566147518018228</v>
      </c>
      <c r="N334" s="144">
        <f t="shared" si="29"/>
        <v>0.86566147518018233</v>
      </c>
      <c r="O334" s="47"/>
      <c r="P334" s="47"/>
    </row>
    <row r="335" spans="1:16">
      <c r="A335" s="175">
        <v>332</v>
      </c>
      <c r="B335" s="165" t="s">
        <v>83</v>
      </c>
      <c r="C335" s="165" t="s">
        <v>66</v>
      </c>
      <c r="D335" s="165" t="s">
        <v>730</v>
      </c>
      <c r="E335" s="165" t="s">
        <v>476</v>
      </c>
      <c r="F335" s="156">
        <v>2573</v>
      </c>
      <c r="G335" s="163">
        <v>5119302.45</v>
      </c>
      <c r="H335" s="10">
        <v>1049</v>
      </c>
      <c r="I335" s="10">
        <v>2470050</v>
      </c>
      <c r="J335" s="49">
        <f t="shared" si="25"/>
        <v>0.40769529731830551</v>
      </c>
      <c r="K335" s="49">
        <f t="shared" si="26"/>
        <v>0.48249737618061617</v>
      </c>
      <c r="L335" s="49">
        <f t="shared" si="27"/>
        <v>0.12230858919549165</v>
      </c>
      <c r="M335" s="49">
        <f t="shared" si="28"/>
        <v>0.33774816332643132</v>
      </c>
      <c r="N335" s="144">
        <f t="shared" si="29"/>
        <v>0.46005675252192296</v>
      </c>
      <c r="O335" s="47"/>
      <c r="P335" s="47"/>
    </row>
    <row r="336" spans="1:16">
      <c r="A336" s="175">
        <v>333</v>
      </c>
      <c r="B336" s="165" t="s">
        <v>83</v>
      </c>
      <c r="C336" s="165" t="s">
        <v>66</v>
      </c>
      <c r="D336" s="165" t="s">
        <v>728</v>
      </c>
      <c r="E336" s="165" t="s">
        <v>729</v>
      </c>
      <c r="F336" s="156">
        <v>1113</v>
      </c>
      <c r="G336" s="163">
        <v>2205055.0499999998</v>
      </c>
      <c r="H336" s="10">
        <v>1217</v>
      </c>
      <c r="I336" s="10">
        <v>1505855</v>
      </c>
      <c r="J336" s="49">
        <f t="shared" si="25"/>
        <v>1.0934411500449237</v>
      </c>
      <c r="K336" s="49">
        <f t="shared" si="26"/>
        <v>0.68291038811026517</v>
      </c>
      <c r="L336" s="49">
        <f t="shared" si="27"/>
        <v>0.3</v>
      </c>
      <c r="M336" s="49">
        <f t="shared" si="28"/>
        <v>0.47803727167718557</v>
      </c>
      <c r="N336" s="144">
        <f t="shared" si="29"/>
        <v>0.7780372716771855</v>
      </c>
      <c r="O336" s="47"/>
      <c r="P336" s="47"/>
    </row>
    <row r="337" spans="1:16">
      <c r="A337" s="175">
        <v>334</v>
      </c>
      <c r="B337" s="165" t="s">
        <v>83</v>
      </c>
      <c r="C337" s="165" t="s">
        <v>66</v>
      </c>
      <c r="D337" s="165" t="s">
        <v>726</v>
      </c>
      <c r="E337" s="165" t="s">
        <v>1376</v>
      </c>
      <c r="F337" s="156">
        <v>1343</v>
      </c>
      <c r="G337" s="163">
        <v>2529100.6749999998</v>
      </c>
      <c r="H337" s="10">
        <v>1284</v>
      </c>
      <c r="I337" s="10">
        <v>1804965</v>
      </c>
      <c r="J337" s="49">
        <f t="shared" si="25"/>
        <v>0.95606850335070737</v>
      </c>
      <c r="K337" s="49">
        <f t="shared" si="26"/>
        <v>0.71367858853621957</v>
      </c>
      <c r="L337" s="49">
        <f t="shared" si="27"/>
        <v>0.2868205510052122</v>
      </c>
      <c r="M337" s="49">
        <f t="shared" si="28"/>
        <v>0.49957501197535364</v>
      </c>
      <c r="N337" s="144">
        <f t="shared" si="29"/>
        <v>0.7863955629805659</v>
      </c>
      <c r="O337" s="47"/>
      <c r="P337" s="47"/>
    </row>
    <row r="338" spans="1:16">
      <c r="A338" s="175">
        <v>335</v>
      </c>
      <c r="B338" s="165" t="s">
        <v>83</v>
      </c>
      <c r="C338" s="165" t="s">
        <v>66</v>
      </c>
      <c r="D338" s="165" t="s">
        <v>727</v>
      </c>
      <c r="E338" s="165" t="s">
        <v>1377</v>
      </c>
      <c r="F338" s="156">
        <v>1234</v>
      </c>
      <c r="G338" s="163">
        <v>2383869.9</v>
      </c>
      <c r="H338" s="10">
        <v>1380</v>
      </c>
      <c r="I338" s="10">
        <v>1612135</v>
      </c>
      <c r="J338" s="49">
        <f t="shared" si="25"/>
        <v>1.1183144246353323</v>
      </c>
      <c r="K338" s="49">
        <f t="shared" si="26"/>
        <v>0.67626802955983467</v>
      </c>
      <c r="L338" s="49">
        <f t="shared" si="27"/>
        <v>0.3</v>
      </c>
      <c r="M338" s="49">
        <f t="shared" si="28"/>
        <v>0.47338762069188423</v>
      </c>
      <c r="N338" s="144">
        <f t="shared" si="29"/>
        <v>0.77338762069188416</v>
      </c>
      <c r="O338" s="47"/>
      <c r="P338" s="47"/>
    </row>
    <row r="339" spans="1:16">
      <c r="A339" s="175">
        <v>336</v>
      </c>
      <c r="B339" s="165" t="s">
        <v>81</v>
      </c>
      <c r="C339" s="165" t="s">
        <v>66</v>
      </c>
      <c r="D339" s="165" t="s">
        <v>725</v>
      </c>
      <c r="E339" s="165" t="s">
        <v>1207</v>
      </c>
      <c r="F339" s="156">
        <v>1594</v>
      </c>
      <c r="G339" s="163">
        <v>3154688.875</v>
      </c>
      <c r="H339" s="10">
        <v>1784</v>
      </c>
      <c r="I339" s="10">
        <v>2856500</v>
      </c>
      <c r="J339" s="49">
        <f t="shared" si="25"/>
        <v>1.1191969887076536</v>
      </c>
      <c r="K339" s="49">
        <f t="shared" si="26"/>
        <v>0.9054775647249842</v>
      </c>
      <c r="L339" s="49">
        <f t="shared" si="27"/>
        <v>0.3</v>
      </c>
      <c r="M339" s="49">
        <f t="shared" si="28"/>
        <v>0.63383429530748892</v>
      </c>
      <c r="N339" s="144">
        <f t="shared" si="29"/>
        <v>0.93383429530748896</v>
      </c>
      <c r="O339" s="47"/>
      <c r="P339" s="47"/>
    </row>
    <row r="340" spans="1:16">
      <c r="A340" s="175">
        <v>337</v>
      </c>
      <c r="B340" s="165" t="s">
        <v>81</v>
      </c>
      <c r="C340" s="165" t="s">
        <v>66</v>
      </c>
      <c r="D340" s="165" t="s">
        <v>724</v>
      </c>
      <c r="E340" s="165" t="s">
        <v>1378</v>
      </c>
      <c r="F340" s="156">
        <v>816</v>
      </c>
      <c r="G340" s="163">
        <v>1548713.5</v>
      </c>
      <c r="H340" s="10">
        <v>1015</v>
      </c>
      <c r="I340" s="10">
        <v>1295695</v>
      </c>
      <c r="J340" s="49">
        <f t="shared" si="25"/>
        <v>1.2438725490196079</v>
      </c>
      <c r="K340" s="49">
        <f t="shared" si="26"/>
        <v>0.8366266581908145</v>
      </c>
      <c r="L340" s="49">
        <f t="shared" si="27"/>
        <v>0.3</v>
      </c>
      <c r="M340" s="49">
        <f t="shared" si="28"/>
        <v>0.58563866073357007</v>
      </c>
      <c r="N340" s="144">
        <f t="shared" si="29"/>
        <v>0.88563866073357</v>
      </c>
      <c r="O340" s="47"/>
      <c r="P340" s="47"/>
    </row>
    <row r="341" spans="1:16">
      <c r="A341" s="175">
        <v>338</v>
      </c>
      <c r="B341" s="165" t="s">
        <v>74</v>
      </c>
      <c r="C341" s="165" t="s">
        <v>66</v>
      </c>
      <c r="D341" s="165" t="s">
        <v>674</v>
      </c>
      <c r="E341" s="165" t="s">
        <v>680</v>
      </c>
      <c r="F341" s="156">
        <v>1161</v>
      </c>
      <c r="G341" s="163">
        <v>3002410.9249999998</v>
      </c>
      <c r="H341" s="10">
        <v>1284</v>
      </c>
      <c r="I341" s="10">
        <v>2082370</v>
      </c>
      <c r="J341" s="49">
        <f t="shared" si="25"/>
        <v>1.1059431524547803</v>
      </c>
      <c r="K341" s="49">
        <f t="shared" si="26"/>
        <v>0.69356595483344774</v>
      </c>
      <c r="L341" s="49">
        <f t="shared" si="27"/>
        <v>0.3</v>
      </c>
      <c r="M341" s="49">
        <f t="shared" si="28"/>
        <v>0.48549616838341336</v>
      </c>
      <c r="N341" s="144">
        <f t="shared" si="29"/>
        <v>0.78549616838341341</v>
      </c>
      <c r="O341" s="47"/>
      <c r="P341" s="47"/>
    </row>
    <row r="342" spans="1:16">
      <c r="A342" s="175">
        <v>339</v>
      </c>
      <c r="B342" s="165" t="s">
        <v>74</v>
      </c>
      <c r="C342" s="165" t="s">
        <v>66</v>
      </c>
      <c r="D342" s="165" t="s">
        <v>672</v>
      </c>
      <c r="E342" s="165" t="s">
        <v>673</v>
      </c>
      <c r="F342" s="156">
        <v>652</v>
      </c>
      <c r="G342" s="163">
        <v>1407296.9</v>
      </c>
      <c r="H342" s="10">
        <v>733</v>
      </c>
      <c r="I342" s="10">
        <v>860155</v>
      </c>
      <c r="J342" s="49">
        <f t="shared" si="25"/>
        <v>1.1242331288343559</v>
      </c>
      <c r="K342" s="49">
        <f t="shared" si="26"/>
        <v>0.61121075446126549</v>
      </c>
      <c r="L342" s="49">
        <f t="shared" si="27"/>
        <v>0.3</v>
      </c>
      <c r="M342" s="49">
        <f t="shared" si="28"/>
        <v>0.42784752812288585</v>
      </c>
      <c r="N342" s="144">
        <f t="shared" si="29"/>
        <v>0.72784752812288578</v>
      </c>
      <c r="O342" s="47"/>
      <c r="P342" s="47"/>
    </row>
    <row r="343" spans="1:16">
      <c r="A343" s="175">
        <v>340</v>
      </c>
      <c r="B343" s="165" t="s">
        <v>74</v>
      </c>
      <c r="C343" s="165" t="s">
        <v>66</v>
      </c>
      <c r="D343" s="165" t="s">
        <v>668</v>
      </c>
      <c r="E343" s="165" t="s">
        <v>669</v>
      </c>
      <c r="F343" s="156">
        <v>1284</v>
      </c>
      <c r="G343" s="163">
        <v>2020206.825</v>
      </c>
      <c r="H343" s="10">
        <v>706</v>
      </c>
      <c r="I343" s="10">
        <v>875905</v>
      </c>
      <c r="J343" s="49">
        <f t="shared" si="25"/>
        <v>0.54984423676012462</v>
      </c>
      <c r="K343" s="49">
        <f t="shared" si="26"/>
        <v>0.43357194380332814</v>
      </c>
      <c r="L343" s="49">
        <f t="shared" si="27"/>
        <v>0.16495327102803739</v>
      </c>
      <c r="M343" s="49">
        <f t="shared" si="28"/>
        <v>0.30350036066232966</v>
      </c>
      <c r="N343" s="144">
        <f t="shared" si="29"/>
        <v>0.46845363169036702</v>
      </c>
      <c r="O343" s="47"/>
      <c r="P343" s="47"/>
    </row>
    <row r="344" spans="1:16">
      <c r="A344" s="175">
        <v>341</v>
      </c>
      <c r="B344" s="165" t="s">
        <v>74</v>
      </c>
      <c r="C344" s="165" t="s">
        <v>66</v>
      </c>
      <c r="D344" s="165" t="s">
        <v>679</v>
      </c>
      <c r="E344" s="165" t="s">
        <v>1088</v>
      </c>
      <c r="F344" s="156">
        <v>934</v>
      </c>
      <c r="G344" s="163">
        <v>1636449.1749999998</v>
      </c>
      <c r="H344" s="10">
        <v>775</v>
      </c>
      <c r="I344" s="10">
        <v>1479405</v>
      </c>
      <c r="J344" s="49">
        <f t="shared" si="25"/>
        <v>0.82976445396145615</v>
      </c>
      <c r="K344" s="49">
        <f t="shared" si="26"/>
        <v>0.90403357623373803</v>
      </c>
      <c r="L344" s="49">
        <f t="shared" si="27"/>
        <v>0.24892933618843682</v>
      </c>
      <c r="M344" s="49">
        <f t="shared" si="28"/>
        <v>0.63282350336361659</v>
      </c>
      <c r="N344" s="144">
        <f t="shared" si="29"/>
        <v>0.88175283955205341</v>
      </c>
      <c r="O344" s="47"/>
      <c r="P344" s="47"/>
    </row>
    <row r="345" spans="1:16">
      <c r="A345" s="175">
        <v>342</v>
      </c>
      <c r="B345" s="165" t="s">
        <v>74</v>
      </c>
      <c r="C345" s="165" t="s">
        <v>66</v>
      </c>
      <c r="D345" s="165" t="s">
        <v>675</v>
      </c>
      <c r="E345" s="165" t="s">
        <v>1431</v>
      </c>
      <c r="F345" s="156">
        <v>1339</v>
      </c>
      <c r="G345" s="163">
        <v>1652235.0249999999</v>
      </c>
      <c r="H345" s="10">
        <v>699</v>
      </c>
      <c r="I345" s="10">
        <v>908280</v>
      </c>
      <c r="J345" s="49">
        <f t="shared" si="25"/>
        <v>0.52203136669156092</v>
      </c>
      <c r="K345" s="49">
        <f t="shared" si="26"/>
        <v>0.54972808726167754</v>
      </c>
      <c r="L345" s="49">
        <f t="shared" si="27"/>
        <v>0.15660941000746828</v>
      </c>
      <c r="M345" s="49">
        <f t="shared" si="28"/>
        <v>0.38480966108317427</v>
      </c>
      <c r="N345" s="144">
        <f t="shared" si="29"/>
        <v>0.54141907109064258</v>
      </c>
      <c r="O345" s="47"/>
      <c r="P345" s="47"/>
    </row>
    <row r="346" spans="1:16">
      <c r="A346" s="175">
        <v>343</v>
      </c>
      <c r="B346" s="165" t="s">
        <v>74</v>
      </c>
      <c r="C346" s="165" t="s">
        <v>66</v>
      </c>
      <c r="D346" s="165" t="s">
        <v>677</v>
      </c>
      <c r="E346" s="165" t="s">
        <v>1343</v>
      </c>
      <c r="F346" s="156">
        <v>1333</v>
      </c>
      <c r="G346" s="163">
        <v>2389987.4500000002</v>
      </c>
      <c r="H346" s="10">
        <v>929</v>
      </c>
      <c r="I346" s="10">
        <v>1448150</v>
      </c>
      <c r="J346" s="49">
        <f t="shared" si="25"/>
        <v>0.69692423105776447</v>
      </c>
      <c r="K346" s="49">
        <f t="shared" si="26"/>
        <v>0.60592368382520168</v>
      </c>
      <c r="L346" s="49">
        <f t="shared" si="27"/>
        <v>0.20907726931732934</v>
      </c>
      <c r="M346" s="49">
        <f t="shared" si="28"/>
        <v>0.42414657867764116</v>
      </c>
      <c r="N346" s="144">
        <f t="shared" si="29"/>
        <v>0.63322384799497056</v>
      </c>
      <c r="O346" s="47"/>
      <c r="P346" s="47"/>
    </row>
    <row r="347" spans="1:16">
      <c r="A347" s="175">
        <v>344</v>
      </c>
      <c r="B347" s="165" t="s">
        <v>74</v>
      </c>
      <c r="C347" s="165" t="s">
        <v>66</v>
      </c>
      <c r="D347" s="165" t="s">
        <v>670</v>
      </c>
      <c r="E347" s="165" t="s">
        <v>671</v>
      </c>
      <c r="F347" s="156">
        <v>1296</v>
      </c>
      <c r="G347" s="163">
        <v>2566026.4500000002</v>
      </c>
      <c r="H347" s="10">
        <v>843</v>
      </c>
      <c r="I347" s="10">
        <v>1359610</v>
      </c>
      <c r="J347" s="49">
        <f t="shared" si="25"/>
        <v>0.65046296296296291</v>
      </c>
      <c r="K347" s="49">
        <f t="shared" si="26"/>
        <v>0.529850345073411</v>
      </c>
      <c r="L347" s="49">
        <f t="shared" si="27"/>
        <v>0.19513888888888886</v>
      </c>
      <c r="M347" s="49">
        <f t="shared" si="28"/>
        <v>0.3708952415513877</v>
      </c>
      <c r="N347" s="144">
        <f t="shared" si="29"/>
        <v>0.56603413044027651</v>
      </c>
      <c r="O347" s="47"/>
      <c r="P347" s="47"/>
    </row>
    <row r="348" spans="1:16">
      <c r="A348" s="175">
        <v>345</v>
      </c>
      <c r="B348" s="165" t="s">
        <v>74</v>
      </c>
      <c r="C348" s="165" t="s">
        <v>66</v>
      </c>
      <c r="D348" s="165" t="s">
        <v>678</v>
      </c>
      <c r="E348" s="165" t="s">
        <v>1152</v>
      </c>
      <c r="F348" s="156">
        <v>1850</v>
      </c>
      <c r="G348" s="163">
        <v>4495236.5750000002</v>
      </c>
      <c r="H348" s="10">
        <v>1385</v>
      </c>
      <c r="I348" s="10">
        <v>3014475</v>
      </c>
      <c r="J348" s="49">
        <f t="shared" si="25"/>
        <v>0.74864864864864866</v>
      </c>
      <c r="K348" s="49">
        <f t="shared" si="26"/>
        <v>0.67059318229541676</v>
      </c>
      <c r="L348" s="49">
        <f t="shared" si="27"/>
        <v>0.2245945945945946</v>
      </c>
      <c r="M348" s="49">
        <f t="shared" si="28"/>
        <v>0.46941522760679172</v>
      </c>
      <c r="N348" s="144">
        <f t="shared" si="29"/>
        <v>0.69400982220138629</v>
      </c>
      <c r="O348" s="47"/>
      <c r="P348" s="47"/>
    </row>
    <row r="349" spans="1:16">
      <c r="A349" s="175">
        <v>346</v>
      </c>
      <c r="B349" s="165" t="s">
        <v>74</v>
      </c>
      <c r="C349" s="165" t="s">
        <v>66</v>
      </c>
      <c r="D349" s="165" t="s">
        <v>1402</v>
      </c>
      <c r="E349" s="165" t="s">
        <v>1108</v>
      </c>
      <c r="F349" s="156">
        <v>301</v>
      </c>
      <c r="G349" s="163">
        <v>647285.42500000005</v>
      </c>
      <c r="H349" s="10">
        <v>189</v>
      </c>
      <c r="I349" s="10">
        <v>222835</v>
      </c>
      <c r="J349" s="49">
        <f t="shared" si="25"/>
        <v>0.62790697674418605</v>
      </c>
      <c r="K349" s="49">
        <f t="shared" si="26"/>
        <v>0.34426080272083986</v>
      </c>
      <c r="L349" s="49">
        <f t="shared" si="27"/>
        <v>0.1883720930232558</v>
      </c>
      <c r="M349" s="49">
        <f t="shared" si="28"/>
        <v>0.24098256190458789</v>
      </c>
      <c r="N349" s="144">
        <f t="shared" si="29"/>
        <v>0.42935465492784369</v>
      </c>
      <c r="O349" s="47"/>
      <c r="P349" s="47"/>
    </row>
    <row r="350" spans="1:16">
      <c r="A350" s="175">
        <v>347</v>
      </c>
      <c r="B350" s="165" t="s">
        <v>76</v>
      </c>
      <c r="C350" s="165" t="s">
        <v>66</v>
      </c>
      <c r="D350" s="165" t="s">
        <v>683</v>
      </c>
      <c r="E350" s="165" t="s">
        <v>1457</v>
      </c>
      <c r="F350" s="156">
        <v>2764</v>
      </c>
      <c r="G350" s="163">
        <v>4571461.3250000002</v>
      </c>
      <c r="H350" s="10">
        <v>1511</v>
      </c>
      <c r="I350" s="10">
        <v>2635130</v>
      </c>
      <c r="J350" s="49">
        <f t="shared" si="25"/>
        <v>0.54667149059334297</v>
      </c>
      <c r="K350" s="49">
        <f t="shared" si="26"/>
        <v>0.57643055746512306</v>
      </c>
      <c r="L350" s="49">
        <f t="shared" si="27"/>
        <v>0.16400144717800288</v>
      </c>
      <c r="M350" s="49">
        <f t="shared" si="28"/>
        <v>0.40350139022558612</v>
      </c>
      <c r="N350" s="144">
        <f t="shared" si="29"/>
        <v>0.56750283740358898</v>
      </c>
      <c r="O350" s="47"/>
      <c r="P350" s="47"/>
    </row>
    <row r="351" spans="1:16">
      <c r="A351" s="175">
        <v>348</v>
      </c>
      <c r="B351" s="165" t="s">
        <v>76</v>
      </c>
      <c r="C351" s="165" t="s">
        <v>66</v>
      </c>
      <c r="D351" s="165" t="s">
        <v>681</v>
      </c>
      <c r="E351" s="165" t="s">
        <v>682</v>
      </c>
      <c r="F351" s="156">
        <v>1200</v>
      </c>
      <c r="G351" s="163">
        <v>2835133.65</v>
      </c>
      <c r="H351" s="10">
        <v>1244</v>
      </c>
      <c r="I351" s="10">
        <v>1946270</v>
      </c>
      <c r="J351" s="49">
        <f t="shared" si="25"/>
        <v>1.0366666666666666</v>
      </c>
      <c r="K351" s="49">
        <f t="shared" si="26"/>
        <v>0.68648262842917473</v>
      </c>
      <c r="L351" s="49">
        <f t="shared" si="27"/>
        <v>0.3</v>
      </c>
      <c r="M351" s="49">
        <f t="shared" si="28"/>
        <v>0.48053783990042226</v>
      </c>
      <c r="N351" s="144">
        <f t="shared" si="29"/>
        <v>0.78053783990042225</v>
      </c>
      <c r="O351" s="47"/>
      <c r="P351" s="47"/>
    </row>
    <row r="352" spans="1:16">
      <c r="A352" s="175">
        <v>349</v>
      </c>
      <c r="B352" s="165" t="s">
        <v>76</v>
      </c>
      <c r="C352" s="165" t="s">
        <v>66</v>
      </c>
      <c r="D352" s="165" t="s">
        <v>1107</v>
      </c>
      <c r="E352" s="165" t="s">
        <v>1344</v>
      </c>
      <c r="F352" s="156">
        <v>959</v>
      </c>
      <c r="G352" s="163">
        <v>1639522.5</v>
      </c>
      <c r="H352" s="10">
        <v>1123</v>
      </c>
      <c r="I352" s="10">
        <v>1357430</v>
      </c>
      <c r="J352" s="49">
        <f t="shared" si="25"/>
        <v>1.1710114702815433</v>
      </c>
      <c r="K352" s="49">
        <f t="shared" si="26"/>
        <v>0.82794228197539221</v>
      </c>
      <c r="L352" s="49">
        <f t="shared" si="27"/>
        <v>0.3</v>
      </c>
      <c r="M352" s="49">
        <f t="shared" si="28"/>
        <v>0.57955959738277452</v>
      </c>
      <c r="N352" s="144">
        <f t="shared" si="29"/>
        <v>0.87955959738277456</v>
      </c>
      <c r="O352" s="47"/>
      <c r="P352" s="47"/>
    </row>
    <row r="353" spans="1:16">
      <c r="A353" s="175">
        <v>350</v>
      </c>
      <c r="B353" s="165" t="s">
        <v>79</v>
      </c>
      <c r="C353" s="165" t="s">
        <v>66</v>
      </c>
      <c r="D353" s="165" t="s">
        <v>664</v>
      </c>
      <c r="E353" s="165" t="s">
        <v>665</v>
      </c>
      <c r="F353" s="156">
        <v>697</v>
      </c>
      <c r="G353" s="163">
        <v>1361017.25</v>
      </c>
      <c r="H353" s="10">
        <v>769</v>
      </c>
      <c r="I353" s="10">
        <v>1334615</v>
      </c>
      <c r="J353" s="49">
        <f t="shared" si="25"/>
        <v>1.103299856527977</v>
      </c>
      <c r="K353" s="49">
        <f t="shared" si="26"/>
        <v>0.98060109083848868</v>
      </c>
      <c r="L353" s="49">
        <f t="shared" si="27"/>
        <v>0.3</v>
      </c>
      <c r="M353" s="49">
        <f t="shared" si="28"/>
        <v>0.68642076358694204</v>
      </c>
      <c r="N353" s="144">
        <f t="shared" si="29"/>
        <v>0.98642076358694197</v>
      </c>
      <c r="O353" s="47"/>
      <c r="P353" s="47"/>
    </row>
    <row r="354" spans="1:16">
      <c r="A354" s="175">
        <v>351</v>
      </c>
      <c r="B354" s="165" t="s">
        <v>79</v>
      </c>
      <c r="C354" s="165" t="s">
        <v>66</v>
      </c>
      <c r="D354" s="165" t="s">
        <v>663</v>
      </c>
      <c r="E354" s="165" t="s">
        <v>1342</v>
      </c>
      <c r="F354" s="156">
        <v>610</v>
      </c>
      <c r="G354" s="163">
        <v>1189450.3</v>
      </c>
      <c r="H354" s="10">
        <v>882</v>
      </c>
      <c r="I354" s="10">
        <v>1212080</v>
      </c>
      <c r="J354" s="49">
        <f t="shared" si="25"/>
        <v>1.4459016393442623</v>
      </c>
      <c r="K354" s="49">
        <f t="shared" si="26"/>
        <v>1.0190253430513239</v>
      </c>
      <c r="L354" s="49">
        <f t="shared" si="27"/>
        <v>0.3</v>
      </c>
      <c r="M354" s="49">
        <f t="shared" si="28"/>
        <v>0.7</v>
      </c>
      <c r="N354" s="144">
        <f t="shared" si="29"/>
        <v>1</v>
      </c>
      <c r="O354" s="47"/>
      <c r="P354" s="47"/>
    </row>
    <row r="355" spans="1:16">
      <c r="A355" s="175">
        <v>352</v>
      </c>
      <c r="B355" s="165" t="s">
        <v>79</v>
      </c>
      <c r="C355" s="165" t="s">
        <v>66</v>
      </c>
      <c r="D355" s="165" t="s">
        <v>660</v>
      </c>
      <c r="E355" s="165" t="s">
        <v>1327</v>
      </c>
      <c r="F355" s="156">
        <v>674</v>
      </c>
      <c r="G355" s="163">
        <v>1312228.425</v>
      </c>
      <c r="H355" s="10">
        <v>977</v>
      </c>
      <c r="I355" s="10">
        <v>1168635</v>
      </c>
      <c r="J355" s="49">
        <f t="shared" si="25"/>
        <v>1.4495548961424332</v>
      </c>
      <c r="K355" s="49">
        <f t="shared" si="26"/>
        <v>0.89057284367239642</v>
      </c>
      <c r="L355" s="49">
        <f t="shared" si="27"/>
        <v>0.3</v>
      </c>
      <c r="M355" s="49">
        <f t="shared" si="28"/>
        <v>0.62340099057067744</v>
      </c>
      <c r="N355" s="144">
        <f t="shared" si="29"/>
        <v>0.92340099057067748</v>
      </c>
      <c r="O355" s="47"/>
      <c r="P355" s="47"/>
    </row>
    <row r="356" spans="1:16">
      <c r="A356" s="175">
        <v>353</v>
      </c>
      <c r="B356" s="165" t="s">
        <v>79</v>
      </c>
      <c r="C356" s="165" t="s">
        <v>66</v>
      </c>
      <c r="D356" s="165" t="s">
        <v>661</v>
      </c>
      <c r="E356" s="165" t="s">
        <v>662</v>
      </c>
      <c r="F356" s="156">
        <v>366</v>
      </c>
      <c r="G356" s="163">
        <v>717313.27500000002</v>
      </c>
      <c r="H356" s="10">
        <v>592</v>
      </c>
      <c r="I356" s="10">
        <v>730025</v>
      </c>
      <c r="J356" s="49">
        <f t="shared" si="25"/>
        <v>1.6174863387978142</v>
      </c>
      <c r="K356" s="49">
        <f t="shared" si="26"/>
        <v>1.0177213017561957</v>
      </c>
      <c r="L356" s="49">
        <f t="shared" si="27"/>
        <v>0.3</v>
      </c>
      <c r="M356" s="49">
        <f t="shared" si="28"/>
        <v>0.7</v>
      </c>
      <c r="N356" s="144">
        <f t="shared" si="29"/>
        <v>1</v>
      </c>
      <c r="O356" s="47"/>
      <c r="P356" s="47"/>
    </row>
    <row r="357" spans="1:16">
      <c r="A357" s="175">
        <v>354</v>
      </c>
      <c r="B357" s="165" t="s">
        <v>79</v>
      </c>
      <c r="C357" s="165" t="s">
        <v>66</v>
      </c>
      <c r="D357" s="165" t="s">
        <v>666</v>
      </c>
      <c r="E357" s="165" t="s">
        <v>1458</v>
      </c>
      <c r="F357" s="156">
        <v>704</v>
      </c>
      <c r="G357" s="163">
        <v>1377112.25</v>
      </c>
      <c r="H357" s="10">
        <v>894</v>
      </c>
      <c r="I357" s="10">
        <v>1359995</v>
      </c>
      <c r="J357" s="49">
        <f t="shared" si="25"/>
        <v>1.2698863636363635</v>
      </c>
      <c r="K357" s="49">
        <f t="shared" si="26"/>
        <v>0.9875701853643376</v>
      </c>
      <c r="L357" s="49">
        <f t="shared" si="27"/>
        <v>0.3</v>
      </c>
      <c r="M357" s="49">
        <f t="shared" si="28"/>
        <v>0.69129912975503627</v>
      </c>
      <c r="N357" s="144">
        <f t="shared" si="29"/>
        <v>0.9912991297550362</v>
      </c>
      <c r="O357" s="47"/>
      <c r="P357" s="47"/>
    </row>
    <row r="358" spans="1:16">
      <c r="A358" s="175">
        <v>355</v>
      </c>
      <c r="B358" s="165" t="s">
        <v>85</v>
      </c>
      <c r="C358" s="165" t="s">
        <v>66</v>
      </c>
      <c r="D358" s="165" t="s">
        <v>713</v>
      </c>
      <c r="E358" s="165" t="s">
        <v>1090</v>
      </c>
      <c r="F358" s="156">
        <v>743</v>
      </c>
      <c r="G358" s="163">
        <v>1437208.7</v>
      </c>
      <c r="H358" s="10">
        <v>621</v>
      </c>
      <c r="I358" s="10">
        <v>1104625</v>
      </c>
      <c r="J358" s="49">
        <f t="shared" si="25"/>
        <v>0.83580080753701214</v>
      </c>
      <c r="K358" s="49">
        <f t="shared" si="26"/>
        <v>0.76859053246755327</v>
      </c>
      <c r="L358" s="49">
        <f t="shared" si="27"/>
        <v>0.25074024226110364</v>
      </c>
      <c r="M358" s="49">
        <f t="shared" si="28"/>
        <v>0.53801337272728722</v>
      </c>
      <c r="N358" s="144">
        <f t="shared" si="29"/>
        <v>0.78875361498839092</v>
      </c>
      <c r="O358" s="47"/>
      <c r="P358" s="47"/>
    </row>
    <row r="359" spans="1:16">
      <c r="A359" s="175">
        <v>356</v>
      </c>
      <c r="B359" s="165" t="s">
        <v>85</v>
      </c>
      <c r="C359" s="165" t="s">
        <v>66</v>
      </c>
      <c r="D359" s="165" t="s">
        <v>716</v>
      </c>
      <c r="E359" s="165" t="s">
        <v>1092</v>
      </c>
      <c r="F359" s="156">
        <v>1587</v>
      </c>
      <c r="G359" s="163">
        <v>3100493.875</v>
      </c>
      <c r="H359" s="10">
        <v>1309</v>
      </c>
      <c r="I359" s="10">
        <v>1963245</v>
      </c>
      <c r="J359" s="49">
        <f t="shared" si="25"/>
        <v>0.82482671707624444</v>
      </c>
      <c r="K359" s="49">
        <f t="shared" si="26"/>
        <v>0.63320396012715874</v>
      </c>
      <c r="L359" s="49">
        <f t="shared" si="27"/>
        <v>0.24744801512287332</v>
      </c>
      <c r="M359" s="49">
        <f t="shared" si="28"/>
        <v>0.44324277208901108</v>
      </c>
      <c r="N359" s="144">
        <f t="shared" si="29"/>
        <v>0.69069078721188437</v>
      </c>
      <c r="O359" s="47"/>
      <c r="P359" s="47"/>
    </row>
    <row r="360" spans="1:16">
      <c r="A360" s="175">
        <v>357</v>
      </c>
      <c r="B360" s="165" t="s">
        <v>85</v>
      </c>
      <c r="C360" s="165" t="s">
        <v>66</v>
      </c>
      <c r="D360" s="165" t="s">
        <v>714</v>
      </c>
      <c r="E360" s="165" t="s">
        <v>1091</v>
      </c>
      <c r="F360" s="156">
        <v>899</v>
      </c>
      <c r="G360" s="163">
        <v>1752538.2999999998</v>
      </c>
      <c r="H360" s="10">
        <v>1072</v>
      </c>
      <c r="I360" s="10">
        <v>1461100</v>
      </c>
      <c r="J360" s="49">
        <f t="shared" si="25"/>
        <v>1.1924360400444938</v>
      </c>
      <c r="K360" s="49">
        <f t="shared" si="26"/>
        <v>0.83370503229515736</v>
      </c>
      <c r="L360" s="49">
        <f t="shared" si="27"/>
        <v>0.3</v>
      </c>
      <c r="M360" s="49">
        <f t="shared" si="28"/>
        <v>0.58359352260661013</v>
      </c>
      <c r="N360" s="144">
        <f t="shared" si="29"/>
        <v>0.88359352260661006</v>
      </c>
      <c r="O360" s="47"/>
      <c r="P360" s="47"/>
    </row>
    <row r="361" spans="1:16">
      <c r="A361" s="175">
        <v>358</v>
      </c>
      <c r="B361" s="165" t="s">
        <v>85</v>
      </c>
      <c r="C361" s="165" t="s">
        <v>66</v>
      </c>
      <c r="D361" s="165" t="s">
        <v>715</v>
      </c>
      <c r="E361" s="165" t="s">
        <v>1459</v>
      </c>
      <c r="F361" s="156">
        <v>993</v>
      </c>
      <c r="G361" s="163">
        <v>1937190.25</v>
      </c>
      <c r="H361" s="10">
        <v>984</v>
      </c>
      <c r="I361" s="10">
        <v>1521470</v>
      </c>
      <c r="J361" s="49">
        <f t="shared" si="25"/>
        <v>0.99093655589123864</v>
      </c>
      <c r="K361" s="49">
        <f t="shared" si="26"/>
        <v>0.78540040143191925</v>
      </c>
      <c r="L361" s="49">
        <f t="shared" si="27"/>
        <v>0.29728096676737159</v>
      </c>
      <c r="M361" s="49">
        <f t="shared" si="28"/>
        <v>0.54978028100234344</v>
      </c>
      <c r="N361" s="144">
        <f t="shared" si="29"/>
        <v>0.84706124776971503</v>
      </c>
      <c r="O361" s="47"/>
      <c r="P361" s="47"/>
    </row>
    <row r="362" spans="1:16">
      <c r="A362" s="175">
        <v>359</v>
      </c>
      <c r="B362" s="165" t="s">
        <v>85</v>
      </c>
      <c r="C362" s="165" t="s">
        <v>66</v>
      </c>
      <c r="D362" s="165" t="s">
        <v>711</v>
      </c>
      <c r="E362" s="165" t="s">
        <v>1460</v>
      </c>
      <c r="F362" s="156">
        <v>748</v>
      </c>
      <c r="G362" s="163">
        <v>1470993.2250000001</v>
      </c>
      <c r="H362" s="10">
        <v>879</v>
      </c>
      <c r="I362" s="10">
        <v>1436100</v>
      </c>
      <c r="J362" s="49">
        <f t="shared" si="25"/>
        <v>1.1751336898395721</v>
      </c>
      <c r="K362" s="49">
        <f t="shared" si="26"/>
        <v>0.97627913955891943</v>
      </c>
      <c r="L362" s="49">
        <f t="shared" si="27"/>
        <v>0.3</v>
      </c>
      <c r="M362" s="49">
        <f t="shared" si="28"/>
        <v>0.68339539769124358</v>
      </c>
      <c r="N362" s="144">
        <f t="shared" si="29"/>
        <v>0.98339539769124351</v>
      </c>
      <c r="O362" s="47"/>
      <c r="P362" s="47"/>
    </row>
    <row r="363" spans="1:16">
      <c r="A363" s="175">
        <v>360</v>
      </c>
      <c r="B363" s="159" t="s">
        <v>89</v>
      </c>
      <c r="C363" s="159" t="s">
        <v>90</v>
      </c>
      <c r="D363" s="159" t="s">
        <v>776</v>
      </c>
      <c r="E363" s="159" t="s">
        <v>1295</v>
      </c>
      <c r="F363" s="156">
        <v>1064</v>
      </c>
      <c r="G363" s="163">
        <v>1922691.4500000002</v>
      </c>
      <c r="H363" s="10">
        <v>1208</v>
      </c>
      <c r="I363" s="10">
        <v>1794450</v>
      </c>
      <c r="J363" s="49">
        <f t="shared" si="25"/>
        <v>1.1353383458646618</v>
      </c>
      <c r="K363" s="49">
        <f t="shared" si="26"/>
        <v>0.93330107646757354</v>
      </c>
      <c r="L363" s="49">
        <f t="shared" si="27"/>
        <v>0.3</v>
      </c>
      <c r="M363" s="49">
        <f t="shared" si="28"/>
        <v>0.65331075352730139</v>
      </c>
      <c r="N363" s="144">
        <f t="shared" si="29"/>
        <v>0.95331075352730132</v>
      </c>
      <c r="O363" s="47"/>
      <c r="P363" s="47"/>
    </row>
    <row r="364" spans="1:16">
      <c r="A364" s="175">
        <v>361</v>
      </c>
      <c r="B364" s="159" t="s">
        <v>89</v>
      </c>
      <c r="C364" s="159" t="s">
        <v>90</v>
      </c>
      <c r="D364" s="159" t="s">
        <v>770</v>
      </c>
      <c r="E364" s="159" t="s">
        <v>1058</v>
      </c>
      <c r="F364" s="156">
        <v>912</v>
      </c>
      <c r="G364" s="163">
        <v>1556131.875</v>
      </c>
      <c r="H364" s="10">
        <v>1139</v>
      </c>
      <c r="I364" s="10">
        <v>1440555</v>
      </c>
      <c r="J364" s="49">
        <f t="shared" si="25"/>
        <v>1.2489035087719298</v>
      </c>
      <c r="K364" s="49">
        <f t="shared" si="26"/>
        <v>0.92572809743390161</v>
      </c>
      <c r="L364" s="49">
        <f t="shared" si="27"/>
        <v>0.3</v>
      </c>
      <c r="M364" s="49">
        <f t="shared" si="28"/>
        <v>0.64800966820373107</v>
      </c>
      <c r="N364" s="144">
        <f t="shared" si="29"/>
        <v>0.94800966820373112</v>
      </c>
      <c r="O364" s="47"/>
      <c r="P364" s="47"/>
    </row>
    <row r="365" spans="1:16">
      <c r="A365" s="175">
        <v>362</v>
      </c>
      <c r="B365" s="159" t="s">
        <v>89</v>
      </c>
      <c r="C365" s="159" t="s">
        <v>90</v>
      </c>
      <c r="D365" s="159" t="s">
        <v>778</v>
      </c>
      <c r="E365" s="159" t="s">
        <v>779</v>
      </c>
      <c r="F365" s="156">
        <v>802</v>
      </c>
      <c r="G365" s="163">
        <v>1407653.75</v>
      </c>
      <c r="H365" s="10">
        <v>767</v>
      </c>
      <c r="I365" s="10">
        <v>1303470</v>
      </c>
      <c r="J365" s="49">
        <f t="shared" si="25"/>
        <v>0.95635910224438903</v>
      </c>
      <c r="K365" s="49">
        <f t="shared" si="26"/>
        <v>0.92598765854174014</v>
      </c>
      <c r="L365" s="49">
        <f t="shared" si="27"/>
        <v>0.28690773067331671</v>
      </c>
      <c r="M365" s="49">
        <f t="shared" si="28"/>
        <v>0.64819136097921803</v>
      </c>
      <c r="N365" s="144">
        <f t="shared" si="29"/>
        <v>0.9350990916525348</v>
      </c>
      <c r="O365" s="47"/>
      <c r="P365" s="47"/>
    </row>
    <row r="366" spans="1:16">
      <c r="A366" s="175">
        <v>363</v>
      </c>
      <c r="B366" s="159" t="s">
        <v>89</v>
      </c>
      <c r="C366" s="159" t="s">
        <v>90</v>
      </c>
      <c r="D366" s="159" t="s">
        <v>774</v>
      </c>
      <c r="E366" s="159" t="s">
        <v>775</v>
      </c>
      <c r="F366" s="156">
        <v>721</v>
      </c>
      <c r="G366" s="163">
        <v>1222186.125</v>
      </c>
      <c r="H366" s="10">
        <v>1043</v>
      </c>
      <c r="I366" s="10">
        <v>1197305</v>
      </c>
      <c r="J366" s="49">
        <f t="shared" si="25"/>
        <v>1.4466019417475728</v>
      </c>
      <c r="K366" s="49">
        <f t="shared" si="26"/>
        <v>0.97964211465745443</v>
      </c>
      <c r="L366" s="49">
        <f t="shared" si="27"/>
        <v>0.3</v>
      </c>
      <c r="M366" s="49">
        <f t="shared" si="28"/>
        <v>0.68574948026021809</v>
      </c>
      <c r="N366" s="144">
        <f t="shared" si="29"/>
        <v>0.98574948026021803</v>
      </c>
      <c r="O366" s="47"/>
      <c r="P366" s="47"/>
    </row>
    <row r="367" spans="1:16">
      <c r="A367" s="175">
        <v>364</v>
      </c>
      <c r="B367" s="159" t="s">
        <v>89</v>
      </c>
      <c r="C367" s="159" t="s">
        <v>90</v>
      </c>
      <c r="D367" s="159" t="s">
        <v>771</v>
      </c>
      <c r="E367" s="159" t="s">
        <v>772</v>
      </c>
      <c r="F367" s="156">
        <v>613</v>
      </c>
      <c r="G367" s="163">
        <v>1159677.2</v>
      </c>
      <c r="H367" s="10">
        <v>808</v>
      </c>
      <c r="I367" s="10">
        <v>1378540</v>
      </c>
      <c r="J367" s="49">
        <f t="shared" si="25"/>
        <v>1.3181076672104404</v>
      </c>
      <c r="K367" s="49">
        <f t="shared" si="26"/>
        <v>1.1887273458510696</v>
      </c>
      <c r="L367" s="49">
        <f t="shared" si="27"/>
        <v>0.3</v>
      </c>
      <c r="M367" s="49">
        <f t="shared" si="28"/>
        <v>0.7</v>
      </c>
      <c r="N367" s="144">
        <f t="shared" si="29"/>
        <v>1</v>
      </c>
      <c r="O367" s="47"/>
      <c r="P367" s="47"/>
    </row>
    <row r="368" spans="1:16">
      <c r="A368" s="175">
        <v>365</v>
      </c>
      <c r="B368" s="159" t="s">
        <v>89</v>
      </c>
      <c r="C368" s="159" t="s">
        <v>90</v>
      </c>
      <c r="D368" s="159" t="s">
        <v>780</v>
      </c>
      <c r="E368" s="159" t="s">
        <v>1461</v>
      </c>
      <c r="F368" s="156">
        <v>795</v>
      </c>
      <c r="G368" s="163">
        <v>1407511.875</v>
      </c>
      <c r="H368" s="10">
        <v>769</v>
      </c>
      <c r="I368" s="10">
        <v>967635</v>
      </c>
      <c r="J368" s="49">
        <f t="shared" si="25"/>
        <v>0.96729559748427674</v>
      </c>
      <c r="K368" s="49">
        <f t="shared" si="26"/>
        <v>0.68747910208572838</v>
      </c>
      <c r="L368" s="49">
        <f t="shared" si="27"/>
        <v>0.29018867924528302</v>
      </c>
      <c r="M368" s="49">
        <f t="shared" si="28"/>
        <v>0.48123537146000983</v>
      </c>
      <c r="N368" s="144">
        <f t="shared" si="29"/>
        <v>0.77142405070529285</v>
      </c>
      <c r="O368" s="47"/>
      <c r="P368" s="47"/>
    </row>
    <row r="369" spans="1:16">
      <c r="A369" s="175">
        <v>366</v>
      </c>
      <c r="B369" s="159" t="s">
        <v>89</v>
      </c>
      <c r="C369" s="159" t="s">
        <v>90</v>
      </c>
      <c r="D369" s="159" t="s">
        <v>777</v>
      </c>
      <c r="E369" s="159" t="s">
        <v>1462</v>
      </c>
      <c r="F369" s="156">
        <v>650</v>
      </c>
      <c r="G369" s="163">
        <v>1109183.625</v>
      </c>
      <c r="H369" s="10">
        <v>777</v>
      </c>
      <c r="I369" s="10">
        <v>981385</v>
      </c>
      <c r="J369" s="49">
        <f t="shared" si="25"/>
        <v>1.1953846153846155</v>
      </c>
      <c r="K369" s="49">
        <f t="shared" si="26"/>
        <v>0.88478136341040914</v>
      </c>
      <c r="L369" s="49">
        <f t="shared" si="27"/>
        <v>0.3</v>
      </c>
      <c r="M369" s="49">
        <f t="shared" si="28"/>
        <v>0.61934695438728637</v>
      </c>
      <c r="N369" s="144">
        <f t="shared" si="29"/>
        <v>0.91934695438728631</v>
      </c>
      <c r="O369" s="47"/>
      <c r="P369" s="47"/>
    </row>
    <row r="370" spans="1:16">
      <c r="A370" s="175">
        <v>367</v>
      </c>
      <c r="B370" s="159" t="s">
        <v>89</v>
      </c>
      <c r="C370" s="159" t="s">
        <v>90</v>
      </c>
      <c r="D370" s="159" t="s">
        <v>773</v>
      </c>
      <c r="E370" s="159" t="s">
        <v>537</v>
      </c>
      <c r="F370" s="156">
        <v>691</v>
      </c>
      <c r="G370" s="163">
        <v>1277333.4750000001</v>
      </c>
      <c r="H370" s="10">
        <v>478</v>
      </c>
      <c r="I370" s="10">
        <v>653065</v>
      </c>
      <c r="J370" s="49">
        <f t="shared" si="25"/>
        <v>0.69175108538350216</v>
      </c>
      <c r="K370" s="49">
        <f t="shared" si="26"/>
        <v>0.51127212492415108</v>
      </c>
      <c r="L370" s="49">
        <f t="shared" si="27"/>
        <v>0.20752532561505063</v>
      </c>
      <c r="M370" s="49">
        <f t="shared" si="28"/>
        <v>0.35789048744690571</v>
      </c>
      <c r="N370" s="144">
        <f t="shared" si="29"/>
        <v>0.56541581306195632</v>
      </c>
      <c r="O370" s="47"/>
      <c r="P370" s="47"/>
    </row>
    <row r="371" spans="1:16">
      <c r="A371" s="175">
        <v>368</v>
      </c>
      <c r="B371" s="169" t="s">
        <v>92</v>
      </c>
      <c r="C371" s="169" t="s">
        <v>90</v>
      </c>
      <c r="D371" s="169" t="s">
        <v>781</v>
      </c>
      <c r="E371" s="169" t="s">
        <v>782</v>
      </c>
      <c r="F371" s="156">
        <v>1385</v>
      </c>
      <c r="G371" s="163">
        <v>2675826.7999999998</v>
      </c>
      <c r="H371" s="10">
        <v>1230</v>
      </c>
      <c r="I371" s="10">
        <v>2472480</v>
      </c>
      <c r="J371" s="49">
        <f t="shared" si="25"/>
        <v>0.88808664259927794</v>
      </c>
      <c r="K371" s="49">
        <f t="shared" si="26"/>
        <v>0.92400599321301369</v>
      </c>
      <c r="L371" s="49">
        <f t="shared" si="27"/>
        <v>0.26642599277978335</v>
      </c>
      <c r="M371" s="49">
        <f t="shared" si="28"/>
        <v>0.64680419524910959</v>
      </c>
      <c r="N371" s="144">
        <f t="shared" si="29"/>
        <v>0.91323018802889289</v>
      </c>
      <c r="O371" s="47"/>
      <c r="P371" s="47"/>
    </row>
    <row r="372" spans="1:16">
      <c r="A372" s="175">
        <v>369</v>
      </c>
      <c r="B372" s="169" t="s">
        <v>92</v>
      </c>
      <c r="C372" s="169" t="s">
        <v>90</v>
      </c>
      <c r="D372" s="169" t="s">
        <v>783</v>
      </c>
      <c r="E372" s="169" t="s">
        <v>353</v>
      </c>
      <c r="F372" s="156">
        <v>922</v>
      </c>
      <c r="G372" s="163">
        <v>1513516.45</v>
      </c>
      <c r="H372" s="10">
        <v>873</v>
      </c>
      <c r="I372" s="10">
        <v>1226390</v>
      </c>
      <c r="J372" s="49">
        <f t="shared" si="25"/>
        <v>0.94685466377440342</v>
      </c>
      <c r="K372" s="49">
        <f t="shared" si="26"/>
        <v>0.81029182074631567</v>
      </c>
      <c r="L372" s="49">
        <f t="shared" si="27"/>
        <v>0.284056399132321</v>
      </c>
      <c r="M372" s="49">
        <f t="shared" si="28"/>
        <v>0.56720427452242095</v>
      </c>
      <c r="N372" s="144">
        <f t="shared" si="29"/>
        <v>0.8512606736547419</v>
      </c>
      <c r="O372" s="47"/>
      <c r="P372" s="47"/>
    </row>
    <row r="373" spans="1:16">
      <c r="A373" s="175">
        <v>370</v>
      </c>
      <c r="B373" s="169" t="s">
        <v>92</v>
      </c>
      <c r="C373" s="169" t="s">
        <v>90</v>
      </c>
      <c r="D373" s="169" t="s">
        <v>786</v>
      </c>
      <c r="E373" s="169" t="s">
        <v>787</v>
      </c>
      <c r="F373" s="156">
        <v>779</v>
      </c>
      <c r="G373" s="163">
        <v>1254160.2</v>
      </c>
      <c r="H373" s="10">
        <v>718</v>
      </c>
      <c r="I373" s="10">
        <v>1062380</v>
      </c>
      <c r="J373" s="49">
        <f t="shared" si="25"/>
        <v>0.92169448010269572</v>
      </c>
      <c r="K373" s="49">
        <f t="shared" si="26"/>
        <v>0.84708476636397811</v>
      </c>
      <c r="L373" s="49">
        <f t="shared" si="27"/>
        <v>0.27650834403080871</v>
      </c>
      <c r="M373" s="49">
        <f t="shared" si="28"/>
        <v>0.5929593364547846</v>
      </c>
      <c r="N373" s="144">
        <f t="shared" si="29"/>
        <v>0.86946768048559331</v>
      </c>
      <c r="O373" s="47"/>
      <c r="P373" s="47"/>
    </row>
    <row r="374" spans="1:16">
      <c r="A374" s="175">
        <v>371</v>
      </c>
      <c r="B374" s="169" t="s">
        <v>92</v>
      </c>
      <c r="C374" s="169" t="s">
        <v>90</v>
      </c>
      <c r="D374" s="169" t="s">
        <v>784</v>
      </c>
      <c r="E374" s="169" t="s">
        <v>785</v>
      </c>
      <c r="F374" s="156">
        <v>796</v>
      </c>
      <c r="G374" s="163">
        <v>1350540.2</v>
      </c>
      <c r="H374" s="10">
        <v>618</v>
      </c>
      <c r="I374" s="10">
        <v>999475</v>
      </c>
      <c r="J374" s="49">
        <f t="shared" si="25"/>
        <v>0.77638190954773867</v>
      </c>
      <c r="K374" s="49">
        <f t="shared" si="26"/>
        <v>0.74005571992599706</v>
      </c>
      <c r="L374" s="49">
        <f t="shared" si="27"/>
        <v>0.2329145728643216</v>
      </c>
      <c r="M374" s="49">
        <f t="shared" si="28"/>
        <v>0.51803900394819791</v>
      </c>
      <c r="N374" s="144">
        <f t="shared" si="29"/>
        <v>0.75095357681251951</v>
      </c>
      <c r="O374" s="47"/>
      <c r="P374" s="47"/>
    </row>
    <row r="375" spans="1:16">
      <c r="A375" s="175">
        <v>372</v>
      </c>
      <c r="B375" s="159" t="s">
        <v>1372</v>
      </c>
      <c r="C375" s="159" t="s">
        <v>90</v>
      </c>
      <c r="D375" s="159" t="s">
        <v>788</v>
      </c>
      <c r="E375" s="159" t="s">
        <v>789</v>
      </c>
      <c r="F375" s="156">
        <v>2553</v>
      </c>
      <c r="G375" s="163">
        <v>5709243.7750000004</v>
      </c>
      <c r="H375" s="10">
        <v>1766</v>
      </c>
      <c r="I375" s="10">
        <v>3706910</v>
      </c>
      <c r="J375" s="49">
        <f t="shared" si="25"/>
        <v>0.69173521347434386</v>
      </c>
      <c r="K375" s="49">
        <f t="shared" si="26"/>
        <v>0.64928213719513139</v>
      </c>
      <c r="L375" s="49">
        <f t="shared" si="27"/>
        <v>0.20752056404230315</v>
      </c>
      <c r="M375" s="49">
        <f t="shared" si="28"/>
        <v>0.45449749603659195</v>
      </c>
      <c r="N375" s="144">
        <f t="shared" si="29"/>
        <v>0.66201806007889508</v>
      </c>
      <c r="O375" s="47"/>
      <c r="P375" s="47"/>
    </row>
    <row r="376" spans="1:16">
      <c r="A376" s="175">
        <v>373</v>
      </c>
      <c r="B376" s="159" t="s">
        <v>1372</v>
      </c>
      <c r="C376" s="159" t="s">
        <v>90</v>
      </c>
      <c r="D376" s="159" t="s">
        <v>790</v>
      </c>
      <c r="E376" s="159" t="s">
        <v>1209</v>
      </c>
      <c r="F376" s="156">
        <v>594</v>
      </c>
      <c r="G376" s="163">
        <v>1266695.75</v>
      </c>
      <c r="H376" s="10">
        <v>908</v>
      </c>
      <c r="I376" s="10">
        <v>1317975</v>
      </c>
      <c r="J376" s="49">
        <f t="shared" si="25"/>
        <v>1.5286195286195285</v>
      </c>
      <c r="K376" s="49">
        <f t="shared" si="26"/>
        <v>1.0404826889172085</v>
      </c>
      <c r="L376" s="49">
        <f t="shared" si="27"/>
        <v>0.3</v>
      </c>
      <c r="M376" s="49">
        <f t="shared" si="28"/>
        <v>0.7</v>
      </c>
      <c r="N376" s="144">
        <f t="shared" si="29"/>
        <v>1</v>
      </c>
      <c r="O376" s="47"/>
      <c r="P376" s="47"/>
    </row>
    <row r="377" spans="1:16">
      <c r="A377" s="175">
        <v>374</v>
      </c>
      <c r="B377" s="159" t="s">
        <v>1372</v>
      </c>
      <c r="C377" s="159" t="s">
        <v>90</v>
      </c>
      <c r="D377" s="159" t="s">
        <v>792</v>
      </c>
      <c r="E377" s="159" t="s">
        <v>1210</v>
      </c>
      <c r="F377" s="156">
        <v>1044</v>
      </c>
      <c r="G377" s="163">
        <v>2134757.6749999998</v>
      </c>
      <c r="H377" s="10">
        <v>1006</v>
      </c>
      <c r="I377" s="10">
        <v>1485985</v>
      </c>
      <c r="J377" s="49">
        <f t="shared" si="25"/>
        <v>0.96360153256704983</v>
      </c>
      <c r="K377" s="49">
        <f t="shared" si="26"/>
        <v>0.69609071671331513</v>
      </c>
      <c r="L377" s="49">
        <f t="shared" si="27"/>
        <v>0.28908045977011493</v>
      </c>
      <c r="M377" s="49">
        <f t="shared" si="28"/>
        <v>0.48726350169932053</v>
      </c>
      <c r="N377" s="144">
        <f t="shared" si="29"/>
        <v>0.77634396146943541</v>
      </c>
      <c r="O377" s="47"/>
      <c r="P377" s="47"/>
    </row>
    <row r="378" spans="1:16">
      <c r="A378" s="175">
        <v>375</v>
      </c>
      <c r="B378" s="159" t="s">
        <v>1372</v>
      </c>
      <c r="C378" s="159" t="s">
        <v>90</v>
      </c>
      <c r="D378" s="159" t="s">
        <v>791</v>
      </c>
      <c r="E378" s="159" t="s">
        <v>1211</v>
      </c>
      <c r="F378" s="156">
        <v>722</v>
      </c>
      <c r="G378" s="163">
        <v>1552928.2</v>
      </c>
      <c r="H378" s="10">
        <v>680</v>
      </c>
      <c r="I378" s="10">
        <v>1065475</v>
      </c>
      <c r="J378" s="49">
        <f t="shared" si="25"/>
        <v>0.94182825484764543</v>
      </c>
      <c r="K378" s="49">
        <f t="shared" si="26"/>
        <v>0.68610705890974233</v>
      </c>
      <c r="L378" s="49">
        <f t="shared" si="27"/>
        <v>0.2825484764542936</v>
      </c>
      <c r="M378" s="49">
        <f t="shared" si="28"/>
        <v>0.48027494123681957</v>
      </c>
      <c r="N378" s="144">
        <f t="shared" si="29"/>
        <v>0.76282341769111317</v>
      </c>
      <c r="O378" s="47"/>
      <c r="P378" s="47"/>
    </row>
    <row r="379" spans="1:16">
      <c r="A379" s="175">
        <v>376</v>
      </c>
      <c r="B379" s="159" t="s">
        <v>1303</v>
      </c>
      <c r="C379" s="159" t="s">
        <v>90</v>
      </c>
      <c r="D379" s="159" t="s">
        <v>793</v>
      </c>
      <c r="E379" s="159" t="s">
        <v>794</v>
      </c>
      <c r="F379" s="156">
        <v>789</v>
      </c>
      <c r="G379" s="163">
        <v>1512884.65</v>
      </c>
      <c r="H379" s="10">
        <v>227</v>
      </c>
      <c r="I379" s="10">
        <v>326220</v>
      </c>
      <c r="J379" s="49">
        <f t="shared" si="25"/>
        <v>0.2877059569074778</v>
      </c>
      <c r="K379" s="49">
        <f t="shared" si="26"/>
        <v>0.21562780744718377</v>
      </c>
      <c r="L379" s="49">
        <f t="shared" si="27"/>
        <v>8.6311787072243337E-2</v>
      </c>
      <c r="M379" s="49">
        <f t="shared" si="28"/>
        <v>0.15093946521302862</v>
      </c>
      <c r="N379" s="144">
        <f t="shared" si="29"/>
        <v>0.23725125228527194</v>
      </c>
      <c r="O379" s="47"/>
      <c r="P379" s="47"/>
    </row>
    <row r="380" spans="1:16">
      <c r="A380" s="175">
        <v>377</v>
      </c>
      <c r="B380" s="159" t="s">
        <v>1303</v>
      </c>
      <c r="C380" s="159" t="s">
        <v>90</v>
      </c>
      <c r="D380" s="159" t="s">
        <v>795</v>
      </c>
      <c r="E380" s="159" t="s">
        <v>796</v>
      </c>
      <c r="F380" s="156">
        <v>1137</v>
      </c>
      <c r="G380" s="163">
        <v>1968443.6749999998</v>
      </c>
      <c r="H380" s="10">
        <v>907</v>
      </c>
      <c r="I380" s="10">
        <v>1267910</v>
      </c>
      <c r="J380" s="49">
        <f t="shared" si="25"/>
        <v>0.79771328056288482</v>
      </c>
      <c r="K380" s="49">
        <f t="shared" si="26"/>
        <v>0.64411799844869833</v>
      </c>
      <c r="L380" s="49">
        <f t="shared" si="27"/>
        <v>0.23931398416886543</v>
      </c>
      <c r="M380" s="49">
        <f t="shared" si="28"/>
        <v>0.45088259891408877</v>
      </c>
      <c r="N380" s="144">
        <f t="shared" si="29"/>
        <v>0.69019658308295417</v>
      </c>
      <c r="O380" s="47"/>
      <c r="P380" s="47"/>
    </row>
    <row r="381" spans="1:16">
      <c r="A381" s="175">
        <v>378</v>
      </c>
      <c r="B381" s="159" t="s">
        <v>1303</v>
      </c>
      <c r="C381" s="159" t="s">
        <v>90</v>
      </c>
      <c r="D381" s="159" t="s">
        <v>797</v>
      </c>
      <c r="E381" s="159" t="s">
        <v>798</v>
      </c>
      <c r="F381" s="156">
        <v>945</v>
      </c>
      <c r="G381" s="163">
        <v>1622745.2749999999</v>
      </c>
      <c r="H381" s="10">
        <v>657</v>
      </c>
      <c r="I381" s="10">
        <v>848670</v>
      </c>
      <c r="J381" s="49">
        <f t="shared" si="25"/>
        <v>0.69523809523809521</v>
      </c>
      <c r="K381" s="49">
        <f t="shared" si="26"/>
        <v>0.52298411406559175</v>
      </c>
      <c r="L381" s="49">
        <f t="shared" si="27"/>
        <v>0.20857142857142855</v>
      </c>
      <c r="M381" s="49">
        <f t="shared" si="28"/>
        <v>0.36608887984591421</v>
      </c>
      <c r="N381" s="144">
        <f t="shared" si="29"/>
        <v>0.57466030841734272</v>
      </c>
      <c r="O381" s="47"/>
      <c r="P381" s="47"/>
    </row>
    <row r="382" spans="1:16">
      <c r="A382" s="175">
        <v>379</v>
      </c>
      <c r="B382" s="159" t="s">
        <v>95</v>
      </c>
      <c r="C382" s="159" t="s">
        <v>90</v>
      </c>
      <c r="D382" s="159" t="s">
        <v>803</v>
      </c>
      <c r="E382" s="159" t="s">
        <v>1212</v>
      </c>
      <c r="F382" s="156">
        <v>1839</v>
      </c>
      <c r="G382" s="163">
        <v>4462587.1500000004</v>
      </c>
      <c r="H382" s="10">
        <v>1419</v>
      </c>
      <c r="I382" s="10">
        <v>2637045</v>
      </c>
      <c r="J382" s="49">
        <f t="shared" si="25"/>
        <v>0.77161500815660689</v>
      </c>
      <c r="K382" s="49">
        <f t="shared" si="26"/>
        <v>0.59092291340461545</v>
      </c>
      <c r="L382" s="49">
        <f t="shared" si="27"/>
        <v>0.23148450244698204</v>
      </c>
      <c r="M382" s="49">
        <f t="shared" si="28"/>
        <v>0.4136460393832308</v>
      </c>
      <c r="N382" s="144">
        <f t="shared" si="29"/>
        <v>0.6451305418302129</v>
      </c>
      <c r="O382" s="47"/>
      <c r="P382" s="47"/>
    </row>
    <row r="383" spans="1:16">
      <c r="A383" s="175">
        <v>380</v>
      </c>
      <c r="B383" s="159" t="s">
        <v>95</v>
      </c>
      <c r="C383" s="159" t="s">
        <v>90</v>
      </c>
      <c r="D383" s="159" t="s">
        <v>805</v>
      </c>
      <c r="E383" s="159" t="s">
        <v>806</v>
      </c>
      <c r="F383" s="156">
        <v>629</v>
      </c>
      <c r="G383" s="163">
        <v>1512690.325</v>
      </c>
      <c r="H383" s="10">
        <v>1067</v>
      </c>
      <c r="I383" s="10">
        <v>1282685</v>
      </c>
      <c r="J383" s="49">
        <f t="shared" si="25"/>
        <v>1.6963434022257551</v>
      </c>
      <c r="K383" s="49">
        <f t="shared" si="26"/>
        <v>0.84794949686744381</v>
      </c>
      <c r="L383" s="49">
        <f t="shared" si="27"/>
        <v>0.3</v>
      </c>
      <c r="M383" s="49">
        <f t="shared" si="28"/>
        <v>0.59356464780721063</v>
      </c>
      <c r="N383" s="144">
        <f t="shared" si="29"/>
        <v>0.89356464780721057</v>
      </c>
      <c r="O383" s="47"/>
      <c r="P383" s="47"/>
    </row>
    <row r="384" spans="1:16">
      <c r="A384" s="175">
        <v>381</v>
      </c>
      <c r="B384" s="159" t="s">
        <v>95</v>
      </c>
      <c r="C384" s="159" t="s">
        <v>90</v>
      </c>
      <c r="D384" s="159" t="s">
        <v>808</v>
      </c>
      <c r="E384" s="159" t="s">
        <v>1089</v>
      </c>
      <c r="F384" s="156">
        <v>581</v>
      </c>
      <c r="G384" s="163">
        <v>1283169.55</v>
      </c>
      <c r="H384" s="10">
        <v>906</v>
      </c>
      <c r="I384" s="10">
        <v>1169575</v>
      </c>
      <c r="J384" s="49">
        <f t="shared" si="25"/>
        <v>1.5593803786574871</v>
      </c>
      <c r="K384" s="49">
        <f t="shared" si="26"/>
        <v>0.91147346817885444</v>
      </c>
      <c r="L384" s="49">
        <f t="shared" si="27"/>
        <v>0.3</v>
      </c>
      <c r="M384" s="49">
        <f t="shared" si="28"/>
        <v>0.63803142772519805</v>
      </c>
      <c r="N384" s="144">
        <f t="shared" si="29"/>
        <v>0.93803142772519799</v>
      </c>
      <c r="O384" s="47"/>
      <c r="P384" s="47"/>
    </row>
    <row r="385" spans="1:16">
      <c r="A385" s="175">
        <v>382</v>
      </c>
      <c r="B385" s="159" t="s">
        <v>95</v>
      </c>
      <c r="C385" s="159" t="s">
        <v>90</v>
      </c>
      <c r="D385" s="159" t="s">
        <v>807</v>
      </c>
      <c r="E385" s="159" t="s">
        <v>1213</v>
      </c>
      <c r="F385" s="156">
        <v>687</v>
      </c>
      <c r="G385" s="163">
        <v>1466210.325</v>
      </c>
      <c r="H385" s="10">
        <v>1099</v>
      </c>
      <c r="I385" s="10">
        <v>1773100</v>
      </c>
      <c r="J385" s="49">
        <f t="shared" si="25"/>
        <v>1.5997088791848617</v>
      </c>
      <c r="K385" s="49">
        <f t="shared" si="26"/>
        <v>1.2093080847728992</v>
      </c>
      <c r="L385" s="49">
        <f t="shared" si="27"/>
        <v>0.3</v>
      </c>
      <c r="M385" s="49">
        <f t="shared" si="28"/>
        <v>0.7</v>
      </c>
      <c r="N385" s="144">
        <f t="shared" si="29"/>
        <v>1</v>
      </c>
      <c r="O385" s="47"/>
      <c r="P385" s="47"/>
    </row>
    <row r="386" spans="1:16">
      <c r="A386" s="175">
        <v>383</v>
      </c>
      <c r="B386" s="159" t="s">
        <v>95</v>
      </c>
      <c r="C386" s="159" t="s">
        <v>90</v>
      </c>
      <c r="D386" s="159" t="s">
        <v>804</v>
      </c>
      <c r="E386" s="159" t="s">
        <v>1214</v>
      </c>
      <c r="F386" s="156">
        <v>632</v>
      </c>
      <c r="G386" s="163">
        <v>1143211.1000000001</v>
      </c>
      <c r="H386" s="10">
        <v>825</v>
      </c>
      <c r="I386" s="10">
        <v>1042835</v>
      </c>
      <c r="J386" s="49">
        <f t="shared" si="25"/>
        <v>1.3053797468354431</v>
      </c>
      <c r="K386" s="49">
        <f t="shared" si="26"/>
        <v>0.91219810584414363</v>
      </c>
      <c r="L386" s="49">
        <f t="shared" si="27"/>
        <v>0.3</v>
      </c>
      <c r="M386" s="49">
        <f t="shared" si="28"/>
        <v>0.63853867409090048</v>
      </c>
      <c r="N386" s="144">
        <f t="shared" si="29"/>
        <v>0.93853867409090053</v>
      </c>
      <c r="O386" s="47"/>
      <c r="P386" s="47"/>
    </row>
    <row r="387" spans="1:16">
      <c r="A387" s="175">
        <v>384</v>
      </c>
      <c r="B387" s="159" t="s">
        <v>97</v>
      </c>
      <c r="C387" s="159" t="s">
        <v>90</v>
      </c>
      <c r="D387" s="159" t="s">
        <v>802</v>
      </c>
      <c r="E387" s="159" t="s">
        <v>1215</v>
      </c>
      <c r="F387" s="156">
        <v>809</v>
      </c>
      <c r="G387" s="163">
        <v>1533317.3</v>
      </c>
      <c r="H387" s="10">
        <v>649</v>
      </c>
      <c r="I387" s="10">
        <v>1030665</v>
      </c>
      <c r="J387" s="49">
        <f t="shared" si="25"/>
        <v>0.8022249690976514</v>
      </c>
      <c r="K387" s="49">
        <f t="shared" si="26"/>
        <v>0.67217985475022035</v>
      </c>
      <c r="L387" s="49">
        <f t="shared" si="27"/>
        <v>0.24066749072929541</v>
      </c>
      <c r="M387" s="49">
        <f t="shared" si="28"/>
        <v>0.47052589832515423</v>
      </c>
      <c r="N387" s="144">
        <f t="shared" si="29"/>
        <v>0.71119338905444962</v>
      </c>
      <c r="O387" s="47"/>
      <c r="P387" s="47"/>
    </row>
    <row r="388" spans="1:16">
      <c r="A388" s="175">
        <v>385</v>
      </c>
      <c r="B388" s="159" t="s">
        <v>97</v>
      </c>
      <c r="C388" s="159" t="s">
        <v>90</v>
      </c>
      <c r="D388" s="159" t="s">
        <v>799</v>
      </c>
      <c r="E388" s="159" t="s">
        <v>1216</v>
      </c>
      <c r="F388" s="156">
        <v>875</v>
      </c>
      <c r="G388" s="163">
        <v>1514291.875</v>
      </c>
      <c r="H388" s="10">
        <v>773</v>
      </c>
      <c r="I388" s="10">
        <v>1043370</v>
      </c>
      <c r="J388" s="49">
        <f t="shared" ref="J388:J450" si="30">IFERROR(H388/F388,0)</f>
        <v>0.88342857142857145</v>
      </c>
      <c r="K388" s="49">
        <f t="shared" ref="K388:K450" si="31">IFERROR(I388/G388,0)</f>
        <v>0.68901512134178222</v>
      </c>
      <c r="L388" s="49">
        <f t="shared" si="27"/>
        <v>0.26502857142857145</v>
      </c>
      <c r="M388" s="49">
        <f t="shared" si="28"/>
        <v>0.4823105849392475</v>
      </c>
      <c r="N388" s="144">
        <f t="shared" si="29"/>
        <v>0.74733915636781889</v>
      </c>
      <c r="O388" s="47"/>
      <c r="P388" s="47"/>
    </row>
    <row r="389" spans="1:16">
      <c r="A389" s="175">
        <v>386</v>
      </c>
      <c r="B389" s="159" t="s">
        <v>97</v>
      </c>
      <c r="C389" s="159" t="s">
        <v>90</v>
      </c>
      <c r="D389" s="159" t="s">
        <v>801</v>
      </c>
      <c r="E389" s="159" t="s">
        <v>1217</v>
      </c>
      <c r="F389" s="156">
        <v>976</v>
      </c>
      <c r="G389" s="163">
        <v>1735081.95</v>
      </c>
      <c r="H389" s="10">
        <v>824</v>
      </c>
      <c r="I389" s="10">
        <v>1070425</v>
      </c>
      <c r="J389" s="49">
        <f t="shared" si="30"/>
        <v>0.84426229508196726</v>
      </c>
      <c r="K389" s="49">
        <f t="shared" si="31"/>
        <v>0.61693051443477931</v>
      </c>
      <c r="L389" s="49">
        <f t="shared" ref="L389:L451" si="32">IF((J389*0.3)&gt;30%,30%,(J389*0.3))</f>
        <v>0.25327868852459018</v>
      </c>
      <c r="M389" s="49">
        <f t="shared" ref="M389:M451" si="33">IF((K389*0.7)&gt;70%,70%,(K389*0.7))</f>
        <v>0.43185136010434549</v>
      </c>
      <c r="N389" s="144">
        <f t="shared" ref="N389:N451" si="34">L389+M389</f>
        <v>0.68513004862893567</v>
      </c>
      <c r="O389" s="47"/>
      <c r="P389" s="47"/>
    </row>
    <row r="390" spans="1:16">
      <c r="A390" s="175">
        <v>387</v>
      </c>
      <c r="B390" s="159" t="s">
        <v>97</v>
      </c>
      <c r="C390" s="159" t="s">
        <v>90</v>
      </c>
      <c r="D390" s="159" t="s">
        <v>800</v>
      </c>
      <c r="E390" s="159" t="s">
        <v>324</v>
      </c>
      <c r="F390" s="156">
        <v>740</v>
      </c>
      <c r="G390" s="163">
        <v>1286874.6499999999</v>
      </c>
      <c r="H390" s="10">
        <v>773</v>
      </c>
      <c r="I390" s="10">
        <v>1170785</v>
      </c>
      <c r="J390" s="49">
        <f t="shared" si="30"/>
        <v>1.0445945945945947</v>
      </c>
      <c r="K390" s="49">
        <f t="shared" si="31"/>
        <v>0.90978946550854822</v>
      </c>
      <c r="L390" s="49">
        <f t="shared" si="32"/>
        <v>0.3</v>
      </c>
      <c r="M390" s="49">
        <f t="shared" si="33"/>
        <v>0.63685262585598368</v>
      </c>
      <c r="N390" s="144">
        <f t="shared" si="34"/>
        <v>0.93685262585598372</v>
      </c>
      <c r="O390" s="47"/>
      <c r="P390" s="47"/>
    </row>
    <row r="391" spans="1:16">
      <c r="A391" s="175">
        <v>388</v>
      </c>
      <c r="B391" s="159" t="s">
        <v>98</v>
      </c>
      <c r="C391" s="159" t="s">
        <v>90</v>
      </c>
      <c r="D391" s="159" t="s">
        <v>809</v>
      </c>
      <c r="E391" s="159" t="s">
        <v>1246</v>
      </c>
      <c r="F391" s="156">
        <v>722</v>
      </c>
      <c r="G391" s="163">
        <v>888850.22499999998</v>
      </c>
      <c r="H391" s="10">
        <v>675</v>
      </c>
      <c r="I391" s="10">
        <v>736120</v>
      </c>
      <c r="J391" s="49">
        <f t="shared" si="30"/>
        <v>0.9349030470914127</v>
      </c>
      <c r="K391" s="49">
        <f t="shared" si="31"/>
        <v>0.8281710228514596</v>
      </c>
      <c r="L391" s="49">
        <f t="shared" si="32"/>
        <v>0.28047091412742381</v>
      </c>
      <c r="M391" s="49">
        <f t="shared" si="33"/>
        <v>0.57971971599602168</v>
      </c>
      <c r="N391" s="144">
        <f t="shared" si="34"/>
        <v>0.86019063012344543</v>
      </c>
      <c r="O391" s="47"/>
      <c r="P391" s="47"/>
    </row>
    <row r="392" spans="1:16">
      <c r="A392" s="175">
        <v>389</v>
      </c>
      <c r="B392" s="159" t="s">
        <v>98</v>
      </c>
      <c r="C392" s="159" t="s">
        <v>90</v>
      </c>
      <c r="D392" s="159" t="s">
        <v>816</v>
      </c>
      <c r="E392" s="159" t="s">
        <v>1247</v>
      </c>
      <c r="F392" s="156">
        <v>1296</v>
      </c>
      <c r="G392" s="163">
        <v>1537839.25</v>
      </c>
      <c r="H392" s="10">
        <v>942</v>
      </c>
      <c r="I392" s="10">
        <v>1176170</v>
      </c>
      <c r="J392" s="49">
        <f t="shared" si="30"/>
        <v>0.72685185185185186</v>
      </c>
      <c r="K392" s="49">
        <f t="shared" si="31"/>
        <v>0.76481986007315139</v>
      </c>
      <c r="L392" s="49">
        <f t="shared" si="32"/>
        <v>0.21805555555555556</v>
      </c>
      <c r="M392" s="49">
        <f t="shared" si="33"/>
        <v>0.53537390205120594</v>
      </c>
      <c r="N392" s="144">
        <f t="shared" si="34"/>
        <v>0.7534294576067615</v>
      </c>
      <c r="O392" s="47"/>
      <c r="P392" s="47"/>
    </row>
    <row r="393" spans="1:16">
      <c r="A393" s="175">
        <v>390</v>
      </c>
      <c r="B393" s="159" t="s">
        <v>98</v>
      </c>
      <c r="C393" s="159" t="s">
        <v>90</v>
      </c>
      <c r="D393" s="159" t="s">
        <v>814</v>
      </c>
      <c r="E393" s="159" t="s">
        <v>815</v>
      </c>
      <c r="F393" s="156">
        <v>735</v>
      </c>
      <c r="G393" s="163">
        <v>882609.89999999991</v>
      </c>
      <c r="H393" s="10">
        <v>609</v>
      </c>
      <c r="I393" s="10">
        <v>692450</v>
      </c>
      <c r="J393" s="49">
        <f t="shared" si="30"/>
        <v>0.82857142857142863</v>
      </c>
      <c r="K393" s="49">
        <f t="shared" si="31"/>
        <v>0.78454819054261693</v>
      </c>
      <c r="L393" s="49">
        <f t="shared" si="32"/>
        <v>0.24857142857142858</v>
      </c>
      <c r="M393" s="49">
        <f t="shared" si="33"/>
        <v>0.54918373337983184</v>
      </c>
      <c r="N393" s="144">
        <f t="shared" si="34"/>
        <v>0.79775516195126039</v>
      </c>
      <c r="O393" s="47"/>
      <c r="P393" s="47"/>
    </row>
    <row r="394" spans="1:16">
      <c r="A394" s="175">
        <v>391</v>
      </c>
      <c r="B394" s="159" t="s">
        <v>98</v>
      </c>
      <c r="C394" s="159" t="s">
        <v>90</v>
      </c>
      <c r="D394" s="159" t="s">
        <v>812</v>
      </c>
      <c r="E394" s="159" t="s">
        <v>1248</v>
      </c>
      <c r="F394" s="156">
        <v>1021</v>
      </c>
      <c r="G394" s="163">
        <v>1171473.8250000002</v>
      </c>
      <c r="H394" s="10">
        <v>1157</v>
      </c>
      <c r="I394" s="10">
        <v>1182890</v>
      </c>
      <c r="J394" s="49">
        <f t="shared" si="30"/>
        <v>1.1332027424094024</v>
      </c>
      <c r="K394" s="49">
        <f t="shared" si="31"/>
        <v>1.0097451387784955</v>
      </c>
      <c r="L394" s="49">
        <f t="shared" si="32"/>
        <v>0.3</v>
      </c>
      <c r="M394" s="49">
        <f t="shared" si="33"/>
        <v>0.7</v>
      </c>
      <c r="N394" s="144">
        <f t="shared" si="34"/>
        <v>1</v>
      </c>
      <c r="O394" s="47"/>
      <c r="P394" s="47"/>
    </row>
    <row r="395" spans="1:16">
      <c r="A395" s="175">
        <v>392</v>
      </c>
      <c r="B395" s="159" t="s">
        <v>98</v>
      </c>
      <c r="C395" s="159" t="s">
        <v>90</v>
      </c>
      <c r="D395" s="159" t="s">
        <v>813</v>
      </c>
      <c r="E395" s="159" t="s">
        <v>1249</v>
      </c>
      <c r="F395" s="156">
        <v>581</v>
      </c>
      <c r="G395" s="163">
        <v>677296.72500000009</v>
      </c>
      <c r="H395" s="10">
        <v>552</v>
      </c>
      <c r="I395" s="10">
        <v>572705</v>
      </c>
      <c r="J395" s="49">
        <f t="shared" si="30"/>
        <v>0.95008605851979344</v>
      </c>
      <c r="K395" s="49">
        <f t="shared" si="31"/>
        <v>0.84557473683340179</v>
      </c>
      <c r="L395" s="49">
        <f t="shared" si="32"/>
        <v>0.28502581755593803</v>
      </c>
      <c r="M395" s="49">
        <f t="shared" si="33"/>
        <v>0.59190231578338126</v>
      </c>
      <c r="N395" s="144">
        <f t="shared" si="34"/>
        <v>0.87692813333931929</v>
      </c>
      <c r="O395" s="47"/>
      <c r="P395" s="47"/>
    </row>
    <row r="396" spans="1:16">
      <c r="A396" s="175">
        <v>393</v>
      </c>
      <c r="B396" s="159" t="s">
        <v>98</v>
      </c>
      <c r="C396" s="159" t="s">
        <v>90</v>
      </c>
      <c r="D396" s="159" t="s">
        <v>810</v>
      </c>
      <c r="E396" s="159" t="s">
        <v>811</v>
      </c>
      <c r="F396" s="156">
        <v>406</v>
      </c>
      <c r="G396" s="163">
        <v>514176.35</v>
      </c>
      <c r="H396" s="10">
        <v>346</v>
      </c>
      <c r="I396" s="10">
        <v>349980</v>
      </c>
      <c r="J396" s="49">
        <f t="shared" si="30"/>
        <v>0.85221674876847286</v>
      </c>
      <c r="K396" s="49">
        <f t="shared" si="31"/>
        <v>0.68066141120648593</v>
      </c>
      <c r="L396" s="49">
        <f t="shared" si="32"/>
        <v>0.25566502463054186</v>
      </c>
      <c r="M396" s="49">
        <f t="shared" si="33"/>
        <v>0.47646298784454011</v>
      </c>
      <c r="N396" s="144">
        <f t="shared" si="34"/>
        <v>0.73212801247508197</v>
      </c>
      <c r="O396" s="47"/>
      <c r="P396" s="47"/>
    </row>
    <row r="397" spans="1:16">
      <c r="A397" s="175">
        <v>394</v>
      </c>
      <c r="B397" s="159" t="s">
        <v>99</v>
      </c>
      <c r="C397" s="159" t="s">
        <v>90</v>
      </c>
      <c r="D397" s="159" t="s">
        <v>821</v>
      </c>
      <c r="E397" s="159" t="s">
        <v>326</v>
      </c>
      <c r="F397" s="156">
        <v>559</v>
      </c>
      <c r="G397" s="163">
        <v>1186139.825</v>
      </c>
      <c r="H397" s="10">
        <v>747</v>
      </c>
      <c r="I397" s="10">
        <v>925105</v>
      </c>
      <c r="J397" s="49">
        <f t="shared" si="30"/>
        <v>1.3363148479427549</v>
      </c>
      <c r="K397" s="49">
        <f t="shared" si="31"/>
        <v>0.77992912850725671</v>
      </c>
      <c r="L397" s="49">
        <f t="shared" si="32"/>
        <v>0.3</v>
      </c>
      <c r="M397" s="49">
        <f t="shared" si="33"/>
        <v>0.54595038995507961</v>
      </c>
      <c r="N397" s="144">
        <f t="shared" si="34"/>
        <v>0.84595038995507954</v>
      </c>
      <c r="O397" s="47"/>
      <c r="P397" s="47"/>
    </row>
    <row r="398" spans="1:16">
      <c r="A398" s="175">
        <v>395</v>
      </c>
      <c r="B398" s="159" t="s">
        <v>99</v>
      </c>
      <c r="C398" s="159" t="s">
        <v>90</v>
      </c>
      <c r="D398" s="159" t="s">
        <v>822</v>
      </c>
      <c r="E398" s="159" t="s">
        <v>1218</v>
      </c>
      <c r="F398" s="156">
        <v>740</v>
      </c>
      <c r="G398" s="163">
        <v>1387030.325</v>
      </c>
      <c r="H398" s="10">
        <v>805</v>
      </c>
      <c r="I398" s="10">
        <v>964390</v>
      </c>
      <c r="J398" s="49">
        <f t="shared" si="30"/>
        <v>1.0878378378378379</v>
      </c>
      <c r="K398" s="49">
        <f t="shared" si="31"/>
        <v>0.69529121506409752</v>
      </c>
      <c r="L398" s="49">
        <f t="shared" si="32"/>
        <v>0.3</v>
      </c>
      <c r="M398" s="49">
        <f t="shared" si="33"/>
        <v>0.48670385054486826</v>
      </c>
      <c r="N398" s="144">
        <f t="shared" si="34"/>
        <v>0.78670385054486824</v>
      </c>
      <c r="O398" s="47"/>
      <c r="P398" s="47"/>
    </row>
    <row r="399" spans="1:16">
      <c r="A399" s="175">
        <v>396</v>
      </c>
      <c r="B399" s="159" t="s">
        <v>99</v>
      </c>
      <c r="C399" s="159" t="s">
        <v>90</v>
      </c>
      <c r="D399" s="159" t="s">
        <v>817</v>
      </c>
      <c r="E399" s="159" t="s">
        <v>818</v>
      </c>
      <c r="F399" s="156">
        <v>802</v>
      </c>
      <c r="G399" s="163">
        <v>1532335.875</v>
      </c>
      <c r="H399" s="10">
        <v>961</v>
      </c>
      <c r="I399" s="10">
        <v>1327855</v>
      </c>
      <c r="J399" s="49">
        <f t="shared" si="30"/>
        <v>1.1982543640897756</v>
      </c>
      <c r="K399" s="49">
        <f t="shared" si="31"/>
        <v>0.86655610017614448</v>
      </c>
      <c r="L399" s="49">
        <f t="shared" si="32"/>
        <v>0.3</v>
      </c>
      <c r="M399" s="49">
        <f t="shared" si="33"/>
        <v>0.60658927012330111</v>
      </c>
      <c r="N399" s="144">
        <f t="shared" si="34"/>
        <v>0.90658927012330115</v>
      </c>
      <c r="O399" s="47"/>
      <c r="P399" s="47"/>
    </row>
    <row r="400" spans="1:16">
      <c r="A400" s="175">
        <v>397</v>
      </c>
      <c r="B400" s="159" t="s">
        <v>99</v>
      </c>
      <c r="C400" s="159" t="s">
        <v>90</v>
      </c>
      <c r="D400" s="159" t="s">
        <v>824</v>
      </c>
      <c r="E400" s="159" t="s">
        <v>825</v>
      </c>
      <c r="F400" s="156">
        <v>615</v>
      </c>
      <c r="G400" s="163">
        <v>1160509.05</v>
      </c>
      <c r="H400" s="10">
        <v>541</v>
      </c>
      <c r="I400" s="10">
        <v>785545</v>
      </c>
      <c r="J400" s="49">
        <f t="shared" si="30"/>
        <v>0.87967479674796745</v>
      </c>
      <c r="K400" s="49">
        <f t="shared" si="31"/>
        <v>0.67689691864100499</v>
      </c>
      <c r="L400" s="49">
        <f t="shared" si="32"/>
        <v>0.2639024390243902</v>
      </c>
      <c r="M400" s="49">
        <f t="shared" si="33"/>
        <v>0.47382784304870346</v>
      </c>
      <c r="N400" s="144">
        <f t="shared" si="34"/>
        <v>0.73773028207309366</v>
      </c>
      <c r="O400" s="47"/>
      <c r="P400" s="47"/>
    </row>
    <row r="401" spans="1:16">
      <c r="A401" s="175">
        <v>398</v>
      </c>
      <c r="B401" s="159" t="s">
        <v>99</v>
      </c>
      <c r="C401" s="159" t="s">
        <v>90</v>
      </c>
      <c r="D401" s="159" t="s">
        <v>819</v>
      </c>
      <c r="E401" s="159" t="s">
        <v>820</v>
      </c>
      <c r="F401" s="156">
        <v>713</v>
      </c>
      <c r="G401" s="163">
        <v>1430691.075</v>
      </c>
      <c r="H401" s="10">
        <v>629</v>
      </c>
      <c r="I401" s="10">
        <v>1242550</v>
      </c>
      <c r="J401" s="49">
        <f t="shared" si="30"/>
        <v>0.88218793828892006</v>
      </c>
      <c r="K401" s="49">
        <f t="shared" si="31"/>
        <v>0.86849636634519445</v>
      </c>
      <c r="L401" s="49">
        <f t="shared" si="32"/>
        <v>0.26465638148667603</v>
      </c>
      <c r="M401" s="49">
        <f t="shared" si="33"/>
        <v>0.60794745644163606</v>
      </c>
      <c r="N401" s="144">
        <f t="shared" si="34"/>
        <v>0.87260383792831209</v>
      </c>
      <c r="O401" s="47"/>
      <c r="P401" s="47"/>
    </row>
    <row r="402" spans="1:16">
      <c r="A402" s="175">
        <v>399</v>
      </c>
      <c r="B402" s="159" t="s">
        <v>99</v>
      </c>
      <c r="C402" s="159" t="s">
        <v>90</v>
      </c>
      <c r="D402" s="159" t="s">
        <v>823</v>
      </c>
      <c r="E402" s="159" t="s">
        <v>537</v>
      </c>
      <c r="F402" s="156">
        <v>684</v>
      </c>
      <c r="G402" s="163">
        <v>1412457.05</v>
      </c>
      <c r="H402" s="10">
        <v>460</v>
      </c>
      <c r="I402" s="10">
        <v>880285</v>
      </c>
      <c r="J402" s="49">
        <f t="shared" si="30"/>
        <v>0.67251461988304095</v>
      </c>
      <c r="K402" s="49">
        <f t="shared" si="31"/>
        <v>0.62322957006020108</v>
      </c>
      <c r="L402" s="49">
        <f t="shared" si="32"/>
        <v>0.20175438596491227</v>
      </c>
      <c r="M402" s="49">
        <f t="shared" si="33"/>
        <v>0.43626069904214071</v>
      </c>
      <c r="N402" s="144">
        <f t="shared" si="34"/>
        <v>0.63801508500705295</v>
      </c>
      <c r="O402" s="47"/>
      <c r="P402" s="47"/>
    </row>
    <row r="403" spans="1:16">
      <c r="A403" s="175">
        <v>400</v>
      </c>
      <c r="B403" s="159" t="s">
        <v>100</v>
      </c>
      <c r="C403" s="159" t="s">
        <v>90</v>
      </c>
      <c r="D403" s="159" t="s">
        <v>827</v>
      </c>
      <c r="E403" s="159" t="s">
        <v>1089</v>
      </c>
      <c r="F403" s="156">
        <v>339</v>
      </c>
      <c r="G403" s="163">
        <v>498820.45</v>
      </c>
      <c r="H403" s="10">
        <v>259</v>
      </c>
      <c r="I403" s="10">
        <v>385700</v>
      </c>
      <c r="J403" s="49">
        <f t="shared" si="30"/>
        <v>0.7640117994100295</v>
      </c>
      <c r="K403" s="49">
        <f t="shared" si="31"/>
        <v>0.77322411300499005</v>
      </c>
      <c r="L403" s="49">
        <f t="shared" si="32"/>
        <v>0.22920353982300884</v>
      </c>
      <c r="M403" s="49">
        <f t="shared" si="33"/>
        <v>0.54125687910349296</v>
      </c>
      <c r="N403" s="144">
        <f t="shared" si="34"/>
        <v>0.77046041892650186</v>
      </c>
      <c r="O403" s="47"/>
      <c r="P403" s="47"/>
    </row>
    <row r="404" spans="1:16">
      <c r="A404" s="175">
        <v>401</v>
      </c>
      <c r="B404" s="159" t="s">
        <v>100</v>
      </c>
      <c r="C404" s="159" t="s">
        <v>90</v>
      </c>
      <c r="D404" s="159" t="s">
        <v>826</v>
      </c>
      <c r="E404" s="159" t="s">
        <v>1250</v>
      </c>
      <c r="F404" s="156">
        <v>888</v>
      </c>
      <c r="G404" s="163">
        <v>1165615.7250000001</v>
      </c>
      <c r="H404" s="10">
        <v>762</v>
      </c>
      <c r="I404" s="10">
        <v>894095</v>
      </c>
      <c r="J404" s="49">
        <f t="shared" si="30"/>
        <v>0.85810810810810811</v>
      </c>
      <c r="K404" s="49">
        <f t="shared" si="31"/>
        <v>0.76705811428547765</v>
      </c>
      <c r="L404" s="49">
        <f t="shared" si="32"/>
        <v>0.25743243243243241</v>
      </c>
      <c r="M404" s="49">
        <f t="shared" si="33"/>
        <v>0.5369406799998343</v>
      </c>
      <c r="N404" s="144">
        <f t="shared" si="34"/>
        <v>0.79437311243226671</v>
      </c>
      <c r="O404" s="47"/>
      <c r="P404" s="47"/>
    </row>
    <row r="405" spans="1:16">
      <c r="A405" s="175">
        <v>402</v>
      </c>
      <c r="B405" s="159" t="s">
        <v>100</v>
      </c>
      <c r="C405" s="159" t="s">
        <v>90</v>
      </c>
      <c r="D405" s="159" t="s">
        <v>828</v>
      </c>
      <c r="E405" s="159" t="s">
        <v>1251</v>
      </c>
      <c r="F405" s="156">
        <v>650</v>
      </c>
      <c r="G405" s="163">
        <v>863808.67500000005</v>
      </c>
      <c r="H405" s="10">
        <v>588</v>
      </c>
      <c r="I405" s="10">
        <v>703255</v>
      </c>
      <c r="J405" s="49">
        <f t="shared" si="30"/>
        <v>0.9046153846153846</v>
      </c>
      <c r="K405" s="49">
        <f t="shared" si="31"/>
        <v>0.81413282866139303</v>
      </c>
      <c r="L405" s="49">
        <f t="shared" si="32"/>
        <v>0.27138461538461539</v>
      </c>
      <c r="M405" s="49">
        <f t="shared" si="33"/>
        <v>0.56989298006297506</v>
      </c>
      <c r="N405" s="144">
        <f t="shared" si="34"/>
        <v>0.8412775954475904</v>
      </c>
      <c r="O405" s="47"/>
      <c r="P405" s="47"/>
    </row>
    <row r="406" spans="1:16">
      <c r="A406" s="175">
        <v>403</v>
      </c>
      <c r="B406" s="159" t="s">
        <v>101</v>
      </c>
      <c r="C406" s="159" t="s">
        <v>90</v>
      </c>
      <c r="D406" s="159" t="s">
        <v>829</v>
      </c>
      <c r="E406" s="159" t="s">
        <v>1219</v>
      </c>
      <c r="F406" s="156">
        <v>1193</v>
      </c>
      <c r="G406" s="163">
        <v>2401521.9249999998</v>
      </c>
      <c r="H406" s="10">
        <v>1423</v>
      </c>
      <c r="I406" s="10">
        <v>2535845</v>
      </c>
      <c r="J406" s="49">
        <f t="shared" si="30"/>
        <v>1.19279128248114</v>
      </c>
      <c r="K406" s="49">
        <f t="shared" si="31"/>
        <v>1.0559324791506952</v>
      </c>
      <c r="L406" s="49">
        <f t="shared" si="32"/>
        <v>0.3</v>
      </c>
      <c r="M406" s="49">
        <f t="shared" si="33"/>
        <v>0.7</v>
      </c>
      <c r="N406" s="144">
        <f t="shared" si="34"/>
        <v>1</v>
      </c>
      <c r="O406" s="47"/>
      <c r="P406" s="47"/>
    </row>
    <row r="407" spans="1:16">
      <c r="A407" s="175">
        <v>404</v>
      </c>
      <c r="B407" s="159" t="s">
        <v>101</v>
      </c>
      <c r="C407" s="159" t="s">
        <v>90</v>
      </c>
      <c r="D407" s="159" t="s">
        <v>832</v>
      </c>
      <c r="E407" s="159" t="s">
        <v>1220</v>
      </c>
      <c r="F407" s="156">
        <v>1058</v>
      </c>
      <c r="G407" s="163">
        <v>2124611.9249999998</v>
      </c>
      <c r="H407" s="10">
        <v>1205</v>
      </c>
      <c r="I407" s="10">
        <v>1774895</v>
      </c>
      <c r="J407" s="49">
        <f t="shared" si="30"/>
        <v>1.1389413988657846</v>
      </c>
      <c r="K407" s="49">
        <f t="shared" si="31"/>
        <v>0.83539726908009337</v>
      </c>
      <c r="L407" s="49">
        <f t="shared" si="32"/>
        <v>0.3</v>
      </c>
      <c r="M407" s="49">
        <f t="shared" si="33"/>
        <v>0.58477808835606537</v>
      </c>
      <c r="N407" s="144">
        <f t="shared" si="34"/>
        <v>0.88477808835606542</v>
      </c>
      <c r="O407" s="47"/>
      <c r="P407" s="47"/>
    </row>
    <row r="408" spans="1:16">
      <c r="A408" s="175">
        <v>405</v>
      </c>
      <c r="B408" s="159" t="s">
        <v>101</v>
      </c>
      <c r="C408" s="159" t="s">
        <v>90</v>
      </c>
      <c r="D408" s="159" t="s">
        <v>830</v>
      </c>
      <c r="E408" s="159" t="s">
        <v>1221</v>
      </c>
      <c r="F408" s="156">
        <v>1028</v>
      </c>
      <c r="G408" s="163">
        <v>2160197.65</v>
      </c>
      <c r="H408" s="10">
        <v>1019</v>
      </c>
      <c r="I408" s="10">
        <v>1563685</v>
      </c>
      <c r="J408" s="49">
        <f t="shared" si="30"/>
        <v>0.99124513618677046</v>
      </c>
      <c r="K408" s="49">
        <f t="shared" si="31"/>
        <v>0.7238620040161603</v>
      </c>
      <c r="L408" s="49">
        <f t="shared" si="32"/>
        <v>0.29737354085603113</v>
      </c>
      <c r="M408" s="49">
        <f t="shared" si="33"/>
        <v>0.50670340281131221</v>
      </c>
      <c r="N408" s="144">
        <f t="shared" si="34"/>
        <v>0.80407694366734339</v>
      </c>
      <c r="O408" s="47"/>
      <c r="P408" s="47"/>
    </row>
    <row r="409" spans="1:16">
      <c r="A409" s="175">
        <v>406</v>
      </c>
      <c r="B409" s="159" t="s">
        <v>101</v>
      </c>
      <c r="C409" s="159" t="s">
        <v>90</v>
      </c>
      <c r="D409" s="159" t="s">
        <v>831</v>
      </c>
      <c r="E409" s="159" t="s">
        <v>1222</v>
      </c>
      <c r="F409" s="156">
        <v>870</v>
      </c>
      <c r="G409" s="163">
        <v>1704771.7</v>
      </c>
      <c r="H409" s="10">
        <v>1143</v>
      </c>
      <c r="I409" s="10">
        <v>1740545</v>
      </c>
      <c r="J409" s="49">
        <f t="shared" si="30"/>
        <v>1.3137931034482759</v>
      </c>
      <c r="K409" s="49">
        <f t="shared" si="31"/>
        <v>1.0209842174174995</v>
      </c>
      <c r="L409" s="49">
        <f t="shared" si="32"/>
        <v>0.3</v>
      </c>
      <c r="M409" s="49">
        <f t="shared" si="33"/>
        <v>0.7</v>
      </c>
      <c r="N409" s="144">
        <f t="shared" si="34"/>
        <v>1</v>
      </c>
      <c r="O409" s="47"/>
      <c r="P409" s="47"/>
    </row>
    <row r="410" spans="1:16">
      <c r="A410" s="175">
        <v>407</v>
      </c>
      <c r="B410" s="159" t="s">
        <v>103</v>
      </c>
      <c r="C410" s="159" t="s">
        <v>90</v>
      </c>
      <c r="D410" s="159" t="s">
        <v>835</v>
      </c>
      <c r="E410" s="159" t="s">
        <v>836</v>
      </c>
      <c r="F410" s="156">
        <v>769</v>
      </c>
      <c r="G410" s="163">
        <v>1475487.675</v>
      </c>
      <c r="H410" s="10">
        <v>917</v>
      </c>
      <c r="I410" s="10">
        <v>1094950</v>
      </c>
      <c r="J410" s="49">
        <f t="shared" si="30"/>
        <v>1.1924577373211964</v>
      </c>
      <c r="K410" s="49">
        <f t="shared" si="31"/>
        <v>0.74209362677326329</v>
      </c>
      <c r="L410" s="49">
        <f t="shared" si="32"/>
        <v>0.3</v>
      </c>
      <c r="M410" s="49">
        <f t="shared" si="33"/>
        <v>0.51946553874128432</v>
      </c>
      <c r="N410" s="144">
        <f t="shared" si="34"/>
        <v>0.81946553874128436</v>
      </c>
      <c r="O410" s="47"/>
      <c r="P410" s="47"/>
    </row>
    <row r="411" spans="1:16">
      <c r="A411" s="175">
        <v>408</v>
      </c>
      <c r="B411" s="159" t="s">
        <v>103</v>
      </c>
      <c r="C411" s="159" t="s">
        <v>90</v>
      </c>
      <c r="D411" s="159" t="s">
        <v>837</v>
      </c>
      <c r="E411" s="159" t="s">
        <v>1223</v>
      </c>
      <c r="F411" s="156">
        <v>1118</v>
      </c>
      <c r="G411" s="163">
        <v>2744968.8</v>
      </c>
      <c r="H411" s="10">
        <v>711</v>
      </c>
      <c r="I411" s="10">
        <v>1336755</v>
      </c>
      <c r="J411" s="49">
        <f t="shared" si="30"/>
        <v>0.63595706618962433</v>
      </c>
      <c r="K411" s="49">
        <f t="shared" si="31"/>
        <v>0.48698367719152219</v>
      </c>
      <c r="L411" s="49">
        <f t="shared" si="32"/>
        <v>0.19078711985688729</v>
      </c>
      <c r="M411" s="49">
        <f t="shared" si="33"/>
        <v>0.34088857403406553</v>
      </c>
      <c r="N411" s="144">
        <f t="shared" si="34"/>
        <v>0.53167569389095282</v>
      </c>
      <c r="O411" s="47"/>
      <c r="P411" s="47"/>
    </row>
    <row r="412" spans="1:16">
      <c r="A412" s="175">
        <v>409</v>
      </c>
      <c r="B412" s="159" t="s">
        <v>103</v>
      </c>
      <c r="C412" s="159" t="s">
        <v>90</v>
      </c>
      <c r="D412" s="159" t="s">
        <v>1160</v>
      </c>
      <c r="E412" s="159" t="s">
        <v>838</v>
      </c>
      <c r="F412" s="156">
        <v>1410</v>
      </c>
      <c r="G412" s="163">
        <v>2936644.5750000002</v>
      </c>
      <c r="H412" s="10">
        <v>1005</v>
      </c>
      <c r="I412" s="10">
        <v>1366615</v>
      </c>
      <c r="J412" s="49">
        <f t="shared" si="30"/>
        <v>0.71276595744680848</v>
      </c>
      <c r="K412" s="49">
        <f t="shared" si="31"/>
        <v>0.46536615688331978</v>
      </c>
      <c r="L412" s="49">
        <f t="shared" si="32"/>
        <v>0.21382978723404253</v>
      </c>
      <c r="M412" s="49">
        <f t="shared" si="33"/>
        <v>0.32575630981832382</v>
      </c>
      <c r="N412" s="144">
        <f t="shared" si="34"/>
        <v>0.53958609705236638</v>
      </c>
      <c r="O412" s="47"/>
      <c r="P412" s="47"/>
    </row>
    <row r="413" spans="1:16">
      <c r="A413" s="175">
        <v>410</v>
      </c>
      <c r="B413" s="159" t="s">
        <v>103</v>
      </c>
      <c r="C413" s="159" t="s">
        <v>90</v>
      </c>
      <c r="D413" s="159" t="s">
        <v>833</v>
      </c>
      <c r="E413" s="159" t="s">
        <v>834</v>
      </c>
      <c r="F413" s="156">
        <v>739</v>
      </c>
      <c r="G413" s="163">
        <v>1567240.85</v>
      </c>
      <c r="H413" s="10">
        <v>1022</v>
      </c>
      <c r="I413" s="10">
        <v>1348610</v>
      </c>
      <c r="J413" s="49">
        <f t="shared" si="30"/>
        <v>1.3829499323410013</v>
      </c>
      <c r="K413" s="49">
        <f t="shared" si="31"/>
        <v>0.86049952054274226</v>
      </c>
      <c r="L413" s="49">
        <f t="shared" si="32"/>
        <v>0.3</v>
      </c>
      <c r="M413" s="49">
        <f t="shared" si="33"/>
        <v>0.60234966437991955</v>
      </c>
      <c r="N413" s="144">
        <f t="shared" si="34"/>
        <v>0.90234966437991959</v>
      </c>
      <c r="O413" s="47"/>
      <c r="P413" s="47"/>
    </row>
    <row r="414" spans="1:16">
      <c r="A414" s="175">
        <v>411</v>
      </c>
      <c r="B414" s="171" t="s">
        <v>104</v>
      </c>
      <c r="C414" s="171" t="s">
        <v>90</v>
      </c>
      <c r="D414" s="171" t="s">
        <v>756</v>
      </c>
      <c r="E414" s="171" t="s">
        <v>759</v>
      </c>
      <c r="F414" s="156">
        <v>997</v>
      </c>
      <c r="G414" s="163">
        <v>2673593.2749999999</v>
      </c>
      <c r="H414" s="10">
        <v>1009</v>
      </c>
      <c r="I414" s="10">
        <v>2128085</v>
      </c>
      <c r="J414" s="49">
        <f t="shared" si="30"/>
        <v>1.0120361083249749</v>
      </c>
      <c r="K414" s="49">
        <f t="shared" si="31"/>
        <v>0.79596437494779382</v>
      </c>
      <c r="L414" s="49">
        <f t="shared" si="32"/>
        <v>0.3</v>
      </c>
      <c r="M414" s="49">
        <f t="shared" si="33"/>
        <v>0.55717506246345561</v>
      </c>
      <c r="N414" s="144">
        <f t="shared" si="34"/>
        <v>0.85717506246345554</v>
      </c>
      <c r="O414" s="47"/>
      <c r="P414" s="47"/>
    </row>
    <row r="415" spans="1:16">
      <c r="A415" s="175">
        <v>412</v>
      </c>
      <c r="B415" s="171" t="s">
        <v>104</v>
      </c>
      <c r="C415" s="171" t="s">
        <v>90</v>
      </c>
      <c r="D415" s="171" t="s">
        <v>758</v>
      </c>
      <c r="E415" s="171" t="s">
        <v>1397</v>
      </c>
      <c r="F415" s="156">
        <v>981</v>
      </c>
      <c r="G415" s="163">
        <v>2588329.2250000001</v>
      </c>
      <c r="H415" s="10">
        <v>1088</v>
      </c>
      <c r="I415" s="10">
        <v>2015300</v>
      </c>
      <c r="J415" s="49">
        <f t="shared" si="30"/>
        <v>1.109072375127421</v>
      </c>
      <c r="K415" s="49">
        <f t="shared" si="31"/>
        <v>0.77861037944274647</v>
      </c>
      <c r="L415" s="49">
        <f t="shared" si="32"/>
        <v>0.3</v>
      </c>
      <c r="M415" s="49">
        <f t="shared" si="33"/>
        <v>0.54502726560992254</v>
      </c>
      <c r="N415" s="144">
        <f t="shared" si="34"/>
        <v>0.84502726560992247</v>
      </c>
      <c r="O415" s="47"/>
      <c r="P415" s="47"/>
    </row>
    <row r="416" spans="1:16">
      <c r="A416" s="175">
        <v>413</v>
      </c>
      <c r="B416" s="171" t="s">
        <v>104</v>
      </c>
      <c r="C416" s="171" t="s">
        <v>90</v>
      </c>
      <c r="D416" s="171" t="s">
        <v>761</v>
      </c>
      <c r="E416" s="171" t="s">
        <v>762</v>
      </c>
      <c r="F416" s="156">
        <v>643</v>
      </c>
      <c r="G416" s="163">
        <v>1598557.9</v>
      </c>
      <c r="H416" s="10">
        <v>303</v>
      </c>
      <c r="I416" s="10">
        <v>770655</v>
      </c>
      <c r="J416" s="49">
        <f t="shared" si="30"/>
        <v>0.47122861586314152</v>
      </c>
      <c r="K416" s="49">
        <f t="shared" si="31"/>
        <v>0.48209389225125976</v>
      </c>
      <c r="L416" s="49">
        <f t="shared" si="32"/>
        <v>0.14136858475894246</v>
      </c>
      <c r="M416" s="49">
        <f t="shared" si="33"/>
        <v>0.33746572457588181</v>
      </c>
      <c r="N416" s="144">
        <f t="shared" si="34"/>
        <v>0.47883430933482429</v>
      </c>
      <c r="O416" s="47"/>
      <c r="P416" s="47"/>
    </row>
    <row r="417" spans="1:16">
      <c r="A417" s="175">
        <v>414</v>
      </c>
      <c r="B417" s="171" t="s">
        <v>104</v>
      </c>
      <c r="C417" s="171" t="s">
        <v>90</v>
      </c>
      <c r="D417" s="171" t="s">
        <v>763</v>
      </c>
      <c r="E417" s="171" t="s">
        <v>764</v>
      </c>
      <c r="F417" s="156">
        <v>983</v>
      </c>
      <c r="G417" s="163">
        <v>2562582.7999999998</v>
      </c>
      <c r="H417" s="10">
        <v>704</v>
      </c>
      <c r="I417" s="10">
        <v>1724170</v>
      </c>
      <c r="J417" s="49">
        <f t="shared" si="30"/>
        <v>0.71617497456765</v>
      </c>
      <c r="K417" s="49">
        <f t="shared" si="31"/>
        <v>0.67282508881274006</v>
      </c>
      <c r="L417" s="49">
        <f t="shared" si="32"/>
        <v>0.214852492370295</v>
      </c>
      <c r="M417" s="49">
        <f t="shared" si="33"/>
        <v>0.47097756216891801</v>
      </c>
      <c r="N417" s="144">
        <f t="shared" si="34"/>
        <v>0.68583005453921297</v>
      </c>
      <c r="O417" s="47"/>
      <c r="P417" s="47"/>
    </row>
    <row r="418" spans="1:16">
      <c r="A418" s="175">
        <v>415</v>
      </c>
      <c r="B418" s="171" t="s">
        <v>104</v>
      </c>
      <c r="C418" s="171" t="s">
        <v>90</v>
      </c>
      <c r="D418" s="171" t="s">
        <v>760</v>
      </c>
      <c r="E418" s="171" t="s">
        <v>1433</v>
      </c>
      <c r="F418" s="156">
        <v>656</v>
      </c>
      <c r="G418" s="163">
        <v>1698927.9</v>
      </c>
      <c r="H418" s="10">
        <v>447</v>
      </c>
      <c r="I418" s="10">
        <v>1355425</v>
      </c>
      <c r="J418" s="49">
        <f t="shared" si="30"/>
        <v>0.68140243902439024</v>
      </c>
      <c r="K418" s="49">
        <f t="shared" si="31"/>
        <v>0.7978119612962975</v>
      </c>
      <c r="L418" s="49">
        <f t="shared" si="32"/>
        <v>0.20442073170731706</v>
      </c>
      <c r="M418" s="49">
        <f t="shared" si="33"/>
        <v>0.55846837290740825</v>
      </c>
      <c r="N418" s="144">
        <f t="shared" si="34"/>
        <v>0.76288910461472526</v>
      </c>
      <c r="O418" s="47"/>
      <c r="P418" s="47"/>
    </row>
    <row r="419" spans="1:16">
      <c r="A419" s="175">
        <v>416</v>
      </c>
      <c r="B419" s="171" t="s">
        <v>104</v>
      </c>
      <c r="C419" s="171" t="s">
        <v>90</v>
      </c>
      <c r="D419" s="171" t="s">
        <v>769</v>
      </c>
      <c r="E419" s="172" t="s">
        <v>766</v>
      </c>
      <c r="F419" s="156">
        <v>753</v>
      </c>
      <c r="G419" s="163">
        <v>1819812</v>
      </c>
      <c r="H419" s="10">
        <v>1313</v>
      </c>
      <c r="I419" s="10">
        <v>2088680</v>
      </c>
      <c r="J419" s="49">
        <f t="shared" si="30"/>
        <v>1.7436918990703851</v>
      </c>
      <c r="K419" s="49">
        <f t="shared" si="31"/>
        <v>1.1477449318940638</v>
      </c>
      <c r="L419" s="49">
        <f t="shared" si="32"/>
        <v>0.3</v>
      </c>
      <c r="M419" s="49">
        <f t="shared" si="33"/>
        <v>0.7</v>
      </c>
      <c r="N419" s="144">
        <f t="shared" si="34"/>
        <v>1</v>
      </c>
      <c r="O419" s="47"/>
      <c r="P419" s="47"/>
    </row>
    <row r="420" spans="1:16">
      <c r="A420" s="175">
        <v>417</v>
      </c>
      <c r="B420" s="171" t="s">
        <v>104</v>
      </c>
      <c r="C420" s="171" t="s">
        <v>90</v>
      </c>
      <c r="D420" s="171" t="s">
        <v>767</v>
      </c>
      <c r="E420" s="171" t="s">
        <v>768</v>
      </c>
      <c r="F420" s="156">
        <v>887</v>
      </c>
      <c r="G420" s="163">
        <v>2444881.3250000002</v>
      </c>
      <c r="H420" s="10">
        <v>1193</v>
      </c>
      <c r="I420" s="10">
        <v>2464990</v>
      </c>
      <c r="J420" s="49">
        <f t="shared" si="30"/>
        <v>1.3449830890642616</v>
      </c>
      <c r="K420" s="49">
        <f t="shared" si="31"/>
        <v>1.0082248061672276</v>
      </c>
      <c r="L420" s="49">
        <f t="shared" si="32"/>
        <v>0.3</v>
      </c>
      <c r="M420" s="49">
        <f t="shared" si="33"/>
        <v>0.7</v>
      </c>
      <c r="N420" s="144">
        <f t="shared" si="34"/>
        <v>1</v>
      </c>
      <c r="O420" s="47"/>
      <c r="P420" s="47"/>
    </row>
    <row r="421" spans="1:16">
      <c r="A421" s="175">
        <v>418</v>
      </c>
      <c r="B421" s="171" t="s">
        <v>104</v>
      </c>
      <c r="C421" s="172" t="s">
        <v>90</v>
      </c>
      <c r="D421" s="172" t="s">
        <v>765</v>
      </c>
      <c r="E421" s="172" t="s">
        <v>1155</v>
      </c>
      <c r="F421" s="156">
        <v>623</v>
      </c>
      <c r="G421" s="163">
        <v>1463088.85</v>
      </c>
      <c r="H421" s="10">
        <v>579</v>
      </c>
      <c r="I421" s="10">
        <v>987420</v>
      </c>
      <c r="J421" s="49">
        <f t="shared" si="30"/>
        <v>0.9293739967897271</v>
      </c>
      <c r="K421" s="49">
        <f t="shared" si="31"/>
        <v>0.67488724283559398</v>
      </c>
      <c r="L421" s="49">
        <f t="shared" si="32"/>
        <v>0.27881219903691812</v>
      </c>
      <c r="M421" s="49">
        <f t="shared" si="33"/>
        <v>0.47242106998491573</v>
      </c>
      <c r="N421" s="144">
        <f t="shared" si="34"/>
        <v>0.75123326902183385</v>
      </c>
      <c r="O421" s="47"/>
      <c r="P421" s="47"/>
    </row>
    <row r="422" spans="1:16">
      <c r="A422" s="175">
        <v>419</v>
      </c>
      <c r="B422" s="171" t="s">
        <v>1059</v>
      </c>
      <c r="C422" s="171" t="s">
        <v>90</v>
      </c>
      <c r="D422" s="171" t="s">
        <v>749</v>
      </c>
      <c r="E422" s="171" t="s">
        <v>750</v>
      </c>
      <c r="F422" s="156">
        <v>1170</v>
      </c>
      <c r="G422" s="163">
        <v>2449758.85</v>
      </c>
      <c r="H422" s="10">
        <v>1187</v>
      </c>
      <c r="I422" s="10">
        <v>2093615</v>
      </c>
      <c r="J422" s="49">
        <f t="shared" si="30"/>
        <v>1.0145299145299145</v>
      </c>
      <c r="K422" s="49">
        <f t="shared" si="31"/>
        <v>0.85462085380363051</v>
      </c>
      <c r="L422" s="49">
        <f t="shared" si="32"/>
        <v>0.3</v>
      </c>
      <c r="M422" s="49">
        <f t="shared" si="33"/>
        <v>0.59823459766254128</v>
      </c>
      <c r="N422" s="144">
        <f t="shared" si="34"/>
        <v>0.89823459766254121</v>
      </c>
      <c r="O422" s="47"/>
      <c r="P422" s="47"/>
    </row>
    <row r="423" spans="1:16">
      <c r="A423" s="175">
        <v>420</v>
      </c>
      <c r="B423" s="171" t="s">
        <v>1059</v>
      </c>
      <c r="C423" s="171" t="s">
        <v>90</v>
      </c>
      <c r="D423" s="171" t="s">
        <v>753</v>
      </c>
      <c r="E423" s="171" t="s">
        <v>1133</v>
      </c>
      <c r="F423" s="156">
        <v>814</v>
      </c>
      <c r="G423" s="163">
        <v>1488179.2250000001</v>
      </c>
      <c r="H423" s="10">
        <v>616</v>
      </c>
      <c r="I423" s="10">
        <v>1052055</v>
      </c>
      <c r="J423" s="49">
        <f t="shared" si="30"/>
        <v>0.7567567567567568</v>
      </c>
      <c r="K423" s="49">
        <f t="shared" si="31"/>
        <v>0.70694106081208052</v>
      </c>
      <c r="L423" s="49">
        <f t="shared" si="32"/>
        <v>0.22702702702702704</v>
      </c>
      <c r="M423" s="49">
        <f t="shared" si="33"/>
        <v>0.49485874256845636</v>
      </c>
      <c r="N423" s="144">
        <f t="shared" si="34"/>
        <v>0.72188576959548345</v>
      </c>
      <c r="O423" s="47"/>
      <c r="P423" s="47"/>
    </row>
    <row r="424" spans="1:16">
      <c r="A424" s="175">
        <v>421</v>
      </c>
      <c r="B424" s="171" t="s">
        <v>1059</v>
      </c>
      <c r="C424" s="171" t="s">
        <v>90</v>
      </c>
      <c r="D424" s="171" t="s">
        <v>754</v>
      </c>
      <c r="E424" s="171" t="s">
        <v>755</v>
      </c>
      <c r="F424" s="156">
        <v>483</v>
      </c>
      <c r="G424" s="163">
        <v>901157.65</v>
      </c>
      <c r="H424" s="10">
        <v>254</v>
      </c>
      <c r="I424" s="10">
        <v>382910</v>
      </c>
      <c r="J424" s="49">
        <f t="shared" si="30"/>
        <v>0.52587991718426497</v>
      </c>
      <c r="K424" s="49">
        <f t="shared" si="31"/>
        <v>0.42490900454543107</v>
      </c>
      <c r="L424" s="49">
        <f t="shared" si="32"/>
        <v>0.15776397515527948</v>
      </c>
      <c r="M424" s="49">
        <f t="shared" si="33"/>
        <v>0.29743630318180175</v>
      </c>
      <c r="N424" s="144">
        <f t="shared" si="34"/>
        <v>0.45520027833708121</v>
      </c>
      <c r="O424" s="47"/>
      <c r="P424" s="47"/>
    </row>
    <row r="425" spans="1:16">
      <c r="A425" s="175">
        <v>422</v>
      </c>
      <c r="B425" s="171" t="s">
        <v>1059</v>
      </c>
      <c r="C425" s="171" t="s">
        <v>90</v>
      </c>
      <c r="D425" s="171" t="s">
        <v>751</v>
      </c>
      <c r="E425" s="171" t="s">
        <v>752</v>
      </c>
      <c r="F425" s="156">
        <v>808</v>
      </c>
      <c r="G425" s="163">
        <v>1565853.9750000001</v>
      </c>
      <c r="H425" s="10">
        <v>639</v>
      </c>
      <c r="I425" s="10">
        <v>969335</v>
      </c>
      <c r="J425" s="49">
        <f t="shared" si="30"/>
        <v>0.79084158415841588</v>
      </c>
      <c r="K425" s="49">
        <f t="shared" si="31"/>
        <v>0.61904559140005377</v>
      </c>
      <c r="L425" s="49">
        <f t="shared" si="32"/>
        <v>0.23725247524752474</v>
      </c>
      <c r="M425" s="49">
        <f t="shared" si="33"/>
        <v>0.43333191398003762</v>
      </c>
      <c r="N425" s="144">
        <f t="shared" si="34"/>
        <v>0.67058438922756236</v>
      </c>
      <c r="O425" s="47"/>
      <c r="P425" s="47"/>
    </row>
    <row r="426" spans="1:16">
      <c r="A426" s="175">
        <v>423</v>
      </c>
      <c r="B426" s="185" t="s">
        <v>110</v>
      </c>
      <c r="C426" s="185" t="s">
        <v>108</v>
      </c>
      <c r="D426" s="157" t="s">
        <v>867</v>
      </c>
      <c r="E426" s="158" t="s">
        <v>868</v>
      </c>
      <c r="F426" s="202">
        <v>1029.5999999999995</v>
      </c>
      <c r="G426" s="202">
        <v>2005467.6949999998</v>
      </c>
      <c r="H426" s="10">
        <v>872</v>
      </c>
      <c r="I426" s="10">
        <v>1340150</v>
      </c>
      <c r="J426" s="49">
        <f t="shared" si="30"/>
        <v>0.84693084693084741</v>
      </c>
      <c r="K426" s="49">
        <f t="shared" si="31"/>
        <v>0.66824811157080255</v>
      </c>
      <c r="L426" s="49">
        <f t="shared" si="32"/>
        <v>0.25407925407925419</v>
      </c>
      <c r="M426" s="49">
        <f t="shared" si="33"/>
        <v>0.46777367809956177</v>
      </c>
      <c r="N426" s="144">
        <f t="shared" si="34"/>
        <v>0.72185293217881596</v>
      </c>
      <c r="O426" s="47"/>
      <c r="P426" s="47"/>
    </row>
    <row r="427" spans="1:16">
      <c r="A427" s="175">
        <v>424</v>
      </c>
      <c r="B427" s="185" t="s">
        <v>110</v>
      </c>
      <c r="C427" s="185" t="s">
        <v>108</v>
      </c>
      <c r="D427" s="157" t="s">
        <v>861</v>
      </c>
      <c r="E427" s="158" t="s">
        <v>862</v>
      </c>
      <c r="F427" s="202">
        <v>935.99999999999989</v>
      </c>
      <c r="G427" s="202">
        <v>1823152.45</v>
      </c>
      <c r="H427" s="10">
        <v>657</v>
      </c>
      <c r="I427" s="10">
        <v>921770</v>
      </c>
      <c r="J427" s="49">
        <f t="shared" si="30"/>
        <v>0.70192307692307698</v>
      </c>
      <c r="K427" s="49">
        <f t="shared" si="31"/>
        <v>0.50559129051440543</v>
      </c>
      <c r="L427" s="49">
        <f t="shared" si="32"/>
        <v>0.21057692307692308</v>
      </c>
      <c r="M427" s="49">
        <f t="shared" si="33"/>
        <v>0.35391390336008377</v>
      </c>
      <c r="N427" s="144">
        <f t="shared" si="34"/>
        <v>0.56449082643700688</v>
      </c>
      <c r="O427" s="47"/>
      <c r="P427" s="47"/>
    </row>
    <row r="428" spans="1:16">
      <c r="A428" s="175">
        <v>425</v>
      </c>
      <c r="B428" s="185" t="s">
        <v>110</v>
      </c>
      <c r="C428" s="185" t="s">
        <v>108</v>
      </c>
      <c r="D428" s="157" t="s">
        <v>865</v>
      </c>
      <c r="E428" s="158" t="s">
        <v>866</v>
      </c>
      <c r="F428" s="202">
        <v>822.67999999999984</v>
      </c>
      <c r="G428" s="202">
        <v>1529337.06</v>
      </c>
      <c r="H428" s="10">
        <v>690</v>
      </c>
      <c r="I428" s="10">
        <v>1098670</v>
      </c>
      <c r="J428" s="49">
        <f t="shared" si="30"/>
        <v>0.83872222492342119</v>
      </c>
      <c r="K428" s="49">
        <f t="shared" si="31"/>
        <v>0.71839624418700743</v>
      </c>
      <c r="L428" s="49">
        <f t="shared" si="32"/>
        <v>0.25161666747702632</v>
      </c>
      <c r="M428" s="49">
        <f t="shared" si="33"/>
        <v>0.50287737093090512</v>
      </c>
      <c r="N428" s="144">
        <f t="shared" si="34"/>
        <v>0.7544940384079315</v>
      </c>
      <c r="O428" s="47"/>
      <c r="P428" s="47"/>
    </row>
    <row r="429" spans="1:16">
      <c r="A429" s="175">
        <v>426</v>
      </c>
      <c r="B429" s="185" t="s">
        <v>110</v>
      </c>
      <c r="C429" s="185" t="s">
        <v>108</v>
      </c>
      <c r="D429" s="157" t="s">
        <v>863</v>
      </c>
      <c r="E429" s="158" t="s">
        <v>864</v>
      </c>
      <c r="F429" s="202">
        <v>1258.74</v>
      </c>
      <c r="G429" s="202">
        <v>2780691.2149999999</v>
      </c>
      <c r="H429" s="10">
        <v>749</v>
      </c>
      <c r="I429" s="10">
        <v>1605355</v>
      </c>
      <c r="J429" s="49">
        <f t="shared" si="30"/>
        <v>0.5950394839283728</v>
      </c>
      <c r="K429" s="49">
        <f t="shared" si="31"/>
        <v>0.57732228279794817</v>
      </c>
      <c r="L429" s="49">
        <f t="shared" si="32"/>
        <v>0.17851184517851185</v>
      </c>
      <c r="M429" s="49">
        <f t="shared" si="33"/>
        <v>0.40412559795856368</v>
      </c>
      <c r="N429" s="144">
        <f t="shared" si="34"/>
        <v>0.58263744313707555</v>
      </c>
      <c r="O429" s="47"/>
      <c r="P429" s="47"/>
    </row>
    <row r="430" spans="1:16">
      <c r="A430" s="175">
        <v>427</v>
      </c>
      <c r="B430" s="185" t="s">
        <v>110</v>
      </c>
      <c r="C430" s="185" t="s">
        <v>108</v>
      </c>
      <c r="D430" s="157" t="s">
        <v>869</v>
      </c>
      <c r="E430" s="158" t="s">
        <v>870</v>
      </c>
      <c r="F430" s="202">
        <v>632.98</v>
      </c>
      <c r="G430" s="202">
        <v>977113.83000000007</v>
      </c>
      <c r="H430" s="10">
        <v>602</v>
      </c>
      <c r="I430" s="10">
        <v>767110</v>
      </c>
      <c r="J430" s="49">
        <f t="shared" si="30"/>
        <v>0.95105690543145116</v>
      </c>
      <c r="K430" s="49">
        <f t="shared" si="31"/>
        <v>0.78507741518713325</v>
      </c>
      <c r="L430" s="49">
        <f t="shared" si="32"/>
        <v>0.28531707162943531</v>
      </c>
      <c r="M430" s="49">
        <f t="shared" si="33"/>
        <v>0.5495541906309932</v>
      </c>
      <c r="N430" s="144">
        <f t="shared" si="34"/>
        <v>0.83487126226042851</v>
      </c>
      <c r="O430" s="47"/>
      <c r="P430" s="47"/>
    </row>
    <row r="431" spans="1:16">
      <c r="A431" s="175">
        <v>428</v>
      </c>
      <c r="B431" s="185" t="s">
        <v>112</v>
      </c>
      <c r="C431" s="185" t="s">
        <v>108</v>
      </c>
      <c r="D431" s="157" t="s">
        <v>872</v>
      </c>
      <c r="E431" s="161" t="s">
        <v>873</v>
      </c>
      <c r="F431" s="202">
        <v>1375.76</v>
      </c>
      <c r="G431" s="202">
        <v>2681777.4349999996</v>
      </c>
      <c r="H431" s="10">
        <v>1231</v>
      </c>
      <c r="I431" s="10">
        <v>1886885</v>
      </c>
      <c r="J431" s="49">
        <f t="shared" si="30"/>
        <v>0.89477815898121771</v>
      </c>
      <c r="K431" s="49">
        <f t="shared" si="31"/>
        <v>0.70359492751865904</v>
      </c>
      <c r="L431" s="49">
        <f t="shared" si="32"/>
        <v>0.26843344769436528</v>
      </c>
      <c r="M431" s="49">
        <f t="shared" si="33"/>
        <v>0.49251644926306132</v>
      </c>
      <c r="N431" s="144">
        <f t="shared" si="34"/>
        <v>0.76094989695742665</v>
      </c>
      <c r="O431" s="47"/>
      <c r="P431" s="47"/>
    </row>
    <row r="432" spans="1:16">
      <c r="A432" s="175">
        <v>429</v>
      </c>
      <c r="B432" s="185" t="s">
        <v>112</v>
      </c>
      <c r="C432" s="185" t="s">
        <v>108</v>
      </c>
      <c r="D432" s="157" t="s">
        <v>871</v>
      </c>
      <c r="E432" s="158" t="s">
        <v>1190</v>
      </c>
      <c r="F432" s="156">
        <v>1101</v>
      </c>
      <c r="G432" s="163">
        <v>2068431</v>
      </c>
      <c r="H432" s="10">
        <v>929</v>
      </c>
      <c r="I432" s="10">
        <v>1336335</v>
      </c>
      <c r="J432" s="49">
        <f t="shared" si="30"/>
        <v>0.8437783832879201</v>
      </c>
      <c r="K432" s="49">
        <f t="shared" si="31"/>
        <v>0.64606216015907714</v>
      </c>
      <c r="L432" s="49">
        <f t="shared" si="32"/>
        <v>0.25313351498637604</v>
      </c>
      <c r="M432" s="49">
        <f t="shared" si="33"/>
        <v>0.45224351211135394</v>
      </c>
      <c r="N432" s="144">
        <f t="shared" si="34"/>
        <v>0.70537702709772998</v>
      </c>
      <c r="O432" s="47"/>
      <c r="P432" s="47"/>
    </row>
    <row r="433" spans="1:16">
      <c r="A433" s="175">
        <v>430</v>
      </c>
      <c r="B433" s="185" t="s">
        <v>112</v>
      </c>
      <c r="C433" s="185" t="s">
        <v>108</v>
      </c>
      <c r="D433" s="157" t="s">
        <v>874</v>
      </c>
      <c r="E433" s="158" t="s">
        <v>875</v>
      </c>
      <c r="F433" s="156">
        <v>1198</v>
      </c>
      <c r="G433" s="163">
        <v>2415527.2250000001</v>
      </c>
      <c r="H433" s="10">
        <v>980</v>
      </c>
      <c r="I433" s="10">
        <v>1242605</v>
      </c>
      <c r="J433" s="49">
        <f t="shared" si="30"/>
        <v>0.8180300500834724</v>
      </c>
      <c r="K433" s="49">
        <f t="shared" si="31"/>
        <v>0.51442392664400627</v>
      </c>
      <c r="L433" s="49">
        <f t="shared" si="32"/>
        <v>0.2454090150250417</v>
      </c>
      <c r="M433" s="49">
        <f t="shared" si="33"/>
        <v>0.36009674865080438</v>
      </c>
      <c r="N433" s="144">
        <f t="shared" si="34"/>
        <v>0.60550576367584608</v>
      </c>
      <c r="O433" s="47"/>
      <c r="P433" s="47"/>
    </row>
    <row r="434" spans="1:16">
      <c r="A434" s="175">
        <v>431</v>
      </c>
      <c r="B434" s="185" t="s">
        <v>112</v>
      </c>
      <c r="C434" s="185" t="s">
        <v>108</v>
      </c>
      <c r="D434" s="157" t="s">
        <v>876</v>
      </c>
      <c r="E434" s="159" t="s">
        <v>1360</v>
      </c>
      <c r="F434" s="156">
        <v>1426</v>
      </c>
      <c r="G434" s="163">
        <v>2782170.2</v>
      </c>
      <c r="H434" s="10">
        <v>2034</v>
      </c>
      <c r="I434" s="10">
        <v>3074415</v>
      </c>
      <c r="J434" s="49">
        <f t="shared" si="30"/>
        <v>1.426367461430575</v>
      </c>
      <c r="K434" s="49">
        <f t="shared" si="31"/>
        <v>1.1050420279823283</v>
      </c>
      <c r="L434" s="49">
        <f t="shared" si="32"/>
        <v>0.3</v>
      </c>
      <c r="M434" s="49">
        <f t="shared" si="33"/>
        <v>0.7</v>
      </c>
      <c r="N434" s="144">
        <f t="shared" si="34"/>
        <v>1</v>
      </c>
      <c r="O434" s="47"/>
      <c r="P434" s="47"/>
    </row>
    <row r="435" spans="1:16">
      <c r="A435" s="175">
        <v>432</v>
      </c>
      <c r="B435" s="187" t="s">
        <v>120</v>
      </c>
      <c r="C435" s="185" t="s">
        <v>108</v>
      </c>
      <c r="D435" s="157" t="s">
        <v>841</v>
      </c>
      <c r="E435" s="203" t="s">
        <v>1463</v>
      </c>
      <c r="F435" s="156">
        <v>762</v>
      </c>
      <c r="G435" s="163">
        <v>1476890.9</v>
      </c>
      <c r="H435" s="10">
        <v>632</v>
      </c>
      <c r="I435" s="10">
        <v>804000</v>
      </c>
      <c r="J435" s="49">
        <f t="shared" si="30"/>
        <v>0.82939632545931763</v>
      </c>
      <c r="K435" s="49">
        <f t="shared" si="31"/>
        <v>0.54438686026164829</v>
      </c>
      <c r="L435" s="49">
        <f t="shared" si="32"/>
        <v>0.24881889763779527</v>
      </c>
      <c r="M435" s="49">
        <f t="shared" si="33"/>
        <v>0.38107080218315376</v>
      </c>
      <c r="N435" s="144">
        <f t="shared" si="34"/>
        <v>0.629889699820949</v>
      </c>
      <c r="O435" s="47"/>
      <c r="P435" s="47"/>
    </row>
    <row r="436" spans="1:16">
      <c r="A436" s="175">
        <v>433</v>
      </c>
      <c r="B436" s="187" t="s">
        <v>120</v>
      </c>
      <c r="C436" s="185" t="s">
        <v>108</v>
      </c>
      <c r="D436" s="157" t="s">
        <v>843</v>
      </c>
      <c r="E436" s="158" t="s">
        <v>1297</v>
      </c>
      <c r="F436" s="156">
        <v>934</v>
      </c>
      <c r="G436" s="163">
        <v>1795027.425</v>
      </c>
      <c r="H436" s="10">
        <v>695</v>
      </c>
      <c r="I436" s="10">
        <v>1190610</v>
      </c>
      <c r="J436" s="49">
        <f t="shared" si="30"/>
        <v>0.74411134903640253</v>
      </c>
      <c r="K436" s="49">
        <f t="shared" si="31"/>
        <v>0.66328234511514494</v>
      </c>
      <c r="L436" s="49">
        <f t="shared" si="32"/>
        <v>0.22323340471092076</v>
      </c>
      <c r="M436" s="49">
        <f t="shared" si="33"/>
        <v>0.46429764158060144</v>
      </c>
      <c r="N436" s="144">
        <f t="shared" si="34"/>
        <v>0.68753104629152217</v>
      </c>
      <c r="O436" s="47"/>
      <c r="P436" s="47"/>
    </row>
    <row r="437" spans="1:16">
      <c r="A437" s="175">
        <v>434</v>
      </c>
      <c r="B437" s="185" t="s">
        <v>120</v>
      </c>
      <c r="C437" s="185" t="s">
        <v>108</v>
      </c>
      <c r="D437" s="157" t="s">
        <v>840</v>
      </c>
      <c r="E437" s="158" t="s">
        <v>1345</v>
      </c>
      <c r="F437" s="156">
        <v>1197</v>
      </c>
      <c r="G437" s="163">
        <v>2493968.0249999999</v>
      </c>
      <c r="H437" s="10">
        <v>1035</v>
      </c>
      <c r="I437" s="10">
        <v>1753785</v>
      </c>
      <c r="J437" s="49">
        <f t="shared" si="30"/>
        <v>0.86466165413533835</v>
      </c>
      <c r="K437" s="49">
        <f t="shared" si="31"/>
        <v>0.70321069974423589</v>
      </c>
      <c r="L437" s="49">
        <f t="shared" si="32"/>
        <v>0.25939849624060152</v>
      </c>
      <c r="M437" s="49">
        <f t="shared" si="33"/>
        <v>0.49224748982096511</v>
      </c>
      <c r="N437" s="144">
        <f t="shared" si="34"/>
        <v>0.75164598606156663</v>
      </c>
      <c r="O437" s="47"/>
      <c r="P437" s="47"/>
    </row>
    <row r="438" spans="1:16">
      <c r="A438" s="175">
        <v>435</v>
      </c>
      <c r="B438" s="185" t="s">
        <v>120</v>
      </c>
      <c r="C438" s="185" t="s">
        <v>108</v>
      </c>
      <c r="D438" s="157" t="s">
        <v>839</v>
      </c>
      <c r="E438" s="158" t="s">
        <v>1379</v>
      </c>
      <c r="F438" s="156">
        <v>762</v>
      </c>
      <c r="G438" s="163">
        <v>1476890.9</v>
      </c>
      <c r="H438" s="10">
        <v>716</v>
      </c>
      <c r="I438" s="10">
        <v>1154090</v>
      </c>
      <c r="J438" s="49">
        <f t="shared" si="30"/>
        <v>0.93963254593175849</v>
      </c>
      <c r="K438" s="49">
        <f t="shared" si="31"/>
        <v>0.7814321288051812</v>
      </c>
      <c r="L438" s="49">
        <f t="shared" si="32"/>
        <v>0.28188976377952751</v>
      </c>
      <c r="M438" s="49">
        <f t="shared" si="33"/>
        <v>0.54700249016362679</v>
      </c>
      <c r="N438" s="144">
        <f t="shared" si="34"/>
        <v>0.82889225394315424</v>
      </c>
      <c r="O438" s="47"/>
      <c r="P438" s="47"/>
    </row>
    <row r="439" spans="1:16">
      <c r="A439" s="175">
        <v>436</v>
      </c>
      <c r="B439" s="185" t="s">
        <v>1398</v>
      </c>
      <c r="C439" s="185" t="s">
        <v>108</v>
      </c>
      <c r="D439" s="185" t="s">
        <v>852</v>
      </c>
      <c r="E439" s="161" t="s">
        <v>1062</v>
      </c>
      <c r="F439" s="156">
        <v>1559</v>
      </c>
      <c r="G439" s="163">
        <v>3427653.6</v>
      </c>
      <c r="H439" s="10">
        <v>1479</v>
      </c>
      <c r="I439" s="10">
        <v>3113040</v>
      </c>
      <c r="J439" s="49">
        <f t="shared" si="30"/>
        <v>0.94868505452212959</v>
      </c>
      <c r="K439" s="49">
        <f t="shared" si="31"/>
        <v>0.90821312865454085</v>
      </c>
      <c r="L439" s="49">
        <f t="shared" si="32"/>
        <v>0.28460551635663889</v>
      </c>
      <c r="M439" s="49">
        <f t="shared" si="33"/>
        <v>0.63574919005817854</v>
      </c>
      <c r="N439" s="144">
        <f t="shared" si="34"/>
        <v>0.92035470641481743</v>
      </c>
      <c r="O439" s="47"/>
      <c r="P439" s="47"/>
    </row>
    <row r="440" spans="1:16">
      <c r="A440" s="175">
        <v>437</v>
      </c>
      <c r="B440" s="185" t="s">
        <v>1398</v>
      </c>
      <c r="C440" s="185" t="s">
        <v>108</v>
      </c>
      <c r="D440" s="157" t="s">
        <v>848</v>
      </c>
      <c r="E440" s="161" t="s">
        <v>1157</v>
      </c>
      <c r="F440" s="156">
        <v>642</v>
      </c>
      <c r="G440" s="163">
        <v>1165883.8999999999</v>
      </c>
      <c r="H440" s="10">
        <v>531</v>
      </c>
      <c r="I440" s="10">
        <v>789140</v>
      </c>
      <c r="J440" s="49">
        <f t="shared" si="30"/>
        <v>0.82710280373831779</v>
      </c>
      <c r="K440" s="49">
        <f t="shared" si="31"/>
        <v>0.6768598485663968</v>
      </c>
      <c r="L440" s="49">
        <f t="shared" si="32"/>
        <v>0.24813084112149533</v>
      </c>
      <c r="M440" s="49">
        <f t="shared" si="33"/>
        <v>0.47380189399647771</v>
      </c>
      <c r="N440" s="144">
        <f t="shared" si="34"/>
        <v>0.72193273511797307</v>
      </c>
      <c r="O440" s="47"/>
      <c r="P440" s="47"/>
    </row>
    <row r="441" spans="1:16">
      <c r="A441" s="175">
        <v>438</v>
      </c>
      <c r="B441" s="185" t="s">
        <v>1398</v>
      </c>
      <c r="C441" s="185" t="s">
        <v>108</v>
      </c>
      <c r="D441" s="157" t="s">
        <v>849</v>
      </c>
      <c r="E441" s="158" t="s">
        <v>850</v>
      </c>
      <c r="F441" s="156">
        <v>1121</v>
      </c>
      <c r="G441" s="163">
        <v>1916816.2999999998</v>
      </c>
      <c r="H441" s="10">
        <v>943</v>
      </c>
      <c r="I441" s="10">
        <v>1296515</v>
      </c>
      <c r="J441" s="49">
        <f t="shared" si="30"/>
        <v>0.84121320249776987</v>
      </c>
      <c r="K441" s="49">
        <f t="shared" si="31"/>
        <v>0.67638980323779596</v>
      </c>
      <c r="L441" s="49">
        <f t="shared" si="32"/>
        <v>0.25236396074933093</v>
      </c>
      <c r="M441" s="49">
        <f t="shared" si="33"/>
        <v>0.47347286226645713</v>
      </c>
      <c r="N441" s="144">
        <f t="shared" si="34"/>
        <v>0.72583682301578811</v>
      </c>
      <c r="O441" s="47"/>
      <c r="P441" s="47"/>
    </row>
    <row r="442" spans="1:16">
      <c r="A442" s="175">
        <v>439</v>
      </c>
      <c r="B442" s="185" t="s">
        <v>1398</v>
      </c>
      <c r="C442" s="185" t="s">
        <v>108</v>
      </c>
      <c r="D442" s="185" t="s">
        <v>851</v>
      </c>
      <c r="E442" s="161" t="s">
        <v>1063</v>
      </c>
      <c r="F442" s="156">
        <v>899</v>
      </c>
      <c r="G442" s="163">
        <v>1646355.2250000001</v>
      </c>
      <c r="H442" s="10">
        <v>790</v>
      </c>
      <c r="I442" s="10">
        <v>1118845</v>
      </c>
      <c r="J442" s="49">
        <f t="shared" si="30"/>
        <v>0.87875417130144606</v>
      </c>
      <c r="K442" s="49">
        <f t="shared" si="31"/>
        <v>0.67958906013129694</v>
      </c>
      <c r="L442" s="49">
        <f t="shared" si="32"/>
        <v>0.26362625139043383</v>
      </c>
      <c r="M442" s="49">
        <f t="shared" si="33"/>
        <v>0.47571234209190782</v>
      </c>
      <c r="N442" s="144">
        <f t="shared" si="34"/>
        <v>0.73933859348234165</v>
      </c>
      <c r="O442" s="47"/>
      <c r="P442" s="47"/>
    </row>
    <row r="443" spans="1:16">
      <c r="A443" s="175">
        <v>440</v>
      </c>
      <c r="B443" s="185" t="s">
        <v>1398</v>
      </c>
      <c r="C443" s="185" t="s">
        <v>108</v>
      </c>
      <c r="D443" s="157" t="s">
        <v>846</v>
      </c>
      <c r="E443" s="161" t="s">
        <v>621</v>
      </c>
      <c r="F443" s="156">
        <v>1393</v>
      </c>
      <c r="G443" s="163">
        <v>2486446.6749999998</v>
      </c>
      <c r="H443" s="10">
        <v>1151</v>
      </c>
      <c r="I443" s="10">
        <v>1940830</v>
      </c>
      <c r="J443" s="49">
        <f t="shared" si="30"/>
        <v>0.82627422828427854</v>
      </c>
      <c r="K443" s="49">
        <f t="shared" si="31"/>
        <v>0.78056369336776554</v>
      </c>
      <c r="L443" s="49">
        <f t="shared" si="32"/>
        <v>0.24788226848528355</v>
      </c>
      <c r="M443" s="49">
        <f t="shared" si="33"/>
        <v>0.54639458535743579</v>
      </c>
      <c r="N443" s="144">
        <f t="shared" si="34"/>
        <v>0.7942768538427194</v>
      </c>
      <c r="O443" s="47"/>
      <c r="P443" s="47"/>
    </row>
    <row r="444" spans="1:16">
      <c r="A444" s="175">
        <v>441</v>
      </c>
      <c r="B444" s="185" t="s">
        <v>1398</v>
      </c>
      <c r="C444" s="185" t="s">
        <v>108</v>
      </c>
      <c r="D444" s="157" t="s">
        <v>844</v>
      </c>
      <c r="E444" s="161" t="s">
        <v>845</v>
      </c>
      <c r="F444" s="156">
        <v>899</v>
      </c>
      <c r="G444" s="163">
        <v>1646355.2250000001</v>
      </c>
      <c r="H444" s="10">
        <v>1146</v>
      </c>
      <c r="I444" s="10">
        <v>1716465</v>
      </c>
      <c r="J444" s="49">
        <f t="shared" si="30"/>
        <v>1.2747497219132369</v>
      </c>
      <c r="K444" s="49">
        <f t="shared" si="31"/>
        <v>1.0425848407047149</v>
      </c>
      <c r="L444" s="49">
        <f t="shared" si="32"/>
        <v>0.3</v>
      </c>
      <c r="M444" s="49">
        <f t="shared" si="33"/>
        <v>0.7</v>
      </c>
      <c r="N444" s="144">
        <f t="shared" si="34"/>
        <v>1</v>
      </c>
      <c r="O444" s="47"/>
      <c r="P444" s="47"/>
    </row>
    <row r="445" spans="1:16">
      <c r="A445" s="175">
        <v>442</v>
      </c>
      <c r="B445" s="185" t="s">
        <v>888</v>
      </c>
      <c r="C445" s="185" t="s">
        <v>108</v>
      </c>
      <c r="D445" s="157" t="s">
        <v>889</v>
      </c>
      <c r="E445" s="158" t="s">
        <v>890</v>
      </c>
      <c r="F445" s="156">
        <v>1922</v>
      </c>
      <c r="G445" s="163">
        <v>4527172.9249999998</v>
      </c>
      <c r="H445" s="10">
        <v>836</v>
      </c>
      <c r="I445" s="10">
        <v>2106510</v>
      </c>
      <c r="J445" s="49">
        <f t="shared" si="30"/>
        <v>0.43496357960457854</v>
      </c>
      <c r="K445" s="49">
        <f t="shared" si="31"/>
        <v>0.46530363096302535</v>
      </c>
      <c r="L445" s="49">
        <f t="shared" si="32"/>
        <v>0.13048907388137357</v>
      </c>
      <c r="M445" s="49">
        <f t="shared" si="33"/>
        <v>0.32571254167411773</v>
      </c>
      <c r="N445" s="144">
        <f t="shared" si="34"/>
        <v>0.45620161555549132</v>
      </c>
      <c r="O445" s="47"/>
      <c r="P445" s="47"/>
    </row>
    <row r="446" spans="1:16">
      <c r="A446" s="175">
        <v>443</v>
      </c>
      <c r="B446" s="185" t="s">
        <v>888</v>
      </c>
      <c r="C446" s="185" t="s">
        <v>108</v>
      </c>
      <c r="D446" s="157" t="s">
        <v>891</v>
      </c>
      <c r="E446" s="158" t="s">
        <v>1328</v>
      </c>
      <c r="F446" s="156">
        <v>2541</v>
      </c>
      <c r="G446" s="163">
        <v>6308289.75</v>
      </c>
      <c r="H446" s="10">
        <v>1457</v>
      </c>
      <c r="I446" s="10">
        <v>4654495</v>
      </c>
      <c r="J446" s="49">
        <f t="shared" si="30"/>
        <v>0.57339630066902791</v>
      </c>
      <c r="K446" s="49">
        <f t="shared" si="31"/>
        <v>0.73783785850990757</v>
      </c>
      <c r="L446" s="49">
        <f t="shared" si="32"/>
        <v>0.17201889020070837</v>
      </c>
      <c r="M446" s="49">
        <f t="shared" si="33"/>
        <v>0.51648650095693527</v>
      </c>
      <c r="N446" s="144">
        <f t="shared" si="34"/>
        <v>0.68850539115764364</v>
      </c>
      <c r="O446" s="47"/>
      <c r="P446" s="47"/>
    </row>
    <row r="447" spans="1:16">
      <c r="A447" s="175">
        <v>444</v>
      </c>
      <c r="B447" s="185" t="s">
        <v>888</v>
      </c>
      <c r="C447" s="185" t="s">
        <v>108</v>
      </c>
      <c r="D447" s="157" t="s">
        <v>892</v>
      </c>
      <c r="E447" s="158" t="s">
        <v>893</v>
      </c>
      <c r="F447" s="156">
        <v>954</v>
      </c>
      <c r="G447" s="163">
        <v>1053352.825</v>
      </c>
      <c r="H447" s="10">
        <v>673</v>
      </c>
      <c r="I447" s="10">
        <v>782525</v>
      </c>
      <c r="J447" s="49">
        <f t="shared" si="30"/>
        <v>0.70545073375262057</v>
      </c>
      <c r="K447" s="49">
        <f t="shared" si="31"/>
        <v>0.74288973402620351</v>
      </c>
      <c r="L447" s="49">
        <f t="shared" si="32"/>
        <v>0.21163522012578617</v>
      </c>
      <c r="M447" s="49">
        <f t="shared" si="33"/>
        <v>0.52002281381834248</v>
      </c>
      <c r="N447" s="144">
        <f t="shared" si="34"/>
        <v>0.73165803394412865</v>
      </c>
      <c r="O447" s="47"/>
      <c r="P447" s="47"/>
    </row>
    <row r="448" spans="1:16">
      <c r="A448" s="175">
        <v>445</v>
      </c>
      <c r="B448" s="185" t="s">
        <v>107</v>
      </c>
      <c r="C448" s="185" t="s">
        <v>108</v>
      </c>
      <c r="D448" s="157" t="s">
        <v>855</v>
      </c>
      <c r="E448" s="158" t="s">
        <v>1065</v>
      </c>
      <c r="F448" s="156">
        <v>973</v>
      </c>
      <c r="G448" s="163">
        <v>1036991.125</v>
      </c>
      <c r="H448" s="10">
        <v>716</v>
      </c>
      <c r="I448" s="10">
        <v>821980</v>
      </c>
      <c r="J448" s="49">
        <f t="shared" si="30"/>
        <v>0.73586844809866392</v>
      </c>
      <c r="K448" s="49">
        <f t="shared" si="31"/>
        <v>0.79265866426773901</v>
      </c>
      <c r="L448" s="49">
        <f t="shared" si="32"/>
        <v>0.22076053442959917</v>
      </c>
      <c r="M448" s="49">
        <f t="shared" si="33"/>
        <v>0.55486106498741727</v>
      </c>
      <c r="N448" s="144">
        <f t="shared" si="34"/>
        <v>0.77562159941701647</v>
      </c>
      <c r="O448" s="47"/>
      <c r="P448" s="47"/>
    </row>
    <row r="449" spans="1:16">
      <c r="A449" s="175">
        <v>446</v>
      </c>
      <c r="B449" s="185" t="s">
        <v>107</v>
      </c>
      <c r="C449" s="185" t="s">
        <v>108</v>
      </c>
      <c r="D449" s="157" t="s">
        <v>853</v>
      </c>
      <c r="E449" s="158" t="s">
        <v>854</v>
      </c>
      <c r="F449" s="156">
        <v>1041</v>
      </c>
      <c r="G449" s="163">
        <v>1971859.5</v>
      </c>
      <c r="H449" s="10">
        <v>901</v>
      </c>
      <c r="I449" s="10">
        <v>1279085</v>
      </c>
      <c r="J449" s="49">
        <f t="shared" si="30"/>
        <v>0.86551392891450529</v>
      </c>
      <c r="K449" s="49">
        <f t="shared" si="31"/>
        <v>0.64866944120511627</v>
      </c>
      <c r="L449" s="49">
        <f t="shared" si="32"/>
        <v>0.25965417867435159</v>
      </c>
      <c r="M449" s="49">
        <f t="shared" si="33"/>
        <v>0.45406860884358136</v>
      </c>
      <c r="N449" s="144">
        <f t="shared" si="34"/>
        <v>0.71372278751793294</v>
      </c>
      <c r="O449" s="47"/>
      <c r="P449" s="47"/>
    </row>
    <row r="450" spans="1:16">
      <c r="A450" s="175">
        <v>447</v>
      </c>
      <c r="B450" s="185" t="s">
        <v>107</v>
      </c>
      <c r="C450" s="185" t="s">
        <v>108</v>
      </c>
      <c r="D450" s="157" t="s">
        <v>856</v>
      </c>
      <c r="E450" s="158" t="s">
        <v>1066</v>
      </c>
      <c r="F450" s="156">
        <v>1183</v>
      </c>
      <c r="G450" s="163">
        <v>2441057.125</v>
      </c>
      <c r="H450" s="10">
        <v>884</v>
      </c>
      <c r="I450" s="10">
        <v>1209200</v>
      </c>
      <c r="J450" s="49">
        <f t="shared" si="30"/>
        <v>0.74725274725274726</v>
      </c>
      <c r="K450" s="49">
        <f t="shared" si="31"/>
        <v>0.49535915715204737</v>
      </c>
      <c r="L450" s="49">
        <f t="shared" si="32"/>
        <v>0.22417582417582418</v>
      </c>
      <c r="M450" s="49">
        <f t="shared" si="33"/>
        <v>0.34675141000643311</v>
      </c>
      <c r="N450" s="144">
        <f t="shared" si="34"/>
        <v>0.57092723418225733</v>
      </c>
      <c r="O450" s="47"/>
      <c r="P450" s="47"/>
    </row>
    <row r="451" spans="1:16">
      <c r="A451" s="175">
        <v>448</v>
      </c>
      <c r="B451" s="185" t="s">
        <v>107</v>
      </c>
      <c r="C451" s="185" t="s">
        <v>108</v>
      </c>
      <c r="D451" s="157" t="s">
        <v>857</v>
      </c>
      <c r="E451" s="161" t="s">
        <v>1224</v>
      </c>
      <c r="F451" s="156">
        <v>1633</v>
      </c>
      <c r="G451" s="163">
        <v>3819989.75</v>
      </c>
      <c r="H451" s="10">
        <v>1259</v>
      </c>
      <c r="I451" s="10">
        <v>2283100</v>
      </c>
      <c r="J451" s="49">
        <f t="shared" ref="J451:J514" si="35">IFERROR(H451/F451,0)</f>
        <v>0.7709736680955297</v>
      </c>
      <c r="K451" s="49">
        <f t="shared" ref="K451:K514" si="36">IFERROR(I451/G451,0)</f>
        <v>0.59767176076846806</v>
      </c>
      <c r="L451" s="49">
        <f t="shared" si="32"/>
        <v>0.23129210042865889</v>
      </c>
      <c r="M451" s="49">
        <f t="shared" si="33"/>
        <v>0.4183702325379276</v>
      </c>
      <c r="N451" s="144">
        <f t="shared" si="34"/>
        <v>0.64966233296658649</v>
      </c>
      <c r="O451" s="47"/>
      <c r="P451" s="47"/>
    </row>
    <row r="452" spans="1:16">
      <c r="A452" s="175">
        <v>449</v>
      </c>
      <c r="B452" s="185" t="s">
        <v>118</v>
      </c>
      <c r="C452" s="185" t="s">
        <v>108</v>
      </c>
      <c r="D452" s="157" t="s">
        <v>858</v>
      </c>
      <c r="E452" s="158" t="s">
        <v>1067</v>
      </c>
      <c r="F452" s="156">
        <v>1979</v>
      </c>
      <c r="G452" s="163">
        <v>4393373.9000000004</v>
      </c>
      <c r="H452" s="10">
        <v>1070</v>
      </c>
      <c r="I452" s="10">
        <v>2232235</v>
      </c>
      <c r="J452" s="49">
        <f t="shared" si="35"/>
        <v>0.54067710965133908</v>
      </c>
      <c r="K452" s="49">
        <f t="shared" si="36"/>
        <v>0.50809128719957108</v>
      </c>
      <c r="L452" s="49">
        <f t="shared" ref="L452:L515" si="37">IF((J452*0.3)&gt;30%,30%,(J452*0.3))</f>
        <v>0.16220313289540172</v>
      </c>
      <c r="M452" s="49">
        <f t="shared" ref="M452:M515" si="38">IF((K452*0.7)&gt;70%,70%,(K452*0.7))</f>
        <v>0.35566390103969975</v>
      </c>
      <c r="N452" s="144">
        <f t="shared" ref="N452:N515" si="39">L452+M452</f>
        <v>0.51786703393510147</v>
      </c>
      <c r="O452" s="47"/>
      <c r="P452" s="47"/>
    </row>
    <row r="453" spans="1:16">
      <c r="A453" s="175">
        <v>450</v>
      </c>
      <c r="B453" s="185" t="s">
        <v>118</v>
      </c>
      <c r="C453" s="185" t="s">
        <v>108</v>
      </c>
      <c r="D453" s="157" t="s">
        <v>859</v>
      </c>
      <c r="E453" s="158" t="s">
        <v>1068</v>
      </c>
      <c r="F453" s="156">
        <v>1089</v>
      </c>
      <c r="G453" s="163">
        <v>2284022.15</v>
      </c>
      <c r="H453" s="10">
        <v>1060</v>
      </c>
      <c r="I453" s="10">
        <v>1781135</v>
      </c>
      <c r="J453" s="49">
        <f t="shared" si="35"/>
        <v>0.97337006427915518</v>
      </c>
      <c r="K453" s="49">
        <f t="shared" si="36"/>
        <v>0.77982387342434489</v>
      </c>
      <c r="L453" s="49">
        <f t="shared" si="37"/>
        <v>0.29201101928374656</v>
      </c>
      <c r="M453" s="49">
        <f t="shared" si="38"/>
        <v>0.54587671139704141</v>
      </c>
      <c r="N453" s="144">
        <f t="shared" si="39"/>
        <v>0.83788773068078792</v>
      </c>
      <c r="O453" s="47"/>
      <c r="P453" s="47"/>
    </row>
    <row r="454" spans="1:16">
      <c r="A454" s="175">
        <v>451</v>
      </c>
      <c r="B454" s="185" t="s">
        <v>118</v>
      </c>
      <c r="C454" s="185" t="s">
        <v>108</v>
      </c>
      <c r="D454" s="157" t="s">
        <v>860</v>
      </c>
      <c r="E454" s="158" t="s">
        <v>1380</v>
      </c>
      <c r="F454" s="156">
        <v>926</v>
      </c>
      <c r="G454" s="163">
        <v>1023925.6</v>
      </c>
      <c r="H454" s="10">
        <v>717</v>
      </c>
      <c r="I454" s="10">
        <v>854900</v>
      </c>
      <c r="J454" s="49">
        <f t="shared" si="35"/>
        <v>0.77429805615550751</v>
      </c>
      <c r="K454" s="49">
        <f t="shared" si="36"/>
        <v>0.834923943692784</v>
      </c>
      <c r="L454" s="49">
        <f t="shared" si="37"/>
        <v>0.23228941684665225</v>
      </c>
      <c r="M454" s="49">
        <f t="shared" si="38"/>
        <v>0.58444676058494871</v>
      </c>
      <c r="N454" s="144">
        <f t="shared" si="39"/>
        <v>0.81673617743160098</v>
      </c>
      <c r="O454" s="47"/>
      <c r="P454" s="47"/>
    </row>
    <row r="455" spans="1:16">
      <c r="A455" s="175">
        <v>452</v>
      </c>
      <c r="B455" s="185" t="s">
        <v>114</v>
      </c>
      <c r="C455" s="185" t="s">
        <v>108</v>
      </c>
      <c r="D455" s="157" t="s">
        <v>878</v>
      </c>
      <c r="E455" s="158" t="s">
        <v>879</v>
      </c>
      <c r="F455" s="156">
        <v>776</v>
      </c>
      <c r="G455" s="163">
        <v>1034314.25</v>
      </c>
      <c r="H455" s="10">
        <v>655</v>
      </c>
      <c r="I455" s="10">
        <v>755090</v>
      </c>
      <c r="J455" s="49">
        <f t="shared" si="35"/>
        <v>0.84407216494845361</v>
      </c>
      <c r="K455" s="49">
        <f t="shared" si="36"/>
        <v>0.73003925064360276</v>
      </c>
      <c r="L455" s="49">
        <f t="shared" si="37"/>
        <v>0.25322164948453607</v>
      </c>
      <c r="M455" s="49">
        <f t="shared" si="38"/>
        <v>0.51102747545052185</v>
      </c>
      <c r="N455" s="144">
        <f t="shared" si="39"/>
        <v>0.76424912493505792</v>
      </c>
      <c r="O455" s="47"/>
      <c r="P455" s="47"/>
    </row>
    <row r="456" spans="1:16">
      <c r="A456" s="175">
        <v>453</v>
      </c>
      <c r="B456" s="185" t="s">
        <v>114</v>
      </c>
      <c r="C456" s="185" t="s">
        <v>108</v>
      </c>
      <c r="D456" s="157" t="s">
        <v>877</v>
      </c>
      <c r="E456" s="158" t="s">
        <v>1071</v>
      </c>
      <c r="F456" s="156">
        <v>868</v>
      </c>
      <c r="G456" s="163">
        <v>1961499.9</v>
      </c>
      <c r="H456" s="10">
        <v>703</v>
      </c>
      <c r="I456" s="10">
        <v>1533070</v>
      </c>
      <c r="J456" s="49">
        <f t="shared" si="35"/>
        <v>0.80990783410138245</v>
      </c>
      <c r="K456" s="49">
        <f t="shared" si="36"/>
        <v>0.78158046299161166</v>
      </c>
      <c r="L456" s="49">
        <f t="shared" si="37"/>
        <v>0.24297235023041472</v>
      </c>
      <c r="M456" s="49">
        <f t="shared" si="38"/>
        <v>0.54710632409412807</v>
      </c>
      <c r="N456" s="144">
        <f t="shared" si="39"/>
        <v>0.79007867432454282</v>
      </c>
      <c r="O456" s="47"/>
      <c r="P456" s="47"/>
    </row>
    <row r="457" spans="1:16">
      <c r="A457" s="175">
        <v>454</v>
      </c>
      <c r="B457" s="185" t="s">
        <v>116</v>
      </c>
      <c r="C457" s="185" t="s">
        <v>108</v>
      </c>
      <c r="D457" s="204" t="s">
        <v>903</v>
      </c>
      <c r="E457" s="186" t="s">
        <v>904</v>
      </c>
      <c r="F457" s="156">
        <v>1435</v>
      </c>
      <c r="G457" s="163">
        <v>3042856.7749999999</v>
      </c>
      <c r="H457" s="10">
        <v>1090</v>
      </c>
      <c r="I457" s="10">
        <v>2011435</v>
      </c>
      <c r="J457" s="49">
        <f t="shared" si="35"/>
        <v>0.75958188153310102</v>
      </c>
      <c r="K457" s="49">
        <f t="shared" si="36"/>
        <v>0.66103505643968408</v>
      </c>
      <c r="L457" s="49">
        <f t="shared" si="37"/>
        <v>0.22787456445993029</v>
      </c>
      <c r="M457" s="49">
        <f t="shared" si="38"/>
        <v>0.46272453950777881</v>
      </c>
      <c r="N457" s="144">
        <f t="shared" si="39"/>
        <v>0.69059910396770907</v>
      </c>
      <c r="O457" s="47"/>
      <c r="P457" s="47"/>
    </row>
    <row r="458" spans="1:16">
      <c r="A458" s="175">
        <v>455</v>
      </c>
      <c r="B458" s="185" t="s">
        <v>116</v>
      </c>
      <c r="C458" s="185" t="s">
        <v>108</v>
      </c>
      <c r="D458" s="204" t="s">
        <v>907</v>
      </c>
      <c r="E458" s="186" t="s">
        <v>902</v>
      </c>
      <c r="F458" s="156">
        <v>1109</v>
      </c>
      <c r="G458" s="163">
        <v>1880839.575</v>
      </c>
      <c r="H458" s="10">
        <v>1426</v>
      </c>
      <c r="I458" s="10">
        <v>1842700</v>
      </c>
      <c r="J458" s="49">
        <f t="shared" si="35"/>
        <v>1.2858431018935979</v>
      </c>
      <c r="K458" s="49">
        <f t="shared" si="36"/>
        <v>0.97972204779878691</v>
      </c>
      <c r="L458" s="49">
        <f t="shared" si="37"/>
        <v>0.3</v>
      </c>
      <c r="M458" s="49">
        <f t="shared" si="38"/>
        <v>0.68580543345915079</v>
      </c>
      <c r="N458" s="144">
        <f t="shared" si="39"/>
        <v>0.98580543345915084</v>
      </c>
      <c r="O458" s="47"/>
      <c r="P458" s="47"/>
    </row>
    <row r="459" spans="1:16">
      <c r="A459" s="175">
        <v>456</v>
      </c>
      <c r="B459" s="185" t="s">
        <v>116</v>
      </c>
      <c r="C459" s="185" t="s">
        <v>108</v>
      </c>
      <c r="D459" s="204" t="s">
        <v>909</v>
      </c>
      <c r="E459" s="186" t="s">
        <v>908</v>
      </c>
      <c r="F459" s="156">
        <v>1093</v>
      </c>
      <c r="G459" s="163">
        <v>2133050.5</v>
      </c>
      <c r="H459" s="10">
        <v>1119</v>
      </c>
      <c r="I459" s="10">
        <v>1870260</v>
      </c>
      <c r="J459" s="49">
        <f t="shared" si="35"/>
        <v>1.0237877401646844</v>
      </c>
      <c r="K459" s="49">
        <f t="shared" si="36"/>
        <v>0.87680061958214306</v>
      </c>
      <c r="L459" s="49">
        <f t="shared" si="37"/>
        <v>0.3</v>
      </c>
      <c r="M459" s="49">
        <f t="shared" si="38"/>
        <v>0.61376043370750011</v>
      </c>
      <c r="N459" s="144">
        <f t="shared" si="39"/>
        <v>0.91376043370750004</v>
      </c>
      <c r="O459" s="47"/>
      <c r="P459" s="47"/>
    </row>
    <row r="460" spans="1:16">
      <c r="A460" s="175">
        <v>457</v>
      </c>
      <c r="B460" s="185" t="s">
        <v>116</v>
      </c>
      <c r="C460" s="185" t="s">
        <v>108</v>
      </c>
      <c r="D460" s="204" t="s">
        <v>901</v>
      </c>
      <c r="E460" s="186" t="s">
        <v>1072</v>
      </c>
      <c r="F460" s="156">
        <v>1075</v>
      </c>
      <c r="G460" s="163">
        <v>2072495.0249999999</v>
      </c>
      <c r="H460" s="10">
        <v>1342</v>
      </c>
      <c r="I460" s="10">
        <v>1904475</v>
      </c>
      <c r="J460" s="49">
        <f t="shared" si="35"/>
        <v>1.2483720930232558</v>
      </c>
      <c r="K460" s="49">
        <f t="shared" si="36"/>
        <v>0.91892862324241287</v>
      </c>
      <c r="L460" s="49">
        <f t="shared" si="37"/>
        <v>0.3</v>
      </c>
      <c r="M460" s="49">
        <f t="shared" si="38"/>
        <v>0.64325003626968902</v>
      </c>
      <c r="N460" s="144">
        <f t="shared" si="39"/>
        <v>0.94325003626968895</v>
      </c>
      <c r="O460" s="47"/>
      <c r="P460" s="47"/>
    </row>
    <row r="461" spans="1:16">
      <c r="A461" s="175">
        <v>458</v>
      </c>
      <c r="B461" s="185" t="s">
        <v>116</v>
      </c>
      <c r="C461" s="185" t="s">
        <v>108</v>
      </c>
      <c r="D461" s="204" t="s">
        <v>905</v>
      </c>
      <c r="E461" s="186" t="s">
        <v>906</v>
      </c>
      <c r="F461" s="156">
        <v>1054</v>
      </c>
      <c r="G461" s="163">
        <v>1874555.9</v>
      </c>
      <c r="H461" s="10">
        <v>1238</v>
      </c>
      <c r="I461" s="10">
        <v>1609185</v>
      </c>
      <c r="J461" s="49">
        <f t="shared" si="35"/>
        <v>1.174573055028463</v>
      </c>
      <c r="K461" s="49">
        <f t="shared" si="36"/>
        <v>0.85843532326776706</v>
      </c>
      <c r="L461" s="49">
        <f t="shared" si="37"/>
        <v>0.3</v>
      </c>
      <c r="M461" s="49">
        <f t="shared" si="38"/>
        <v>0.60090472628743685</v>
      </c>
      <c r="N461" s="144">
        <f t="shared" si="39"/>
        <v>0.90090472628743679</v>
      </c>
      <c r="O461" s="47"/>
      <c r="P461" s="47"/>
    </row>
    <row r="462" spans="1:16">
      <c r="A462" s="175">
        <v>459</v>
      </c>
      <c r="B462" s="185" t="s">
        <v>119</v>
      </c>
      <c r="C462" s="185" t="s">
        <v>108</v>
      </c>
      <c r="D462" s="157" t="s">
        <v>910</v>
      </c>
      <c r="E462" s="158" t="s">
        <v>1111</v>
      </c>
      <c r="F462" s="156">
        <v>1037</v>
      </c>
      <c r="G462" s="163">
        <v>1976156.7749999999</v>
      </c>
      <c r="H462" s="10">
        <v>1124</v>
      </c>
      <c r="I462" s="10">
        <v>1592750</v>
      </c>
      <c r="J462" s="49">
        <f t="shared" si="35"/>
        <v>1.0838958534233365</v>
      </c>
      <c r="K462" s="49">
        <f t="shared" si="36"/>
        <v>0.80598362445206306</v>
      </c>
      <c r="L462" s="49">
        <f t="shared" si="37"/>
        <v>0.3</v>
      </c>
      <c r="M462" s="49">
        <f t="shared" si="38"/>
        <v>0.56418853711644412</v>
      </c>
      <c r="N462" s="144">
        <f t="shared" si="39"/>
        <v>0.86418853711644417</v>
      </c>
      <c r="O462" s="47"/>
      <c r="P462" s="47"/>
    </row>
    <row r="463" spans="1:16">
      <c r="A463" s="175">
        <v>460</v>
      </c>
      <c r="B463" s="185" t="s">
        <v>119</v>
      </c>
      <c r="C463" s="185" t="s">
        <v>108</v>
      </c>
      <c r="D463" s="157" t="s">
        <v>913</v>
      </c>
      <c r="E463" s="161" t="s">
        <v>1382</v>
      </c>
      <c r="F463" s="156">
        <v>685</v>
      </c>
      <c r="G463" s="163">
        <v>1201982.3</v>
      </c>
      <c r="H463" s="10">
        <v>797</v>
      </c>
      <c r="I463" s="10">
        <v>1054385</v>
      </c>
      <c r="J463" s="49">
        <f t="shared" si="35"/>
        <v>1.1635036496350364</v>
      </c>
      <c r="K463" s="49">
        <f t="shared" si="36"/>
        <v>0.87720509694693505</v>
      </c>
      <c r="L463" s="49">
        <f t="shared" si="37"/>
        <v>0.3</v>
      </c>
      <c r="M463" s="49">
        <f t="shared" si="38"/>
        <v>0.61404356786285452</v>
      </c>
      <c r="N463" s="144">
        <f t="shared" si="39"/>
        <v>0.91404356786285446</v>
      </c>
      <c r="O463" s="47"/>
      <c r="P463" s="47"/>
    </row>
    <row r="464" spans="1:16">
      <c r="A464" s="175">
        <v>461</v>
      </c>
      <c r="B464" s="185" t="s">
        <v>119</v>
      </c>
      <c r="C464" s="185" t="s">
        <v>108</v>
      </c>
      <c r="D464" s="157" t="s">
        <v>912</v>
      </c>
      <c r="E464" s="158" t="s">
        <v>1361</v>
      </c>
      <c r="F464" s="156">
        <v>1067</v>
      </c>
      <c r="G464" s="163">
        <v>2177601.2250000001</v>
      </c>
      <c r="H464" s="10">
        <v>948</v>
      </c>
      <c r="I464" s="10">
        <v>1476650</v>
      </c>
      <c r="J464" s="49">
        <f t="shared" si="35"/>
        <v>0.88847235238987821</v>
      </c>
      <c r="K464" s="49">
        <f t="shared" si="36"/>
        <v>0.67810854579217095</v>
      </c>
      <c r="L464" s="49">
        <f t="shared" si="37"/>
        <v>0.26654170571696345</v>
      </c>
      <c r="M464" s="49">
        <f t="shared" si="38"/>
        <v>0.47467598205451961</v>
      </c>
      <c r="N464" s="144">
        <f t="shared" si="39"/>
        <v>0.74121768777148311</v>
      </c>
      <c r="O464" s="47"/>
      <c r="P464" s="47"/>
    </row>
    <row r="465" spans="1:16">
      <c r="A465" s="175">
        <v>462</v>
      </c>
      <c r="B465" s="185" t="s">
        <v>119</v>
      </c>
      <c r="C465" s="185" t="s">
        <v>108</v>
      </c>
      <c r="D465" s="157" t="s">
        <v>911</v>
      </c>
      <c r="E465" s="158" t="s">
        <v>1112</v>
      </c>
      <c r="F465" s="156">
        <v>1156</v>
      </c>
      <c r="G465" s="163">
        <v>2238679.1749999998</v>
      </c>
      <c r="H465" s="10">
        <v>1470</v>
      </c>
      <c r="I465" s="10">
        <v>1889440</v>
      </c>
      <c r="J465" s="49">
        <f t="shared" si="35"/>
        <v>1.2716262975778547</v>
      </c>
      <c r="K465" s="49">
        <f t="shared" si="36"/>
        <v>0.84399766661518172</v>
      </c>
      <c r="L465" s="49">
        <f t="shared" si="37"/>
        <v>0.3</v>
      </c>
      <c r="M465" s="49">
        <f t="shared" si="38"/>
        <v>0.59079836663062713</v>
      </c>
      <c r="N465" s="144">
        <f t="shared" si="39"/>
        <v>0.89079836663062717</v>
      </c>
      <c r="O465" s="47"/>
      <c r="P465" s="47"/>
    </row>
    <row r="466" spans="1:16">
      <c r="A466" s="175">
        <v>463</v>
      </c>
      <c r="B466" s="161" t="s">
        <v>115</v>
      </c>
      <c r="C466" s="161" t="s">
        <v>108</v>
      </c>
      <c r="D466" s="158" t="s">
        <v>885</v>
      </c>
      <c r="E466" s="158" t="s">
        <v>886</v>
      </c>
      <c r="F466" s="156">
        <v>1625</v>
      </c>
      <c r="G466" s="163">
        <v>3364266.9249999998</v>
      </c>
      <c r="H466" s="10">
        <v>1254</v>
      </c>
      <c r="I466" s="10">
        <v>1972310</v>
      </c>
      <c r="J466" s="49">
        <f t="shared" si="35"/>
        <v>0.77169230769230768</v>
      </c>
      <c r="K466" s="49">
        <f t="shared" si="36"/>
        <v>0.58625253107703401</v>
      </c>
      <c r="L466" s="49">
        <f t="shared" si="37"/>
        <v>0.2315076923076923</v>
      </c>
      <c r="M466" s="49">
        <f t="shared" si="38"/>
        <v>0.41037677175392379</v>
      </c>
      <c r="N466" s="144">
        <f t="shared" si="39"/>
        <v>0.64188446406161614</v>
      </c>
      <c r="O466" s="47"/>
      <c r="P466" s="47"/>
    </row>
    <row r="467" spans="1:16">
      <c r="A467" s="175">
        <v>464</v>
      </c>
      <c r="B467" s="161" t="s">
        <v>115</v>
      </c>
      <c r="C467" s="161" t="s">
        <v>108</v>
      </c>
      <c r="D467" s="158" t="s">
        <v>883</v>
      </c>
      <c r="E467" s="159" t="s">
        <v>884</v>
      </c>
      <c r="F467" s="156">
        <v>1568</v>
      </c>
      <c r="G467" s="163">
        <v>2698911.4750000001</v>
      </c>
      <c r="H467" s="10">
        <v>1400</v>
      </c>
      <c r="I467" s="10">
        <v>2194585</v>
      </c>
      <c r="J467" s="49">
        <f t="shared" si="35"/>
        <v>0.8928571428571429</v>
      </c>
      <c r="K467" s="49">
        <f t="shared" si="36"/>
        <v>0.81313708149690234</v>
      </c>
      <c r="L467" s="49">
        <f t="shared" si="37"/>
        <v>0.26785714285714285</v>
      </c>
      <c r="M467" s="49">
        <f t="shared" si="38"/>
        <v>0.56919595704783155</v>
      </c>
      <c r="N467" s="144">
        <f t="shared" si="39"/>
        <v>0.83705309990497434</v>
      </c>
      <c r="O467" s="47"/>
      <c r="P467" s="47"/>
    </row>
    <row r="468" spans="1:16">
      <c r="A468" s="175">
        <v>465</v>
      </c>
      <c r="B468" s="161" t="s">
        <v>115</v>
      </c>
      <c r="C468" s="161" t="s">
        <v>108</v>
      </c>
      <c r="D468" s="158" t="s">
        <v>887</v>
      </c>
      <c r="E468" s="159" t="s">
        <v>1110</v>
      </c>
      <c r="F468" s="156">
        <v>1417</v>
      </c>
      <c r="G468" s="163">
        <v>2352583.5499999998</v>
      </c>
      <c r="H468" s="10">
        <v>1438</v>
      </c>
      <c r="I468" s="10">
        <v>2077520</v>
      </c>
      <c r="J468" s="49">
        <f t="shared" si="35"/>
        <v>1.0148200423429781</v>
      </c>
      <c r="K468" s="49">
        <f t="shared" si="36"/>
        <v>0.8830802204665591</v>
      </c>
      <c r="L468" s="49">
        <f t="shared" si="37"/>
        <v>0.3</v>
      </c>
      <c r="M468" s="49">
        <f t="shared" si="38"/>
        <v>0.61815615432659132</v>
      </c>
      <c r="N468" s="144">
        <f t="shared" si="39"/>
        <v>0.91815615432659126</v>
      </c>
      <c r="O468" s="47"/>
      <c r="P468" s="47"/>
    </row>
    <row r="469" spans="1:16">
      <c r="A469" s="175">
        <v>466</v>
      </c>
      <c r="B469" s="161" t="s">
        <v>115</v>
      </c>
      <c r="C469" s="161" t="s">
        <v>108</v>
      </c>
      <c r="D469" s="158" t="s">
        <v>882</v>
      </c>
      <c r="E469" s="158" t="s">
        <v>1381</v>
      </c>
      <c r="F469" s="156">
        <v>1869</v>
      </c>
      <c r="G469" s="163">
        <v>4641863.8499999996</v>
      </c>
      <c r="H469" s="10">
        <v>1094</v>
      </c>
      <c r="I469" s="10">
        <v>2429180</v>
      </c>
      <c r="J469" s="49">
        <f t="shared" si="35"/>
        <v>0.58533975387907977</v>
      </c>
      <c r="K469" s="49">
        <f t="shared" si="36"/>
        <v>0.52331995907204387</v>
      </c>
      <c r="L469" s="49">
        <f t="shared" si="37"/>
        <v>0.17560192616372391</v>
      </c>
      <c r="M469" s="49">
        <f t="shared" si="38"/>
        <v>0.36632397135043071</v>
      </c>
      <c r="N469" s="144">
        <f t="shared" si="39"/>
        <v>0.54192589751415465</v>
      </c>
      <c r="O469" s="47"/>
      <c r="P469" s="47"/>
    </row>
    <row r="470" spans="1:16">
      <c r="A470" s="175">
        <v>467</v>
      </c>
      <c r="B470" s="161" t="s">
        <v>115</v>
      </c>
      <c r="C470" s="161" t="s">
        <v>108</v>
      </c>
      <c r="D470" s="158" t="s">
        <v>880</v>
      </c>
      <c r="E470" s="158" t="s">
        <v>881</v>
      </c>
      <c r="F470" s="156">
        <v>1162</v>
      </c>
      <c r="G470" s="163">
        <v>2044568.175</v>
      </c>
      <c r="H470" s="10">
        <v>951</v>
      </c>
      <c r="I470" s="10">
        <v>1291235</v>
      </c>
      <c r="J470" s="49">
        <f t="shared" si="35"/>
        <v>0.81841652323580039</v>
      </c>
      <c r="K470" s="49">
        <f t="shared" si="36"/>
        <v>0.63154411566638025</v>
      </c>
      <c r="L470" s="49">
        <f t="shared" si="37"/>
        <v>0.24552495697074012</v>
      </c>
      <c r="M470" s="49">
        <f t="shared" si="38"/>
        <v>0.44208088096646614</v>
      </c>
      <c r="N470" s="144">
        <f t="shared" si="39"/>
        <v>0.68760583793720631</v>
      </c>
      <c r="O470" s="47"/>
      <c r="P470" s="47"/>
    </row>
    <row r="471" spans="1:16">
      <c r="A471" s="175">
        <v>468</v>
      </c>
      <c r="B471" s="185" t="s">
        <v>109</v>
      </c>
      <c r="C471" s="185" t="s">
        <v>108</v>
      </c>
      <c r="D471" s="157" t="s">
        <v>894</v>
      </c>
      <c r="E471" s="158" t="s">
        <v>895</v>
      </c>
      <c r="F471" s="156">
        <v>1717</v>
      </c>
      <c r="G471" s="163">
        <v>3528459.4249999998</v>
      </c>
      <c r="H471" s="10">
        <v>1815</v>
      </c>
      <c r="I471" s="10">
        <v>3063915</v>
      </c>
      <c r="J471" s="49">
        <f t="shared" si="35"/>
        <v>1.0570762958648805</v>
      </c>
      <c r="K471" s="49">
        <f t="shared" si="36"/>
        <v>0.86834355477957637</v>
      </c>
      <c r="L471" s="49">
        <f t="shared" si="37"/>
        <v>0.3</v>
      </c>
      <c r="M471" s="49">
        <f t="shared" si="38"/>
        <v>0.60784048834570337</v>
      </c>
      <c r="N471" s="144">
        <f t="shared" si="39"/>
        <v>0.90784048834570341</v>
      </c>
      <c r="O471" s="47"/>
      <c r="P471" s="47"/>
    </row>
    <row r="472" spans="1:16">
      <c r="A472" s="175">
        <v>469</v>
      </c>
      <c r="B472" s="185" t="s">
        <v>109</v>
      </c>
      <c r="C472" s="185" t="s">
        <v>108</v>
      </c>
      <c r="D472" s="157" t="s">
        <v>896</v>
      </c>
      <c r="E472" s="158" t="s">
        <v>897</v>
      </c>
      <c r="F472" s="156">
        <v>1247</v>
      </c>
      <c r="G472" s="163">
        <v>2278672.9500000002</v>
      </c>
      <c r="H472" s="10">
        <v>1763</v>
      </c>
      <c r="I472" s="10">
        <v>2355755</v>
      </c>
      <c r="J472" s="49">
        <f t="shared" si="35"/>
        <v>1.4137931034482758</v>
      </c>
      <c r="K472" s="49">
        <f t="shared" si="36"/>
        <v>1.0338276056684659</v>
      </c>
      <c r="L472" s="49">
        <f t="shared" si="37"/>
        <v>0.3</v>
      </c>
      <c r="M472" s="49">
        <f t="shared" si="38"/>
        <v>0.7</v>
      </c>
      <c r="N472" s="144">
        <f t="shared" si="39"/>
        <v>1</v>
      </c>
      <c r="O472" s="47"/>
      <c r="P472" s="47"/>
    </row>
    <row r="473" spans="1:16">
      <c r="A473" s="175">
        <v>470</v>
      </c>
      <c r="B473" s="185" t="s">
        <v>109</v>
      </c>
      <c r="C473" s="185" t="s">
        <v>108</v>
      </c>
      <c r="D473" s="157" t="s">
        <v>899</v>
      </c>
      <c r="E473" s="158" t="s">
        <v>900</v>
      </c>
      <c r="F473" s="156">
        <v>1665</v>
      </c>
      <c r="G473" s="163">
        <v>3340989.4249999998</v>
      </c>
      <c r="H473" s="10">
        <v>1897</v>
      </c>
      <c r="I473" s="10">
        <v>2860800</v>
      </c>
      <c r="J473" s="49">
        <f t="shared" si="35"/>
        <v>1.1393393393393394</v>
      </c>
      <c r="K473" s="49">
        <f t="shared" si="36"/>
        <v>0.85627328796468738</v>
      </c>
      <c r="L473" s="49">
        <f t="shared" si="37"/>
        <v>0.3</v>
      </c>
      <c r="M473" s="49">
        <f t="shared" si="38"/>
        <v>0.59939130157528109</v>
      </c>
      <c r="N473" s="144">
        <f t="shared" si="39"/>
        <v>0.89939130157528102</v>
      </c>
      <c r="O473" s="47"/>
      <c r="P473" s="47"/>
    </row>
    <row r="474" spans="1:16">
      <c r="A474" s="175">
        <v>471</v>
      </c>
      <c r="B474" s="185" t="s">
        <v>109</v>
      </c>
      <c r="C474" s="185" t="s">
        <v>108</v>
      </c>
      <c r="D474" s="157" t="s">
        <v>898</v>
      </c>
      <c r="E474" s="158" t="s">
        <v>1069</v>
      </c>
      <c r="F474" s="156">
        <v>1298</v>
      </c>
      <c r="G474" s="163">
        <v>2208327.9500000002</v>
      </c>
      <c r="H474" s="10">
        <v>1405</v>
      </c>
      <c r="I474" s="10">
        <v>2076925</v>
      </c>
      <c r="J474" s="49">
        <f t="shared" si="35"/>
        <v>1.0824345146379044</v>
      </c>
      <c r="K474" s="49">
        <f t="shared" si="36"/>
        <v>0.94049663230499791</v>
      </c>
      <c r="L474" s="49">
        <f t="shared" si="37"/>
        <v>0.3</v>
      </c>
      <c r="M474" s="49">
        <f t="shared" si="38"/>
        <v>0.65834764261349854</v>
      </c>
      <c r="N474" s="144">
        <f t="shared" si="39"/>
        <v>0.95834764261349847</v>
      </c>
      <c r="O474" s="47"/>
      <c r="P474" s="47"/>
    </row>
    <row r="475" spans="1:16">
      <c r="A475" s="175">
        <v>472</v>
      </c>
      <c r="B475" s="159" t="s">
        <v>123</v>
      </c>
      <c r="C475" s="159" t="s">
        <v>124</v>
      </c>
      <c r="D475" s="159" t="s">
        <v>930</v>
      </c>
      <c r="E475" s="159" t="s">
        <v>931</v>
      </c>
      <c r="F475" s="156">
        <v>559</v>
      </c>
      <c r="G475" s="163">
        <v>1411759.2749999999</v>
      </c>
      <c r="H475" s="10">
        <v>336</v>
      </c>
      <c r="I475" s="10">
        <v>658275</v>
      </c>
      <c r="J475" s="49">
        <f t="shared" si="35"/>
        <v>0.60107334525939182</v>
      </c>
      <c r="K475" s="49">
        <f t="shared" si="36"/>
        <v>0.46627991872056235</v>
      </c>
      <c r="L475" s="49">
        <f t="shared" si="37"/>
        <v>0.18032200357781755</v>
      </c>
      <c r="M475" s="49">
        <f t="shared" si="38"/>
        <v>0.32639594310439363</v>
      </c>
      <c r="N475" s="144">
        <f t="shared" si="39"/>
        <v>0.50671794668221115</v>
      </c>
      <c r="O475" s="47"/>
      <c r="P475" s="47"/>
    </row>
    <row r="476" spans="1:16">
      <c r="A476" s="175">
        <v>473</v>
      </c>
      <c r="B476" s="159" t="s">
        <v>123</v>
      </c>
      <c r="C476" s="159" t="s">
        <v>124</v>
      </c>
      <c r="D476" s="159" t="s">
        <v>934</v>
      </c>
      <c r="E476" s="159" t="s">
        <v>935</v>
      </c>
      <c r="F476" s="156">
        <v>927</v>
      </c>
      <c r="G476" s="163">
        <v>2334222.0499999998</v>
      </c>
      <c r="H476" s="10">
        <v>845</v>
      </c>
      <c r="I476" s="10">
        <v>1664375</v>
      </c>
      <c r="J476" s="49">
        <f t="shared" si="35"/>
        <v>0.9115426105717368</v>
      </c>
      <c r="K476" s="49">
        <f t="shared" si="36"/>
        <v>0.71303199282176266</v>
      </c>
      <c r="L476" s="49">
        <f t="shared" si="37"/>
        <v>0.27346278317152101</v>
      </c>
      <c r="M476" s="49">
        <f t="shared" si="38"/>
        <v>0.49912239497523381</v>
      </c>
      <c r="N476" s="144">
        <f t="shared" si="39"/>
        <v>0.77258517814675476</v>
      </c>
      <c r="O476" s="47"/>
      <c r="P476" s="47"/>
    </row>
    <row r="477" spans="1:16">
      <c r="A477" s="175">
        <v>474</v>
      </c>
      <c r="B477" s="159" t="s">
        <v>123</v>
      </c>
      <c r="C477" s="159" t="s">
        <v>124</v>
      </c>
      <c r="D477" s="159" t="s">
        <v>932</v>
      </c>
      <c r="E477" s="159" t="s">
        <v>1113</v>
      </c>
      <c r="F477" s="156">
        <v>927</v>
      </c>
      <c r="G477" s="163">
        <v>2334222.0499999998</v>
      </c>
      <c r="H477" s="10">
        <v>412</v>
      </c>
      <c r="I477" s="10">
        <v>715195</v>
      </c>
      <c r="J477" s="49">
        <f t="shared" si="35"/>
        <v>0.44444444444444442</v>
      </c>
      <c r="K477" s="49">
        <f t="shared" si="36"/>
        <v>0.30639544339836911</v>
      </c>
      <c r="L477" s="49">
        <f t="shared" si="37"/>
        <v>0.13333333333333333</v>
      </c>
      <c r="M477" s="49">
        <f t="shared" si="38"/>
        <v>0.21447681037885835</v>
      </c>
      <c r="N477" s="144">
        <f t="shared" si="39"/>
        <v>0.34781014371219166</v>
      </c>
      <c r="O477" s="47"/>
      <c r="P477" s="47"/>
    </row>
    <row r="478" spans="1:16">
      <c r="A478" s="175">
        <v>475</v>
      </c>
      <c r="B478" s="159" t="s">
        <v>123</v>
      </c>
      <c r="C478" s="159" t="s">
        <v>124</v>
      </c>
      <c r="D478" s="159" t="s">
        <v>929</v>
      </c>
      <c r="E478" s="159" t="s">
        <v>1403</v>
      </c>
      <c r="F478" s="156">
        <v>852</v>
      </c>
      <c r="G478" s="163">
        <v>2135004.875</v>
      </c>
      <c r="H478" s="10">
        <v>441</v>
      </c>
      <c r="I478" s="10">
        <v>939200</v>
      </c>
      <c r="J478" s="49">
        <f t="shared" si="35"/>
        <v>0.51760563380281688</v>
      </c>
      <c r="K478" s="49">
        <f t="shared" si="36"/>
        <v>0.4399053187173636</v>
      </c>
      <c r="L478" s="49">
        <f t="shared" si="37"/>
        <v>0.15528169014084506</v>
      </c>
      <c r="M478" s="49">
        <f t="shared" si="38"/>
        <v>0.3079337231021545</v>
      </c>
      <c r="N478" s="144">
        <f t="shared" si="39"/>
        <v>0.46321541324299953</v>
      </c>
      <c r="O478" s="47"/>
      <c r="P478" s="47"/>
    </row>
    <row r="479" spans="1:16">
      <c r="A479" s="175">
        <v>476</v>
      </c>
      <c r="B479" s="159" t="s">
        <v>123</v>
      </c>
      <c r="C479" s="159" t="s">
        <v>124</v>
      </c>
      <c r="D479" s="159" t="s">
        <v>933</v>
      </c>
      <c r="E479" s="159" t="s">
        <v>499</v>
      </c>
      <c r="F479" s="156">
        <v>442</v>
      </c>
      <c r="G479" s="163">
        <v>1100208.2749999999</v>
      </c>
      <c r="H479" s="10">
        <v>436</v>
      </c>
      <c r="I479" s="10">
        <v>621455</v>
      </c>
      <c r="J479" s="49">
        <f t="shared" si="35"/>
        <v>0.98642533936651589</v>
      </c>
      <c r="K479" s="49">
        <f t="shared" si="36"/>
        <v>0.56485214129115691</v>
      </c>
      <c r="L479" s="49">
        <f t="shared" si="37"/>
        <v>0.29592760180995475</v>
      </c>
      <c r="M479" s="49">
        <f t="shared" si="38"/>
        <v>0.39539649890380979</v>
      </c>
      <c r="N479" s="144">
        <f t="shared" si="39"/>
        <v>0.69132410071376449</v>
      </c>
      <c r="O479" s="47"/>
      <c r="P479" s="47"/>
    </row>
    <row r="480" spans="1:16">
      <c r="A480" s="175">
        <v>477</v>
      </c>
      <c r="B480" s="159" t="s">
        <v>127</v>
      </c>
      <c r="C480" s="159" t="s">
        <v>124</v>
      </c>
      <c r="D480" s="159" t="s">
        <v>925</v>
      </c>
      <c r="E480" s="159" t="s">
        <v>1404</v>
      </c>
      <c r="F480" s="156">
        <v>1029</v>
      </c>
      <c r="G480" s="163">
        <v>2076183.375</v>
      </c>
      <c r="H480" s="10">
        <v>899</v>
      </c>
      <c r="I480" s="10">
        <v>1293225</v>
      </c>
      <c r="J480" s="49">
        <f t="shared" si="35"/>
        <v>0.87366375121477158</v>
      </c>
      <c r="K480" s="49">
        <f t="shared" si="36"/>
        <v>0.62288573137235526</v>
      </c>
      <c r="L480" s="49">
        <f t="shared" si="37"/>
        <v>0.26209912536443147</v>
      </c>
      <c r="M480" s="49">
        <f t="shared" si="38"/>
        <v>0.43602001196064866</v>
      </c>
      <c r="N480" s="144">
        <f t="shared" si="39"/>
        <v>0.69811913732508013</v>
      </c>
      <c r="O480" s="47"/>
      <c r="P480" s="47"/>
    </row>
    <row r="481" spans="1:16">
      <c r="A481" s="175">
        <v>478</v>
      </c>
      <c r="B481" s="159" t="s">
        <v>127</v>
      </c>
      <c r="C481" s="159" t="s">
        <v>124</v>
      </c>
      <c r="D481" s="159" t="s">
        <v>922</v>
      </c>
      <c r="E481" s="159" t="s">
        <v>1405</v>
      </c>
      <c r="F481" s="156">
        <v>1101</v>
      </c>
      <c r="G481" s="163">
        <v>2221813.1749999998</v>
      </c>
      <c r="H481" s="10">
        <v>512</v>
      </c>
      <c r="I481" s="10">
        <v>1030615</v>
      </c>
      <c r="J481" s="49">
        <f t="shared" si="35"/>
        <v>0.46503178928247046</v>
      </c>
      <c r="K481" s="49">
        <f t="shared" si="36"/>
        <v>0.46386213368277468</v>
      </c>
      <c r="L481" s="49">
        <f t="shared" si="37"/>
        <v>0.13950953678474112</v>
      </c>
      <c r="M481" s="49">
        <f t="shared" si="38"/>
        <v>0.32470349357794226</v>
      </c>
      <c r="N481" s="144">
        <f t="shared" si="39"/>
        <v>0.46421303036268335</v>
      </c>
      <c r="O481" s="47"/>
      <c r="P481" s="47"/>
    </row>
    <row r="482" spans="1:16">
      <c r="A482" s="175">
        <v>479</v>
      </c>
      <c r="B482" s="159" t="s">
        <v>127</v>
      </c>
      <c r="C482" s="159" t="s">
        <v>124</v>
      </c>
      <c r="D482" s="159" t="s">
        <v>923</v>
      </c>
      <c r="E482" s="159" t="s">
        <v>1230</v>
      </c>
      <c r="F482" s="156">
        <v>1101</v>
      </c>
      <c r="G482" s="163">
        <v>2221813.1749999998</v>
      </c>
      <c r="H482" s="10">
        <v>1028</v>
      </c>
      <c r="I482" s="10">
        <v>1349830</v>
      </c>
      <c r="J482" s="49">
        <f t="shared" si="35"/>
        <v>0.93369663941871028</v>
      </c>
      <c r="K482" s="49">
        <f t="shared" si="36"/>
        <v>0.60753532978757319</v>
      </c>
      <c r="L482" s="49">
        <f t="shared" si="37"/>
        <v>0.28010899182561305</v>
      </c>
      <c r="M482" s="49">
        <f t="shared" si="38"/>
        <v>0.42527473085130119</v>
      </c>
      <c r="N482" s="144">
        <f t="shared" si="39"/>
        <v>0.70538372267691418</v>
      </c>
      <c r="O482" s="47"/>
      <c r="P482" s="47"/>
    </row>
    <row r="483" spans="1:16">
      <c r="A483" s="175">
        <v>480</v>
      </c>
      <c r="B483" s="159" t="s">
        <v>127</v>
      </c>
      <c r="C483" s="159" t="s">
        <v>124</v>
      </c>
      <c r="D483" s="159" t="s">
        <v>924</v>
      </c>
      <c r="E483" s="159" t="s">
        <v>1406</v>
      </c>
      <c r="F483" s="156">
        <v>1310</v>
      </c>
      <c r="G483" s="163">
        <v>2649446.375</v>
      </c>
      <c r="H483" s="10">
        <v>901</v>
      </c>
      <c r="I483" s="10">
        <v>1646785</v>
      </c>
      <c r="J483" s="49">
        <f t="shared" si="35"/>
        <v>0.68778625954198469</v>
      </c>
      <c r="K483" s="49">
        <f t="shared" si="36"/>
        <v>0.62155815476733323</v>
      </c>
      <c r="L483" s="49">
        <f t="shared" si="37"/>
        <v>0.20633587786259541</v>
      </c>
      <c r="M483" s="49">
        <f t="shared" si="38"/>
        <v>0.43509070833713326</v>
      </c>
      <c r="N483" s="144">
        <f t="shared" si="39"/>
        <v>0.6414265861997287</v>
      </c>
      <c r="O483" s="47"/>
      <c r="P483" s="47"/>
    </row>
    <row r="484" spans="1:16">
      <c r="A484" s="175">
        <v>481</v>
      </c>
      <c r="B484" s="159" t="s">
        <v>127</v>
      </c>
      <c r="C484" s="159" t="s">
        <v>124</v>
      </c>
      <c r="D484" s="159" t="s">
        <v>1159</v>
      </c>
      <c r="E484" s="159" t="s">
        <v>1407</v>
      </c>
      <c r="F484" s="156">
        <v>1029</v>
      </c>
      <c r="G484" s="163">
        <v>2076183.375</v>
      </c>
      <c r="H484" s="10">
        <v>1063</v>
      </c>
      <c r="I484" s="10">
        <v>1541440</v>
      </c>
      <c r="J484" s="49">
        <f t="shared" si="35"/>
        <v>1.033041788143829</v>
      </c>
      <c r="K484" s="49">
        <f t="shared" si="36"/>
        <v>0.7424392366112651</v>
      </c>
      <c r="L484" s="49">
        <f t="shared" si="37"/>
        <v>0.3</v>
      </c>
      <c r="M484" s="49">
        <f t="shared" si="38"/>
        <v>0.5197074656278855</v>
      </c>
      <c r="N484" s="144">
        <f t="shared" si="39"/>
        <v>0.81970746562788555</v>
      </c>
      <c r="O484" s="47"/>
      <c r="P484" s="47"/>
    </row>
    <row r="485" spans="1:16">
      <c r="A485" s="175">
        <v>482</v>
      </c>
      <c r="B485" s="159" t="s">
        <v>127</v>
      </c>
      <c r="C485" s="159" t="s">
        <v>124</v>
      </c>
      <c r="D485" s="159" t="s">
        <v>927</v>
      </c>
      <c r="E485" s="159" t="s">
        <v>806</v>
      </c>
      <c r="F485" s="156">
        <v>899</v>
      </c>
      <c r="G485" s="163">
        <v>1823209.9750000001</v>
      </c>
      <c r="H485" s="10">
        <v>703</v>
      </c>
      <c r="I485" s="10">
        <v>1015545</v>
      </c>
      <c r="J485" s="49">
        <f t="shared" si="35"/>
        <v>0.78197997775305894</v>
      </c>
      <c r="K485" s="49">
        <f t="shared" si="36"/>
        <v>0.55700934830613791</v>
      </c>
      <c r="L485" s="49">
        <f t="shared" si="37"/>
        <v>0.23459399332591768</v>
      </c>
      <c r="M485" s="49">
        <f t="shared" si="38"/>
        <v>0.38990654381429651</v>
      </c>
      <c r="N485" s="144">
        <f t="shared" si="39"/>
        <v>0.62450053714021414</v>
      </c>
      <c r="O485" s="47"/>
      <c r="P485" s="47"/>
    </row>
    <row r="486" spans="1:16">
      <c r="A486" s="175">
        <v>483</v>
      </c>
      <c r="B486" s="159" t="s">
        <v>127</v>
      </c>
      <c r="C486" s="159" t="s">
        <v>124</v>
      </c>
      <c r="D486" s="159" t="s">
        <v>928</v>
      </c>
      <c r="E486" s="159" t="s">
        <v>1229</v>
      </c>
      <c r="F486" s="156">
        <v>412</v>
      </c>
      <c r="G486" s="163">
        <v>841690.92500000005</v>
      </c>
      <c r="H486" s="10">
        <v>400</v>
      </c>
      <c r="I486" s="10">
        <v>763525</v>
      </c>
      <c r="J486" s="49">
        <f t="shared" si="35"/>
        <v>0.970873786407767</v>
      </c>
      <c r="K486" s="49">
        <f t="shared" si="36"/>
        <v>0.90713227067287194</v>
      </c>
      <c r="L486" s="49">
        <f t="shared" si="37"/>
        <v>0.29126213592233008</v>
      </c>
      <c r="M486" s="49">
        <f t="shared" si="38"/>
        <v>0.63499258947101034</v>
      </c>
      <c r="N486" s="144">
        <f t="shared" si="39"/>
        <v>0.92625472539334042</v>
      </c>
      <c r="O486" s="47"/>
      <c r="P486" s="47"/>
    </row>
    <row r="487" spans="1:16">
      <c r="A487" s="175">
        <v>484</v>
      </c>
      <c r="B487" s="159" t="s">
        <v>141</v>
      </c>
      <c r="C487" s="159" t="s">
        <v>124</v>
      </c>
      <c r="D487" s="159" t="s">
        <v>268</v>
      </c>
      <c r="E487" s="159" t="s">
        <v>1408</v>
      </c>
      <c r="F487" s="156">
        <v>749</v>
      </c>
      <c r="G487" s="163">
        <v>1492601.825</v>
      </c>
      <c r="H487" s="10">
        <v>612</v>
      </c>
      <c r="I487" s="10">
        <v>891185</v>
      </c>
      <c r="J487" s="49">
        <f t="shared" si="35"/>
        <v>0.81708945260347132</v>
      </c>
      <c r="K487" s="49">
        <f t="shared" si="36"/>
        <v>0.597068143072919</v>
      </c>
      <c r="L487" s="49">
        <f t="shared" si="37"/>
        <v>0.24512683578104139</v>
      </c>
      <c r="M487" s="49">
        <f t="shared" si="38"/>
        <v>0.41794770015104327</v>
      </c>
      <c r="N487" s="144">
        <f t="shared" si="39"/>
        <v>0.66307453593208465</v>
      </c>
      <c r="O487" s="47"/>
      <c r="P487" s="47"/>
    </row>
    <row r="488" spans="1:16">
      <c r="A488" s="175">
        <v>485</v>
      </c>
      <c r="B488" s="159" t="s">
        <v>141</v>
      </c>
      <c r="C488" s="159" t="s">
        <v>124</v>
      </c>
      <c r="D488" s="159" t="s">
        <v>270</v>
      </c>
      <c r="E488" s="159" t="s">
        <v>1409</v>
      </c>
      <c r="F488" s="156">
        <v>563</v>
      </c>
      <c r="G488" s="163">
        <v>1138248.1499999999</v>
      </c>
      <c r="H488" s="10">
        <v>741</v>
      </c>
      <c r="I488" s="10">
        <v>1099930</v>
      </c>
      <c r="J488" s="49">
        <f t="shared" si="35"/>
        <v>1.3161634103019537</v>
      </c>
      <c r="K488" s="49">
        <f t="shared" si="36"/>
        <v>0.96633585567435365</v>
      </c>
      <c r="L488" s="49">
        <f t="shared" si="37"/>
        <v>0.3</v>
      </c>
      <c r="M488" s="49">
        <f t="shared" si="38"/>
        <v>0.67643509897204757</v>
      </c>
      <c r="N488" s="144">
        <f t="shared" si="39"/>
        <v>0.97643509897204761</v>
      </c>
      <c r="O488" s="47"/>
      <c r="P488" s="47"/>
    </row>
    <row r="489" spans="1:16">
      <c r="A489" s="175">
        <v>486</v>
      </c>
      <c r="B489" s="159" t="s">
        <v>141</v>
      </c>
      <c r="C489" s="159" t="s">
        <v>124</v>
      </c>
      <c r="D489" s="159" t="s">
        <v>269</v>
      </c>
      <c r="E489" s="159" t="s">
        <v>1410</v>
      </c>
      <c r="F489" s="156">
        <v>621</v>
      </c>
      <c r="G489" s="163">
        <v>1251103.425</v>
      </c>
      <c r="H489" s="10">
        <v>481</v>
      </c>
      <c r="I489" s="10">
        <v>969530</v>
      </c>
      <c r="J489" s="49">
        <f t="shared" si="35"/>
        <v>0.77455716586151369</v>
      </c>
      <c r="K489" s="49">
        <f t="shared" si="36"/>
        <v>0.77493992952660962</v>
      </c>
      <c r="L489" s="49">
        <f t="shared" si="37"/>
        <v>0.2323671497584541</v>
      </c>
      <c r="M489" s="49">
        <f t="shared" si="38"/>
        <v>0.54245795066862668</v>
      </c>
      <c r="N489" s="144">
        <f t="shared" si="39"/>
        <v>0.77482510042708075</v>
      </c>
      <c r="O489" s="47"/>
      <c r="P489" s="47"/>
    </row>
    <row r="490" spans="1:16">
      <c r="A490" s="175">
        <v>487</v>
      </c>
      <c r="B490" s="159" t="s">
        <v>141</v>
      </c>
      <c r="C490" s="159" t="s">
        <v>124</v>
      </c>
      <c r="D490" s="159" t="s">
        <v>267</v>
      </c>
      <c r="E490" s="159" t="s">
        <v>1411</v>
      </c>
      <c r="F490" s="156">
        <v>1185</v>
      </c>
      <c r="G490" s="163">
        <v>2365292.0499999998</v>
      </c>
      <c r="H490" s="10">
        <v>866</v>
      </c>
      <c r="I490" s="10">
        <v>1513125</v>
      </c>
      <c r="J490" s="49">
        <f t="shared" si="35"/>
        <v>0.73080168776371313</v>
      </c>
      <c r="K490" s="49">
        <f t="shared" si="36"/>
        <v>0.63972015633333745</v>
      </c>
      <c r="L490" s="49">
        <f t="shared" si="37"/>
        <v>0.21924050632911393</v>
      </c>
      <c r="M490" s="49">
        <f t="shared" si="38"/>
        <v>0.44780410943333621</v>
      </c>
      <c r="N490" s="144">
        <f t="shared" si="39"/>
        <v>0.66704461576245011</v>
      </c>
      <c r="O490" s="47"/>
      <c r="P490" s="47"/>
    </row>
    <row r="491" spans="1:16">
      <c r="A491" s="175">
        <v>488</v>
      </c>
      <c r="B491" s="159" t="s">
        <v>952</v>
      </c>
      <c r="C491" s="159" t="s">
        <v>124</v>
      </c>
      <c r="D491" s="159" t="s">
        <v>957</v>
      </c>
      <c r="E491" s="159" t="s">
        <v>1434</v>
      </c>
      <c r="F491" s="156">
        <v>515</v>
      </c>
      <c r="G491" s="163">
        <v>1094357.3999999999</v>
      </c>
      <c r="H491" s="10">
        <v>463</v>
      </c>
      <c r="I491" s="10">
        <v>649305</v>
      </c>
      <c r="J491" s="49">
        <f t="shared" si="35"/>
        <v>0.89902912621359221</v>
      </c>
      <c r="K491" s="49">
        <f t="shared" si="36"/>
        <v>0.59332079264050308</v>
      </c>
      <c r="L491" s="49">
        <f t="shared" si="37"/>
        <v>0.26970873786407767</v>
      </c>
      <c r="M491" s="49">
        <f t="shared" si="38"/>
        <v>0.41532455484835212</v>
      </c>
      <c r="N491" s="144">
        <f t="shared" si="39"/>
        <v>0.68503329271242985</v>
      </c>
      <c r="O491" s="47"/>
      <c r="P491" s="47"/>
    </row>
    <row r="492" spans="1:16">
      <c r="A492" s="175">
        <v>489</v>
      </c>
      <c r="B492" s="159" t="s">
        <v>952</v>
      </c>
      <c r="C492" s="159" t="s">
        <v>124</v>
      </c>
      <c r="D492" s="159" t="s">
        <v>955</v>
      </c>
      <c r="E492" s="159" t="s">
        <v>1412</v>
      </c>
      <c r="F492" s="156">
        <v>850</v>
      </c>
      <c r="G492" s="163">
        <v>1893365.65</v>
      </c>
      <c r="H492" s="10">
        <v>636</v>
      </c>
      <c r="I492" s="10">
        <v>999355</v>
      </c>
      <c r="J492" s="49">
        <f t="shared" si="35"/>
        <v>0.74823529411764711</v>
      </c>
      <c r="K492" s="49">
        <f t="shared" si="36"/>
        <v>0.52781933590059593</v>
      </c>
      <c r="L492" s="49">
        <f t="shared" si="37"/>
        <v>0.22447058823529412</v>
      </c>
      <c r="M492" s="49">
        <f t="shared" si="38"/>
        <v>0.36947353513041714</v>
      </c>
      <c r="N492" s="144">
        <f t="shared" si="39"/>
        <v>0.59394412336571123</v>
      </c>
      <c r="O492" s="47"/>
      <c r="P492" s="47"/>
    </row>
    <row r="493" spans="1:16">
      <c r="A493" s="175">
        <v>490</v>
      </c>
      <c r="B493" s="159" t="s">
        <v>952</v>
      </c>
      <c r="C493" s="159" t="s">
        <v>124</v>
      </c>
      <c r="D493" s="159" t="s">
        <v>953</v>
      </c>
      <c r="E493" s="159" t="s">
        <v>954</v>
      </c>
      <c r="F493" s="156">
        <v>1672</v>
      </c>
      <c r="G493" s="163">
        <v>4012840.0750000002</v>
      </c>
      <c r="H493" s="10">
        <v>1290</v>
      </c>
      <c r="I493" s="10">
        <v>2285500</v>
      </c>
      <c r="J493" s="49">
        <f t="shared" si="35"/>
        <v>0.77153110047846885</v>
      </c>
      <c r="K493" s="49">
        <f t="shared" si="36"/>
        <v>0.56954674427188579</v>
      </c>
      <c r="L493" s="49">
        <f t="shared" si="37"/>
        <v>0.23145933014354064</v>
      </c>
      <c r="M493" s="49">
        <f t="shared" si="38"/>
        <v>0.39868272099032004</v>
      </c>
      <c r="N493" s="144">
        <f t="shared" si="39"/>
        <v>0.63014205113386068</v>
      </c>
      <c r="O493" s="47"/>
      <c r="P493" s="47"/>
    </row>
    <row r="494" spans="1:16">
      <c r="A494" s="175">
        <v>491</v>
      </c>
      <c r="B494" s="159" t="s">
        <v>952</v>
      </c>
      <c r="C494" s="159" t="s">
        <v>124</v>
      </c>
      <c r="D494" s="159" t="s">
        <v>959</v>
      </c>
      <c r="E494" s="159" t="s">
        <v>960</v>
      </c>
      <c r="F494" s="156">
        <v>1358</v>
      </c>
      <c r="G494" s="163">
        <v>4083021.75</v>
      </c>
      <c r="H494" s="10">
        <v>1029</v>
      </c>
      <c r="I494" s="10">
        <v>2077910</v>
      </c>
      <c r="J494" s="49">
        <f t="shared" si="35"/>
        <v>0.75773195876288657</v>
      </c>
      <c r="K494" s="49">
        <f t="shared" si="36"/>
        <v>0.50891475167870459</v>
      </c>
      <c r="L494" s="49">
        <f t="shared" si="37"/>
        <v>0.22731958762886595</v>
      </c>
      <c r="M494" s="49">
        <f t="shared" si="38"/>
        <v>0.35624032617509321</v>
      </c>
      <c r="N494" s="144">
        <f t="shared" si="39"/>
        <v>0.58355991380395911</v>
      </c>
      <c r="O494" s="47"/>
      <c r="P494" s="47"/>
    </row>
    <row r="495" spans="1:16">
      <c r="A495" s="175">
        <v>492</v>
      </c>
      <c r="B495" s="159" t="s">
        <v>952</v>
      </c>
      <c r="C495" s="159" t="s">
        <v>124</v>
      </c>
      <c r="D495" s="159" t="s">
        <v>962</v>
      </c>
      <c r="E495" s="159" t="s">
        <v>1413</v>
      </c>
      <c r="F495" s="156">
        <v>686</v>
      </c>
      <c r="G495" s="163">
        <v>1431571.3</v>
      </c>
      <c r="H495" s="10">
        <v>689</v>
      </c>
      <c r="I495" s="10">
        <v>890785</v>
      </c>
      <c r="J495" s="49">
        <f t="shared" si="35"/>
        <v>1.0043731778425655</v>
      </c>
      <c r="K495" s="49">
        <f t="shared" si="36"/>
        <v>0.62224284602520319</v>
      </c>
      <c r="L495" s="49">
        <f t="shared" si="37"/>
        <v>0.3</v>
      </c>
      <c r="M495" s="49">
        <f t="shared" si="38"/>
        <v>0.4355699922176422</v>
      </c>
      <c r="N495" s="144">
        <f t="shared" si="39"/>
        <v>0.73556999221764219</v>
      </c>
      <c r="O495" s="47"/>
      <c r="P495" s="47"/>
    </row>
    <row r="496" spans="1:16">
      <c r="A496" s="175">
        <v>493</v>
      </c>
      <c r="B496" s="159" t="s">
        <v>952</v>
      </c>
      <c r="C496" s="159" t="s">
        <v>124</v>
      </c>
      <c r="D496" s="159" t="s">
        <v>961</v>
      </c>
      <c r="E496" s="159" t="s">
        <v>1414</v>
      </c>
      <c r="F496" s="156">
        <v>444</v>
      </c>
      <c r="G496" s="163">
        <v>570666.44999999995</v>
      </c>
      <c r="H496" s="10">
        <v>252</v>
      </c>
      <c r="I496" s="10">
        <v>282655</v>
      </c>
      <c r="J496" s="49">
        <f t="shared" si="35"/>
        <v>0.56756756756756754</v>
      </c>
      <c r="K496" s="49">
        <f t="shared" si="36"/>
        <v>0.49530684693309029</v>
      </c>
      <c r="L496" s="49">
        <f t="shared" si="37"/>
        <v>0.17027027027027025</v>
      </c>
      <c r="M496" s="49">
        <f t="shared" si="38"/>
        <v>0.3467147928531632</v>
      </c>
      <c r="N496" s="144">
        <f t="shared" si="39"/>
        <v>0.5169850631234334</v>
      </c>
      <c r="O496" s="47"/>
      <c r="P496" s="47"/>
    </row>
    <row r="497" spans="1:16">
      <c r="A497" s="175">
        <v>494</v>
      </c>
      <c r="B497" s="159" t="s">
        <v>129</v>
      </c>
      <c r="C497" s="159" t="s">
        <v>124</v>
      </c>
      <c r="D497" s="159" t="s">
        <v>963</v>
      </c>
      <c r="E497" s="159" t="s">
        <v>1435</v>
      </c>
      <c r="F497" s="156">
        <v>763</v>
      </c>
      <c r="G497" s="163">
        <v>1655172.7250000001</v>
      </c>
      <c r="H497" s="10">
        <v>680</v>
      </c>
      <c r="I497" s="10">
        <v>1042875</v>
      </c>
      <c r="J497" s="49">
        <f t="shared" si="35"/>
        <v>0.89121887287024903</v>
      </c>
      <c r="K497" s="49">
        <f t="shared" si="36"/>
        <v>0.63007019403367703</v>
      </c>
      <c r="L497" s="49">
        <f t="shared" si="37"/>
        <v>0.26736566186107469</v>
      </c>
      <c r="M497" s="49">
        <f t="shared" si="38"/>
        <v>0.44104913582357391</v>
      </c>
      <c r="N497" s="144">
        <f t="shared" si="39"/>
        <v>0.70841479768464866</v>
      </c>
      <c r="O497" s="47"/>
      <c r="P497" s="47"/>
    </row>
    <row r="498" spans="1:16">
      <c r="A498" s="175">
        <v>495</v>
      </c>
      <c r="B498" s="159" t="s">
        <v>129</v>
      </c>
      <c r="C498" s="159" t="s">
        <v>124</v>
      </c>
      <c r="D498" s="159" t="s">
        <v>968</v>
      </c>
      <c r="E498" s="159" t="s">
        <v>969</v>
      </c>
      <c r="F498" s="156">
        <v>672</v>
      </c>
      <c r="G498" s="163">
        <v>1457347.925</v>
      </c>
      <c r="H498" s="10">
        <v>585</v>
      </c>
      <c r="I498" s="10">
        <v>964240</v>
      </c>
      <c r="J498" s="49">
        <f t="shared" si="35"/>
        <v>0.8705357142857143</v>
      </c>
      <c r="K498" s="49">
        <f t="shared" si="36"/>
        <v>0.66164021882420421</v>
      </c>
      <c r="L498" s="49">
        <f t="shared" si="37"/>
        <v>0.2611607142857143</v>
      </c>
      <c r="M498" s="49">
        <f t="shared" si="38"/>
        <v>0.46314815317694291</v>
      </c>
      <c r="N498" s="144">
        <f t="shared" si="39"/>
        <v>0.72430886746265721</v>
      </c>
      <c r="O498" s="47"/>
      <c r="P498" s="47"/>
    </row>
    <row r="499" spans="1:16">
      <c r="A499" s="175">
        <v>496</v>
      </c>
      <c r="B499" s="159" t="s">
        <v>129</v>
      </c>
      <c r="C499" s="159" t="s">
        <v>124</v>
      </c>
      <c r="D499" s="159" t="s">
        <v>966</v>
      </c>
      <c r="E499" s="159" t="s">
        <v>958</v>
      </c>
      <c r="F499" s="156">
        <v>686</v>
      </c>
      <c r="G499" s="163">
        <v>1535812.45</v>
      </c>
      <c r="H499" s="10">
        <v>661</v>
      </c>
      <c r="I499" s="10">
        <v>1204175</v>
      </c>
      <c r="J499" s="49">
        <f t="shared" si="35"/>
        <v>0.96355685131195334</v>
      </c>
      <c r="K499" s="49">
        <f t="shared" si="36"/>
        <v>0.78406383539865177</v>
      </c>
      <c r="L499" s="49">
        <f t="shared" si="37"/>
        <v>0.28906705539358601</v>
      </c>
      <c r="M499" s="49">
        <f t="shared" si="38"/>
        <v>0.54884468477905624</v>
      </c>
      <c r="N499" s="144">
        <f t="shared" si="39"/>
        <v>0.83791174017264225</v>
      </c>
      <c r="O499" s="47"/>
      <c r="P499" s="47"/>
    </row>
    <row r="500" spans="1:16">
      <c r="A500" s="175">
        <v>497</v>
      </c>
      <c r="B500" s="159" t="s">
        <v>129</v>
      </c>
      <c r="C500" s="159" t="s">
        <v>124</v>
      </c>
      <c r="D500" s="159" t="s">
        <v>964</v>
      </c>
      <c r="E500" s="159" t="s">
        <v>965</v>
      </c>
      <c r="F500" s="156">
        <v>807</v>
      </c>
      <c r="G500" s="163">
        <v>1708386.325</v>
      </c>
      <c r="H500" s="10">
        <v>698</v>
      </c>
      <c r="I500" s="10">
        <v>1200585</v>
      </c>
      <c r="J500" s="49">
        <f t="shared" si="35"/>
        <v>0.86493184634448572</v>
      </c>
      <c r="K500" s="49">
        <f t="shared" si="36"/>
        <v>0.70275966415266178</v>
      </c>
      <c r="L500" s="49">
        <f t="shared" si="37"/>
        <v>0.25947955390334571</v>
      </c>
      <c r="M500" s="49">
        <f t="shared" si="38"/>
        <v>0.49193176490686319</v>
      </c>
      <c r="N500" s="144">
        <f t="shared" si="39"/>
        <v>0.75141131881020895</v>
      </c>
      <c r="O500" s="47"/>
      <c r="P500" s="47"/>
    </row>
    <row r="501" spans="1:16">
      <c r="A501" s="175">
        <v>498</v>
      </c>
      <c r="B501" s="159" t="s">
        <v>77</v>
      </c>
      <c r="C501" s="159" t="s">
        <v>124</v>
      </c>
      <c r="D501" s="159" t="s">
        <v>684</v>
      </c>
      <c r="E501" s="159" t="s">
        <v>1415</v>
      </c>
      <c r="F501" s="156">
        <v>1562</v>
      </c>
      <c r="G501" s="163">
        <v>2675572.2000000002</v>
      </c>
      <c r="H501" s="10">
        <v>1151</v>
      </c>
      <c r="I501" s="10">
        <v>1771950</v>
      </c>
      <c r="J501" s="49">
        <f t="shared" si="35"/>
        <v>0.7368758002560819</v>
      </c>
      <c r="K501" s="49">
        <f t="shared" si="36"/>
        <v>0.66226955116367259</v>
      </c>
      <c r="L501" s="49">
        <f t="shared" si="37"/>
        <v>0.22106274007682455</v>
      </c>
      <c r="M501" s="49">
        <f t="shared" si="38"/>
        <v>0.4635886858145708</v>
      </c>
      <c r="N501" s="144">
        <f t="shared" si="39"/>
        <v>0.68465142589139538</v>
      </c>
      <c r="O501" s="47"/>
      <c r="P501" s="47"/>
    </row>
    <row r="502" spans="1:16">
      <c r="A502" s="175">
        <v>499</v>
      </c>
      <c r="B502" s="159" t="s">
        <v>77</v>
      </c>
      <c r="C502" s="159" t="s">
        <v>124</v>
      </c>
      <c r="D502" s="159" t="s">
        <v>686</v>
      </c>
      <c r="E502" s="159" t="s">
        <v>687</v>
      </c>
      <c r="F502" s="156">
        <v>565</v>
      </c>
      <c r="G502" s="163">
        <v>973317.42500000005</v>
      </c>
      <c r="H502" s="10">
        <v>337</v>
      </c>
      <c r="I502" s="10">
        <v>442095</v>
      </c>
      <c r="J502" s="49">
        <f t="shared" si="35"/>
        <v>0.59646017699115039</v>
      </c>
      <c r="K502" s="49">
        <f t="shared" si="36"/>
        <v>0.45421461554538589</v>
      </c>
      <c r="L502" s="49">
        <f t="shared" si="37"/>
        <v>0.17893805309734512</v>
      </c>
      <c r="M502" s="49">
        <f t="shared" si="38"/>
        <v>0.3179502308817701</v>
      </c>
      <c r="N502" s="144">
        <f t="shared" si="39"/>
        <v>0.49688828397911522</v>
      </c>
      <c r="O502" s="47"/>
      <c r="P502" s="47"/>
    </row>
    <row r="503" spans="1:16">
      <c r="A503" s="175">
        <v>500</v>
      </c>
      <c r="B503" s="159" t="s">
        <v>130</v>
      </c>
      <c r="C503" s="159" t="s">
        <v>124</v>
      </c>
      <c r="D503" s="159" t="s">
        <v>918</v>
      </c>
      <c r="E503" s="159" t="s">
        <v>787</v>
      </c>
      <c r="F503" s="156">
        <v>1120</v>
      </c>
      <c r="G503" s="163">
        <v>2026767.1749999998</v>
      </c>
      <c r="H503" s="10">
        <v>811</v>
      </c>
      <c r="I503" s="10">
        <v>1248805</v>
      </c>
      <c r="J503" s="49">
        <f t="shared" si="35"/>
        <v>0.72410714285714284</v>
      </c>
      <c r="K503" s="49">
        <f t="shared" si="36"/>
        <v>0.61615612064567804</v>
      </c>
      <c r="L503" s="49">
        <f t="shared" si="37"/>
        <v>0.21723214285714285</v>
      </c>
      <c r="M503" s="49">
        <f t="shared" si="38"/>
        <v>0.43130928445197458</v>
      </c>
      <c r="N503" s="144">
        <f t="shared" si="39"/>
        <v>0.64854142730911746</v>
      </c>
      <c r="O503" s="47"/>
      <c r="P503" s="47"/>
    </row>
    <row r="504" spans="1:16">
      <c r="A504" s="175">
        <v>501</v>
      </c>
      <c r="B504" s="159" t="s">
        <v>130</v>
      </c>
      <c r="C504" s="159" t="s">
        <v>124</v>
      </c>
      <c r="D504" s="159" t="s">
        <v>920</v>
      </c>
      <c r="E504" s="159" t="s">
        <v>1114</v>
      </c>
      <c r="F504" s="156">
        <v>698</v>
      </c>
      <c r="G504" s="163">
        <v>1267171.75</v>
      </c>
      <c r="H504" s="10">
        <v>294</v>
      </c>
      <c r="I504" s="10">
        <v>491990</v>
      </c>
      <c r="J504" s="49">
        <f t="shared" si="35"/>
        <v>0.42120343839541546</v>
      </c>
      <c r="K504" s="49">
        <f t="shared" si="36"/>
        <v>0.38825833988170899</v>
      </c>
      <c r="L504" s="49">
        <f t="shared" si="37"/>
        <v>0.12636103151862463</v>
      </c>
      <c r="M504" s="49">
        <f t="shared" si="38"/>
        <v>0.27178083791719626</v>
      </c>
      <c r="N504" s="144">
        <f t="shared" si="39"/>
        <v>0.39814186943582086</v>
      </c>
      <c r="O504" s="47"/>
      <c r="P504" s="47"/>
    </row>
    <row r="505" spans="1:16">
      <c r="A505" s="175">
        <v>502</v>
      </c>
      <c r="B505" s="159" t="s">
        <v>130</v>
      </c>
      <c r="C505" s="159" t="s">
        <v>124</v>
      </c>
      <c r="D505" s="159" t="s">
        <v>917</v>
      </c>
      <c r="E505" s="159" t="s">
        <v>1256</v>
      </c>
      <c r="F505" s="156">
        <v>1259</v>
      </c>
      <c r="G505" s="163">
        <v>2289000.1</v>
      </c>
      <c r="H505" s="10">
        <v>963</v>
      </c>
      <c r="I505" s="10">
        <v>1321230</v>
      </c>
      <c r="J505" s="49">
        <f t="shared" si="35"/>
        <v>0.76489277204130257</v>
      </c>
      <c r="K505" s="49">
        <f t="shared" si="36"/>
        <v>0.57720836272571585</v>
      </c>
      <c r="L505" s="49">
        <f t="shared" si="37"/>
        <v>0.22946783161239076</v>
      </c>
      <c r="M505" s="49">
        <f t="shared" si="38"/>
        <v>0.40404585390800107</v>
      </c>
      <c r="N505" s="144">
        <f t="shared" si="39"/>
        <v>0.63351368552039178</v>
      </c>
      <c r="O505" s="47"/>
      <c r="P505" s="47"/>
    </row>
    <row r="506" spans="1:16">
      <c r="A506" s="175">
        <v>503</v>
      </c>
      <c r="B506" s="159" t="s">
        <v>130</v>
      </c>
      <c r="C506" s="159" t="s">
        <v>124</v>
      </c>
      <c r="D506" s="159" t="s">
        <v>919</v>
      </c>
      <c r="E506" s="159" t="s">
        <v>1436</v>
      </c>
      <c r="F506" s="156">
        <v>1022</v>
      </c>
      <c r="G506" s="163">
        <v>1864659.75</v>
      </c>
      <c r="H506" s="10">
        <v>657</v>
      </c>
      <c r="I506" s="10">
        <v>999700</v>
      </c>
      <c r="J506" s="49">
        <f t="shared" si="35"/>
        <v>0.6428571428571429</v>
      </c>
      <c r="K506" s="49">
        <f t="shared" si="36"/>
        <v>0.53612998296337977</v>
      </c>
      <c r="L506" s="49">
        <f t="shared" si="37"/>
        <v>0.19285714285714287</v>
      </c>
      <c r="M506" s="49">
        <f t="shared" si="38"/>
        <v>0.37529098807436584</v>
      </c>
      <c r="N506" s="144">
        <f t="shared" si="39"/>
        <v>0.56814813093150873</v>
      </c>
      <c r="O506" s="47"/>
      <c r="P506" s="47"/>
    </row>
    <row r="507" spans="1:16">
      <c r="A507" s="175">
        <v>504</v>
      </c>
      <c r="B507" s="159" t="s">
        <v>130</v>
      </c>
      <c r="C507" s="159" t="s">
        <v>124</v>
      </c>
      <c r="D507" s="159" t="s">
        <v>921</v>
      </c>
      <c r="E507" s="159" t="s">
        <v>1258</v>
      </c>
      <c r="F507" s="156">
        <v>560</v>
      </c>
      <c r="G507" s="163">
        <v>1020563.35</v>
      </c>
      <c r="H507" s="10">
        <v>200</v>
      </c>
      <c r="I507" s="10">
        <v>338150</v>
      </c>
      <c r="J507" s="49">
        <f t="shared" si="35"/>
        <v>0.35714285714285715</v>
      </c>
      <c r="K507" s="49">
        <f t="shared" si="36"/>
        <v>0.33133660933444259</v>
      </c>
      <c r="L507" s="49">
        <f t="shared" si="37"/>
        <v>0.10714285714285714</v>
      </c>
      <c r="M507" s="49">
        <f t="shared" si="38"/>
        <v>0.23193562653410979</v>
      </c>
      <c r="N507" s="144">
        <f t="shared" si="39"/>
        <v>0.33907848367696691</v>
      </c>
      <c r="O507" s="47"/>
      <c r="P507" s="47"/>
    </row>
    <row r="508" spans="1:16">
      <c r="A508" s="175">
        <v>505</v>
      </c>
      <c r="B508" s="159" t="s">
        <v>126</v>
      </c>
      <c r="C508" s="159" t="s">
        <v>124</v>
      </c>
      <c r="D508" s="159" t="s">
        <v>916</v>
      </c>
      <c r="E508" s="159" t="s">
        <v>842</v>
      </c>
      <c r="F508" s="156">
        <v>1309</v>
      </c>
      <c r="G508" s="163">
        <v>2989456.0750000002</v>
      </c>
      <c r="H508" s="10">
        <v>800</v>
      </c>
      <c r="I508" s="10">
        <v>1521035</v>
      </c>
      <c r="J508" s="49">
        <f t="shared" si="35"/>
        <v>0.61115355233002289</v>
      </c>
      <c r="K508" s="49">
        <f t="shared" si="36"/>
        <v>0.50879991605161812</v>
      </c>
      <c r="L508" s="49">
        <f t="shared" si="37"/>
        <v>0.18334606569900685</v>
      </c>
      <c r="M508" s="49">
        <f t="shared" si="38"/>
        <v>0.35615994123613265</v>
      </c>
      <c r="N508" s="144">
        <f t="shared" si="39"/>
        <v>0.5395060069351395</v>
      </c>
      <c r="O508" s="47"/>
      <c r="P508" s="47"/>
    </row>
    <row r="509" spans="1:16">
      <c r="A509" s="175">
        <v>506</v>
      </c>
      <c r="B509" s="159" t="s">
        <v>126</v>
      </c>
      <c r="C509" s="159" t="s">
        <v>124</v>
      </c>
      <c r="D509" s="159" t="s">
        <v>914</v>
      </c>
      <c r="E509" s="159" t="s">
        <v>915</v>
      </c>
      <c r="F509" s="156">
        <v>566</v>
      </c>
      <c r="G509" s="163">
        <v>1292280.9750000001</v>
      </c>
      <c r="H509" s="10">
        <v>579</v>
      </c>
      <c r="I509" s="10">
        <v>918175</v>
      </c>
      <c r="J509" s="49">
        <f t="shared" si="35"/>
        <v>1.0229681978798586</v>
      </c>
      <c r="K509" s="49">
        <f t="shared" si="36"/>
        <v>0.71050724862679338</v>
      </c>
      <c r="L509" s="49">
        <f t="shared" si="37"/>
        <v>0.3</v>
      </c>
      <c r="M509" s="49">
        <f t="shared" si="38"/>
        <v>0.49735507403875534</v>
      </c>
      <c r="N509" s="144">
        <f t="shared" si="39"/>
        <v>0.79735507403875538</v>
      </c>
      <c r="O509" s="47"/>
      <c r="P509" s="47"/>
    </row>
    <row r="510" spans="1:16">
      <c r="A510" s="175">
        <v>507</v>
      </c>
      <c r="B510" s="159" t="s">
        <v>136</v>
      </c>
      <c r="C510" s="159" t="s">
        <v>124</v>
      </c>
      <c r="D510" s="159" t="s">
        <v>979</v>
      </c>
      <c r="E510" s="159" t="s">
        <v>980</v>
      </c>
      <c r="F510" s="156">
        <v>1507</v>
      </c>
      <c r="G510" s="163">
        <v>2829880.5</v>
      </c>
      <c r="H510" s="10">
        <v>1616</v>
      </c>
      <c r="I510" s="10">
        <v>2421615</v>
      </c>
      <c r="J510" s="49">
        <f t="shared" si="35"/>
        <v>1.0723291307232914</v>
      </c>
      <c r="K510" s="49">
        <f t="shared" si="36"/>
        <v>0.85573048049202083</v>
      </c>
      <c r="L510" s="49">
        <f t="shared" si="37"/>
        <v>0.3</v>
      </c>
      <c r="M510" s="49">
        <f t="shared" si="38"/>
        <v>0.5990113363444145</v>
      </c>
      <c r="N510" s="144">
        <f t="shared" si="39"/>
        <v>0.89901133634441455</v>
      </c>
      <c r="O510" s="47"/>
      <c r="P510" s="47"/>
    </row>
    <row r="511" spans="1:16">
      <c r="A511" s="175">
        <v>508</v>
      </c>
      <c r="B511" s="159" t="s">
        <v>136</v>
      </c>
      <c r="C511" s="159" t="s">
        <v>124</v>
      </c>
      <c r="D511" s="159" t="s">
        <v>985</v>
      </c>
      <c r="E511" s="159" t="s">
        <v>986</v>
      </c>
      <c r="F511" s="156">
        <v>605</v>
      </c>
      <c r="G511" s="163">
        <v>1098701.45</v>
      </c>
      <c r="H511" s="10">
        <v>670</v>
      </c>
      <c r="I511" s="10">
        <v>913550</v>
      </c>
      <c r="J511" s="49">
        <f t="shared" si="35"/>
        <v>1.1074380165289257</v>
      </c>
      <c r="K511" s="49">
        <f t="shared" si="36"/>
        <v>0.83148156398628581</v>
      </c>
      <c r="L511" s="49">
        <f t="shared" si="37"/>
        <v>0.3</v>
      </c>
      <c r="M511" s="49">
        <f t="shared" si="38"/>
        <v>0.5820370947904</v>
      </c>
      <c r="N511" s="144">
        <f t="shared" si="39"/>
        <v>0.88203709479039993</v>
      </c>
      <c r="O511" s="47"/>
      <c r="P511" s="47"/>
    </row>
    <row r="512" spans="1:16">
      <c r="A512" s="175">
        <v>509</v>
      </c>
      <c r="B512" s="159" t="s">
        <v>136</v>
      </c>
      <c r="C512" s="159" t="s">
        <v>124</v>
      </c>
      <c r="D512" s="159" t="s">
        <v>990</v>
      </c>
      <c r="E512" s="169" t="s">
        <v>1416</v>
      </c>
      <c r="F512" s="156">
        <v>576</v>
      </c>
      <c r="G512" s="163">
        <v>1601106.425</v>
      </c>
      <c r="H512" s="10">
        <v>381</v>
      </c>
      <c r="I512" s="10">
        <v>793240</v>
      </c>
      <c r="J512" s="49">
        <f t="shared" si="35"/>
        <v>0.66145833333333337</v>
      </c>
      <c r="K512" s="49">
        <f t="shared" si="36"/>
        <v>0.4954324007537475</v>
      </c>
      <c r="L512" s="49">
        <f t="shared" si="37"/>
        <v>0.19843750000000002</v>
      </c>
      <c r="M512" s="49">
        <f t="shared" si="38"/>
        <v>0.34680268052762325</v>
      </c>
      <c r="N512" s="144">
        <f t="shared" si="39"/>
        <v>0.54524018052762324</v>
      </c>
      <c r="O512" s="47"/>
      <c r="P512" s="47"/>
    </row>
    <row r="513" spans="1:16">
      <c r="A513" s="175">
        <v>510</v>
      </c>
      <c r="B513" s="159" t="s">
        <v>136</v>
      </c>
      <c r="C513" s="159" t="s">
        <v>124</v>
      </c>
      <c r="D513" s="159" t="s">
        <v>982</v>
      </c>
      <c r="E513" s="159" t="s">
        <v>1231</v>
      </c>
      <c r="F513" s="156">
        <v>474</v>
      </c>
      <c r="G513" s="163">
        <v>989436.85</v>
      </c>
      <c r="H513" s="10">
        <v>528</v>
      </c>
      <c r="I513" s="10">
        <v>1046205</v>
      </c>
      <c r="J513" s="49">
        <f t="shared" si="35"/>
        <v>1.1139240506329113</v>
      </c>
      <c r="K513" s="49">
        <f t="shared" si="36"/>
        <v>1.0573742023050789</v>
      </c>
      <c r="L513" s="49">
        <f t="shared" si="37"/>
        <v>0.3</v>
      </c>
      <c r="M513" s="49">
        <f t="shared" si="38"/>
        <v>0.7</v>
      </c>
      <c r="N513" s="144">
        <f t="shared" si="39"/>
        <v>1</v>
      </c>
      <c r="O513" s="47"/>
      <c r="P513" s="47"/>
    </row>
    <row r="514" spans="1:16">
      <c r="A514" s="175">
        <v>511</v>
      </c>
      <c r="B514" s="159" t="s">
        <v>136</v>
      </c>
      <c r="C514" s="159" t="s">
        <v>124</v>
      </c>
      <c r="D514" s="159" t="s">
        <v>987</v>
      </c>
      <c r="E514" s="159" t="s">
        <v>988</v>
      </c>
      <c r="F514" s="156">
        <v>446</v>
      </c>
      <c r="G514" s="163">
        <v>1531466.35</v>
      </c>
      <c r="H514" s="10">
        <v>872</v>
      </c>
      <c r="I514" s="10">
        <v>1898080</v>
      </c>
      <c r="J514" s="49">
        <f t="shared" si="35"/>
        <v>1.9551569506726458</v>
      </c>
      <c r="K514" s="49">
        <f t="shared" si="36"/>
        <v>1.2393873361957968</v>
      </c>
      <c r="L514" s="49">
        <f t="shared" si="37"/>
        <v>0.3</v>
      </c>
      <c r="M514" s="49">
        <f t="shared" si="38"/>
        <v>0.7</v>
      </c>
      <c r="N514" s="144">
        <f t="shared" si="39"/>
        <v>1</v>
      </c>
      <c r="O514" s="47"/>
      <c r="P514" s="47"/>
    </row>
    <row r="515" spans="1:16">
      <c r="A515" s="175">
        <v>512</v>
      </c>
      <c r="B515" s="159" t="s">
        <v>136</v>
      </c>
      <c r="C515" s="159" t="s">
        <v>124</v>
      </c>
      <c r="D515" s="159" t="s">
        <v>981</v>
      </c>
      <c r="E515" s="159" t="s">
        <v>1298</v>
      </c>
      <c r="F515" s="156">
        <v>652</v>
      </c>
      <c r="G515" s="163">
        <v>1809546.2</v>
      </c>
      <c r="H515" s="10">
        <v>845</v>
      </c>
      <c r="I515" s="10">
        <v>1501870</v>
      </c>
      <c r="J515" s="49">
        <f t="shared" ref="J515:J533" si="40">IFERROR(H515/F515,0)</f>
        <v>1.2960122699386503</v>
      </c>
      <c r="K515" s="49">
        <f t="shared" ref="K515:K533" si="41">IFERROR(I515/G515,0)</f>
        <v>0.82997051968056967</v>
      </c>
      <c r="L515" s="49">
        <f t="shared" si="37"/>
        <v>0.3</v>
      </c>
      <c r="M515" s="49">
        <f t="shared" si="38"/>
        <v>0.58097936377639869</v>
      </c>
      <c r="N515" s="144">
        <f t="shared" si="39"/>
        <v>0.88097936377639874</v>
      </c>
      <c r="O515" s="47"/>
      <c r="P515" s="47"/>
    </row>
    <row r="516" spans="1:16">
      <c r="A516" s="175">
        <v>513</v>
      </c>
      <c r="B516" s="159" t="s">
        <v>136</v>
      </c>
      <c r="C516" s="159" t="s">
        <v>124</v>
      </c>
      <c r="D516" s="159" t="s">
        <v>989</v>
      </c>
      <c r="E516" s="159" t="s">
        <v>1232</v>
      </c>
      <c r="F516" s="156">
        <v>538</v>
      </c>
      <c r="G516" s="163">
        <v>986968.35</v>
      </c>
      <c r="H516" s="10">
        <v>1040</v>
      </c>
      <c r="I516" s="10">
        <v>1337955</v>
      </c>
      <c r="J516" s="49">
        <f t="shared" si="40"/>
        <v>1.9330855018587361</v>
      </c>
      <c r="K516" s="49">
        <f t="shared" si="41"/>
        <v>1.3556209781195112</v>
      </c>
      <c r="L516" s="49">
        <f t="shared" ref="L516:L533" si="42">IF((J516*0.3)&gt;30%,30%,(J516*0.3))</f>
        <v>0.3</v>
      </c>
      <c r="M516" s="49">
        <f t="shared" ref="M516:M533" si="43">IF((K516*0.7)&gt;70%,70%,(K516*0.7))</f>
        <v>0.7</v>
      </c>
      <c r="N516" s="144">
        <f t="shared" ref="N516:N533" si="44">L516+M516</f>
        <v>1</v>
      </c>
      <c r="O516" s="47"/>
      <c r="P516" s="47"/>
    </row>
    <row r="517" spans="1:16">
      <c r="A517" s="175">
        <v>514</v>
      </c>
      <c r="B517" s="159" t="s">
        <v>136</v>
      </c>
      <c r="C517" s="159" t="s">
        <v>124</v>
      </c>
      <c r="D517" s="159" t="s">
        <v>983</v>
      </c>
      <c r="E517" s="159" t="s">
        <v>984</v>
      </c>
      <c r="F517" s="156">
        <v>825</v>
      </c>
      <c r="G517" s="163">
        <v>1411651.1</v>
      </c>
      <c r="H517" s="10">
        <v>1408</v>
      </c>
      <c r="I517" s="10">
        <v>1915990</v>
      </c>
      <c r="J517" s="49">
        <f t="shared" si="40"/>
        <v>1.7066666666666668</v>
      </c>
      <c r="K517" s="49">
        <f t="shared" si="41"/>
        <v>1.3572688038850391</v>
      </c>
      <c r="L517" s="49">
        <f t="shared" si="42"/>
        <v>0.3</v>
      </c>
      <c r="M517" s="49">
        <f t="shared" si="43"/>
        <v>0.7</v>
      </c>
      <c r="N517" s="144">
        <f t="shared" si="44"/>
        <v>1</v>
      </c>
      <c r="O517" s="47"/>
      <c r="P517" s="47"/>
    </row>
    <row r="518" spans="1:16">
      <c r="A518" s="175">
        <v>515</v>
      </c>
      <c r="B518" s="159" t="s">
        <v>1259</v>
      </c>
      <c r="C518" s="159" t="s">
        <v>124</v>
      </c>
      <c r="D518" s="159" t="s">
        <v>975</v>
      </c>
      <c r="E518" s="159" t="s">
        <v>976</v>
      </c>
      <c r="F518" s="156">
        <v>1944</v>
      </c>
      <c r="G518" s="163">
        <v>2480040.4750000001</v>
      </c>
      <c r="H518" s="10">
        <v>1456</v>
      </c>
      <c r="I518" s="10">
        <v>1790130</v>
      </c>
      <c r="J518" s="49">
        <f t="shared" si="40"/>
        <v>0.74897119341563789</v>
      </c>
      <c r="K518" s="49">
        <f t="shared" si="41"/>
        <v>0.72181483247768363</v>
      </c>
      <c r="L518" s="49">
        <f t="shared" si="42"/>
        <v>0.22469135802469137</v>
      </c>
      <c r="M518" s="49">
        <f t="shared" si="43"/>
        <v>0.50527038273437852</v>
      </c>
      <c r="N518" s="144">
        <f t="shared" si="44"/>
        <v>0.72996174075906994</v>
      </c>
      <c r="O518" s="47"/>
      <c r="P518" s="47"/>
    </row>
    <row r="519" spans="1:16">
      <c r="A519" s="175">
        <v>516</v>
      </c>
      <c r="B519" s="159" t="s">
        <v>1259</v>
      </c>
      <c r="C519" s="159" t="s">
        <v>124</v>
      </c>
      <c r="D519" s="159" t="s">
        <v>978</v>
      </c>
      <c r="E519" s="159" t="s">
        <v>1260</v>
      </c>
      <c r="F519" s="156">
        <v>980</v>
      </c>
      <c r="G519" s="163">
        <v>1281415.5</v>
      </c>
      <c r="H519" s="10">
        <v>576</v>
      </c>
      <c r="I519" s="10">
        <v>837980</v>
      </c>
      <c r="J519" s="49">
        <f t="shared" si="40"/>
        <v>0.58775510204081638</v>
      </c>
      <c r="K519" s="49">
        <f t="shared" si="41"/>
        <v>0.65394869969966807</v>
      </c>
      <c r="L519" s="49">
        <f t="shared" si="42"/>
        <v>0.1763265306122449</v>
      </c>
      <c r="M519" s="49">
        <f t="shared" si="43"/>
        <v>0.45776408978976763</v>
      </c>
      <c r="N519" s="144">
        <f t="shared" si="44"/>
        <v>0.63409062040201247</v>
      </c>
      <c r="O519" s="47"/>
      <c r="P519" s="47"/>
    </row>
    <row r="520" spans="1:16">
      <c r="A520" s="175">
        <v>517</v>
      </c>
      <c r="B520" s="159" t="s">
        <v>1259</v>
      </c>
      <c r="C520" s="159" t="s">
        <v>124</v>
      </c>
      <c r="D520" s="159" t="s">
        <v>977</v>
      </c>
      <c r="E520" s="159" t="s">
        <v>1115</v>
      </c>
      <c r="F520" s="156">
        <v>1644</v>
      </c>
      <c r="G520" s="163">
        <v>2767728.3</v>
      </c>
      <c r="H520" s="10">
        <v>1098</v>
      </c>
      <c r="I520" s="10">
        <v>1361330</v>
      </c>
      <c r="J520" s="49">
        <f t="shared" si="40"/>
        <v>0.66788321167883213</v>
      </c>
      <c r="K520" s="49">
        <f t="shared" si="41"/>
        <v>0.49185825068161498</v>
      </c>
      <c r="L520" s="49">
        <f t="shared" si="42"/>
        <v>0.20036496350364963</v>
      </c>
      <c r="M520" s="49">
        <f t="shared" si="43"/>
        <v>0.34430077547713045</v>
      </c>
      <c r="N520" s="144">
        <f t="shared" si="44"/>
        <v>0.54466573898078008</v>
      </c>
      <c r="O520" s="47"/>
      <c r="P520" s="47"/>
    </row>
    <row r="521" spans="1:16">
      <c r="A521" s="175">
        <v>518</v>
      </c>
      <c r="B521" s="159" t="s">
        <v>135</v>
      </c>
      <c r="C521" s="159" t="s">
        <v>124</v>
      </c>
      <c r="D521" s="159" t="s">
        <v>973</v>
      </c>
      <c r="E521" s="159" t="s">
        <v>974</v>
      </c>
      <c r="F521" s="156">
        <v>2073</v>
      </c>
      <c r="G521" s="163">
        <v>3082684.55</v>
      </c>
      <c r="H521" s="10">
        <v>1819</v>
      </c>
      <c r="I521" s="10">
        <v>2393915</v>
      </c>
      <c r="J521" s="49">
        <f t="shared" si="40"/>
        <v>0.87747226242161114</v>
      </c>
      <c r="K521" s="49">
        <f t="shared" si="41"/>
        <v>0.77656826742132934</v>
      </c>
      <c r="L521" s="49">
        <f t="shared" si="42"/>
        <v>0.26324167872648335</v>
      </c>
      <c r="M521" s="49">
        <f t="shared" si="43"/>
        <v>0.54359778719493046</v>
      </c>
      <c r="N521" s="144">
        <f t="shared" si="44"/>
        <v>0.80683946592141376</v>
      </c>
      <c r="O521" s="47"/>
      <c r="P521" s="47"/>
    </row>
    <row r="522" spans="1:16">
      <c r="A522" s="175">
        <v>519</v>
      </c>
      <c r="B522" s="159" t="s">
        <v>135</v>
      </c>
      <c r="C522" s="159" t="s">
        <v>124</v>
      </c>
      <c r="D522" s="159" t="s">
        <v>970</v>
      </c>
      <c r="E522" s="159" t="s">
        <v>1116</v>
      </c>
      <c r="F522" s="156">
        <v>1527</v>
      </c>
      <c r="G522" s="163">
        <v>1925911.7000000002</v>
      </c>
      <c r="H522" s="10">
        <v>1249</v>
      </c>
      <c r="I522" s="10">
        <v>1450970</v>
      </c>
      <c r="J522" s="49">
        <f t="shared" si="40"/>
        <v>0.81794368041912247</v>
      </c>
      <c r="K522" s="49">
        <f t="shared" si="41"/>
        <v>0.75339383420330219</v>
      </c>
      <c r="L522" s="49">
        <f t="shared" si="42"/>
        <v>0.24538310412573672</v>
      </c>
      <c r="M522" s="49">
        <f t="shared" si="43"/>
        <v>0.52737568394231149</v>
      </c>
      <c r="N522" s="144">
        <f t="shared" si="44"/>
        <v>0.77275878806804821</v>
      </c>
      <c r="O522" s="47"/>
      <c r="P522" s="47"/>
    </row>
    <row r="523" spans="1:16">
      <c r="A523" s="175">
        <v>520</v>
      </c>
      <c r="B523" s="159" t="s">
        <v>135</v>
      </c>
      <c r="C523" s="159" t="s">
        <v>124</v>
      </c>
      <c r="D523" s="159" t="s">
        <v>971</v>
      </c>
      <c r="E523" s="159" t="s">
        <v>972</v>
      </c>
      <c r="F523" s="156">
        <v>1592</v>
      </c>
      <c r="G523" s="163">
        <v>3567366.4750000001</v>
      </c>
      <c r="H523" s="10">
        <v>1284</v>
      </c>
      <c r="I523" s="10">
        <v>2463110</v>
      </c>
      <c r="J523" s="49">
        <f t="shared" si="40"/>
        <v>0.80653266331658291</v>
      </c>
      <c r="K523" s="49">
        <f t="shared" si="41"/>
        <v>0.69045611581019295</v>
      </c>
      <c r="L523" s="49">
        <f t="shared" si="42"/>
        <v>0.24195979899497486</v>
      </c>
      <c r="M523" s="49">
        <f t="shared" si="43"/>
        <v>0.48331928106713501</v>
      </c>
      <c r="N523" s="144">
        <f t="shared" si="44"/>
        <v>0.72527908006210984</v>
      </c>
      <c r="O523" s="47"/>
      <c r="P523" s="47"/>
    </row>
    <row r="524" spans="1:16">
      <c r="A524" s="175">
        <v>521</v>
      </c>
      <c r="B524" s="159" t="s">
        <v>135</v>
      </c>
      <c r="C524" s="159" t="s">
        <v>124</v>
      </c>
      <c r="D524" s="159" t="s">
        <v>1161</v>
      </c>
      <c r="E524" s="159" t="s">
        <v>1417</v>
      </c>
      <c r="F524" s="156">
        <v>786</v>
      </c>
      <c r="G524" s="163">
        <v>1103256.675</v>
      </c>
      <c r="H524" s="10">
        <v>549</v>
      </c>
      <c r="I524" s="10">
        <v>746245</v>
      </c>
      <c r="J524" s="49">
        <f t="shared" si="40"/>
        <v>0.69847328244274809</v>
      </c>
      <c r="K524" s="49">
        <f t="shared" si="41"/>
        <v>0.6764019805273328</v>
      </c>
      <c r="L524" s="49">
        <f t="shared" si="42"/>
        <v>0.20954198473282443</v>
      </c>
      <c r="M524" s="49">
        <f t="shared" si="43"/>
        <v>0.47348138636913295</v>
      </c>
      <c r="N524" s="144">
        <f t="shared" si="44"/>
        <v>0.68302337110195732</v>
      </c>
      <c r="O524" s="47"/>
      <c r="P524" s="47"/>
    </row>
    <row r="525" spans="1:16">
      <c r="A525" s="175">
        <v>522</v>
      </c>
      <c r="B525" s="159" t="s">
        <v>132</v>
      </c>
      <c r="C525" s="159" t="s">
        <v>124</v>
      </c>
      <c r="D525" s="159" t="s">
        <v>945</v>
      </c>
      <c r="E525" s="159" t="s">
        <v>946</v>
      </c>
      <c r="F525" s="156">
        <v>788</v>
      </c>
      <c r="G525" s="163">
        <v>1235961.3500000001</v>
      </c>
      <c r="H525" s="10">
        <v>647</v>
      </c>
      <c r="I525" s="10">
        <v>719055</v>
      </c>
      <c r="J525" s="49">
        <f t="shared" si="40"/>
        <v>0.82106598984771573</v>
      </c>
      <c r="K525" s="49">
        <f t="shared" si="41"/>
        <v>0.58177790106462468</v>
      </c>
      <c r="L525" s="49">
        <f t="shared" si="42"/>
        <v>0.24631979695431472</v>
      </c>
      <c r="M525" s="49">
        <f t="shared" si="43"/>
        <v>0.40724453074523725</v>
      </c>
      <c r="N525" s="144">
        <f t="shared" si="44"/>
        <v>0.65356432769955197</v>
      </c>
      <c r="O525" s="47"/>
      <c r="P525" s="47"/>
    </row>
    <row r="526" spans="1:16">
      <c r="A526" s="175">
        <v>523</v>
      </c>
      <c r="B526" s="159" t="s">
        <v>132</v>
      </c>
      <c r="C526" s="159" t="s">
        <v>124</v>
      </c>
      <c r="D526" s="159" t="s">
        <v>947</v>
      </c>
      <c r="E526" s="169" t="s">
        <v>1418</v>
      </c>
      <c r="F526" s="156">
        <v>1365</v>
      </c>
      <c r="G526" s="163">
        <v>2360643.5249999999</v>
      </c>
      <c r="H526" s="10">
        <v>1475</v>
      </c>
      <c r="I526" s="10">
        <v>1867455</v>
      </c>
      <c r="J526" s="49">
        <f t="shared" si="40"/>
        <v>1.0805860805860805</v>
      </c>
      <c r="K526" s="49">
        <f t="shared" si="41"/>
        <v>0.79107878009662647</v>
      </c>
      <c r="L526" s="49">
        <f t="shared" si="42"/>
        <v>0.3</v>
      </c>
      <c r="M526" s="49">
        <f t="shared" si="43"/>
        <v>0.55375514606763854</v>
      </c>
      <c r="N526" s="144">
        <f t="shared" si="44"/>
        <v>0.85375514606763847</v>
      </c>
      <c r="O526" s="47"/>
      <c r="P526" s="47"/>
    </row>
    <row r="527" spans="1:16">
      <c r="A527" s="175">
        <v>524</v>
      </c>
      <c r="B527" s="159" t="s">
        <v>132</v>
      </c>
      <c r="C527" s="159" t="s">
        <v>124</v>
      </c>
      <c r="D527" s="159" t="s">
        <v>949</v>
      </c>
      <c r="E527" s="159" t="s">
        <v>950</v>
      </c>
      <c r="F527" s="156">
        <v>850</v>
      </c>
      <c r="G527" s="163">
        <v>1663693.25</v>
      </c>
      <c r="H527" s="10">
        <v>970</v>
      </c>
      <c r="I527" s="10">
        <v>1158030</v>
      </c>
      <c r="J527" s="49">
        <f t="shared" si="40"/>
        <v>1.1411764705882352</v>
      </c>
      <c r="K527" s="49">
        <f t="shared" si="41"/>
        <v>0.69605980549599511</v>
      </c>
      <c r="L527" s="49">
        <f t="shared" si="42"/>
        <v>0.3</v>
      </c>
      <c r="M527" s="49">
        <f t="shared" si="43"/>
        <v>0.48724186384719653</v>
      </c>
      <c r="N527" s="144">
        <f t="shared" si="44"/>
        <v>0.78724186384719652</v>
      </c>
      <c r="O527" s="47"/>
      <c r="P527" s="47"/>
    </row>
    <row r="528" spans="1:16">
      <c r="A528" s="175">
        <v>525</v>
      </c>
      <c r="B528" s="159" t="s">
        <v>132</v>
      </c>
      <c r="C528" s="159" t="s">
        <v>124</v>
      </c>
      <c r="D528" s="159" t="s">
        <v>951</v>
      </c>
      <c r="E528" s="159" t="s">
        <v>1419</v>
      </c>
      <c r="F528" s="156">
        <v>833</v>
      </c>
      <c r="G528" s="163">
        <v>1598689.675</v>
      </c>
      <c r="H528" s="10">
        <v>897</v>
      </c>
      <c r="I528" s="10">
        <v>1238875</v>
      </c>
      <c r="J528" s="49">
        <f t="shared" si="40"/>
        <v>1.0768307322929171</v>
      </c>
      <c r="K528" s="49">
        <f t="shared" si="41"/>
        <v>0.77493150757979345</v>
      </c>
      <c r="L528" s="49">
        <f t="shared" si="42"/>
        <v>0.3</v>
      </c>
      <c r="M528" s="49">
        <f t="shared" si="43"/>
        <v>0.54245205530585539</v>
      </c>
      <c r="N528" s="144">
        <f t="shared" si="44"/>
        <v>0.84245205530585543</v>
      </c>
      <c r="O528" s="47"/>
      <c r="P528" s="47"/>
    </row>
    <row r="529" spans="1:16">
      <c r="A529" s="175">
        <v>526</v>
      </c>
      <c r="B529" s="159" t="s">
        <v>132</v>
      </c>
      <c r="C529" s="159" t="s">
        <v>124</v>
      </c>
      <c r="D529" s="159" t="s">
        <v>938</v>
      </c>
      <c r="E529" s="169" t="s">
        <v>1420</v>
      </c>
      <c r="F529" s="156">
        <v>1198</v>
      </c>
      <c r="G529" s="163">
        <v>2102188.6749999998</v>
      </c>
      <c r="H529" s="10">
        <v>2020</v>
      </c>
      <c r="I529" s="10">
        <v>2429110</v>
      </c>
      <c r="J529" s="49">
        <f t="shared" si="40"/>
        <v>1.686143572621035</v>
      </c>
      <c r="K529" s="49">
        <f t="shared" si="41"/>
        <v>1.1555147398936492</v>
      </c>
      <c r="L529" s="49">
        <f t="shared" si="42"/>
        <v>0.3</v>
      </c>
      <c r="M529" s="49">
        <f t="shared" si="43"/>
        <v>0.7</v>
      </c>
      <c r="N529" s="144">
        <f t="shared" si="44"/>
        <v>1</v>
      </c>
      <c r="O529" s="47"/>
      <c r="P529" s="47"/>
    </row>
    <row r="530" spans="1:16">
      <c r="A530" s="175">
        <v>527</v>
      </c>
      <c r="B530" s="159" t="s">
        <v>134</v>
      </c>
      <c r="C530" s="159" t="s">
        <v>124</v>
      </c>
      <c r="D530" s="159" t="s">
        <v>940</v>
      </c>
      <c r="E530" s="159" t="s">
        <v>941</v>
      </c>
      <c r="F530" s="156">
        <v>1175</v>
      </c>
      <c r="G530" s="163">
        <v>2040431.5249999999</v>
      </c>
      <c r="H530" s="10">
        <v>553</v>
      </c>
      <c r="I530" s="10">
        <v>876110</v>
      </c>
      <c r="J530" s="49">
        <f t="shared" si="40"/>
        <v>0.47063829787234041</v>
      </c>
      <c r="K530" s="49">
        <f t="shared" si="41"/>
        <v>0.4293748598105982</v>
      </c>
      <c r="L530" s="49">
        <f t="shared" si="42"/>
        <v>0.14119148936170212</v>
      </c>
      <c r="M530" s="49">
        <f t="shared" si="43"/>
        <v>0.30056240186741873</v>
      </c>
      <c r="N530" s="144">
        <f t="shared" si="44"/>
        <v>0.44175389122912084</v>
      </c>
      <c r="O530" s="47"/>
      <c r="P530" s="47"/>
    </row>
    <row r="531" spans="1:16">
      <c r="A531" s="175">
        <v>528</v>
      </c>
      <c r="B531" s="159" t="s">
        <v>134</v>
      </c>
      <c r="C531" s="159" t="s">
        <v>124</v>
      </c>
      <c r="D531" s="159" t="s">
        <v>936</v>
      </c>
      <c r="E531" s="159" t="s">
        <v>937</v>
      </c>
      <c r="F531" s="156">
        <v>1294</v>
      </c>
      <c r="G531" s="163">
        <v>2228187.7749999999</v>
      </c>
      <c r="H531" s="10">
        <v>711</v>
      </c>
      <c r="I531" s="10">
        <v>1232475</v>
      </c>
      <c r="J531" s="49">
        <f t="shared" si="40"/>
        <v>0.54945904173106641</v>
      </c>
      <c r="K531" s="49">
        <f t="shared" si="41"/>
        <v>0.55312887622318996</v>
      </c>
      <c r="L531" s="49">
        <f t="shared" si="42"/>
        <v>0.16483771251931992</v>
      </c>
      <c r="M531" s="49">
        <f t="shared" si="43"/>
        <v>0.38719021335623294</v>
      </c>
      <c r="N531" s="144">
        <f t="shared" si="44"/>
        <v>0.55202792587555283</v>
      </c>
      <c r="O531" s="47"/>
      <c r="P531" s="47"/>
    </row>
    <row r="532" spans="1:16">
      <c r="A532" s="175">
        <v>529</v>
      </c>
      <c r="B532" s="159" t="s">
        <v>134</v>
      </c>
      <c r="C532" s="159" t="s">
        <v>124</v>
      </c>
      <c r="D532" s="159" t="s">
        <v>943</v>
      </c>
      <c r="E532" s="159" t="s">
        <v>944</v>
      </c>
      <c r="F532" s="156">
        <v>1172</v>
      </c>
      <c r="G532" s="163">
        <v>1894046.7749999999</v>
      </c>
      <c r="H532" s="10">
        <v>416</v>
      </c>
      <c r="I532" s="10">
        <v>706950</v>
      </c>
      <c r="J532" s="49">
        <f t="shared" si="40"/>
        <v>0.35494880546075086</v>
      </c>
      <c r="K532" s="49">
        <f t="shared" si="41"/>
        <v>0.37324843785866907</v>
      </c>
      <c r="L532" s="49">
        <f t="shared" si="42"/>
        <v>0.10648464163822526</v>
      </c>
      <c r="M532" s="49">
        <f t="shared" si="43"/>
        <v>0.26127390650106835</v>
      </c>
      <c r="N532" s="144">
        <f t="shared" si="44"/>
        <v>0.3677585481392936</v>
      </c>
      <c r="P532" s="47"/>
    </row>
    <row r="533" spans="1:16">
      <c r="A533" s="175">
        <v>530</v>
      </c>
      <c r="B533" s="159" t="s">
        <v>134</v>
      </c>
      <c r="C533" s="159" t="s">
        <v>124</v>
      </c>
      <c r="D533" s="159" t="s">
        <v>942</v>
      </c>
      <c r="E533" s="169" t="s">
        <v>1437</v>
      </c>
      <c r="F533" s="156">
        <v>1148</v>
      </c>
      <c r="G533" s="163">
        <v>2059749.6</v>
      </c>
      <c r="H533" s="10">
        <v>791</v>
      </c>
      <c r="I533" s="10">
        <v>1365745</v>
      </c>
      <c r="J533" s="49">
        <f t="shared" si="40"/>
        <v>0.68902439024390238</v>
      </c>
      <c r="K533" s="49">
        <f t="shared" si="41"/>
        <v>0.66306360734333913</v>
      </c>
      <c r="L533" s="49">
        <f t="shared" si="42"/>
        <v>0.20670731707317072</v>
      </c>
      <c r="M533" s="49">
        <f t="shared" si="43"/>
        <v>0.46414452514033738</v>
      </c>
      <c r="N533" s="144">
        <f t="shared" si="44"/>
        <v>0.67085184221350813</v>
      </c>
    </row>
    <row r="534" spans="1:16">
      <c r="B534" s="173"/>
      <c r="C534" s="173"/>
      <c r="D534" s="174"/>
      <c r="E534" s="173"/>
      <c r="F534" s="155">
        <f>SUM(F4:F533)</f>
        <v>593607.75999999989</v>
      </c>
      <c r="G534" s="155">
        <f>SUM(G4:G533)</f>
        <v>1159143605.6349993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7" priority="236">
      <formula>$N4&lt;10%</formula>
    </cfRule>
  </conditionalFormatting>
  <conditionalFormatting sqref="N4:N533">
    <cfRule type="expression" dxfId="56" priority="235">
      <formula>$N4&gt;79.5%</formula>
    </cfRule>
  </conditionalFormatting>
  <conditionalFormatting sqref="D133:D139">
    <cfRule type="duplicateValues" dxfId="55" priority="39"/>
  </conditionalFormatting>
  <conditionalFormatting sqref="D147:D149">
    <cfRule type="duplicateValues" dxfId="54" priority="37"/>
  </conditionalFormatting>
  <conditionalFormatting sqref="D147:D149">
    <cfRule type="duplicateValues" dxfId="53" priority="38"/>
  </conditionalFormatting>
  <conditionalFormatting sqref="E147:E149">
    <cfRule type="duplicateValues" dxfId="52" priority="36"/>
  </conditionalFormatting>
  <conditionalFormatting sqref="D161:D166">
    <cfRule type="duplicateValues" dxfId="51" priority="34"/>
  </conditionalFormatting>
  <conditionalFormatting sqref="D161:D166">
    <cfRule type="duplicateValues" dxfId="50" priority="35"/>
  </conditionalFormatting>
  <conditionalFormatting sqref="E161:E166">
    <cfRule type="duplicateValues" dxfId="49" priority="33"/>
  </conditionalFormatting>
  <conditionalFormatting sqref="D254:D257">
    <cfRule type="duplicateValues" dxfId="48" priority="19"/>
    <cfRule type="duplicateValues" dxfId="47" priority="20"/>
  </conditionalFormatting>
  <conditionalFormatting sqref="D262:D263">
    <cfRule type="duplicateValues" dxfId="46" priority="17"/>
    <cfRule type="duplicateValues" dxfId="45" priority="18"/>
  </conditionalFormatting>
  <conditionalFormatting sqref="D218:D225">
    <cfRule type="duplicateValues" dxfId="44" priority="14"/>
    <cfRule type="duplicateValues" dxfId="43" priority="15"/>
  </conditionalFormatting>
  <conditionalFormatting sqref="D218:D225">
    <cfRule type="duplicateValues" dxfId="42" priority="16"/>
  </conditionalFormatting>
  <conditionalFormatting sqref="D253">
    <cfRule type="duplicateValues" dxfId="41" priority="21"/>
    <cfRule type="duplicateValues" dxfId="40" priority="22"/>
  </conditionalFormatting>
  <conditionalFormatting sqref="D258:D261">
    <cfRule type="duplicateValues" dxfId="39" priority="23"/>
    <cfRule type="duplicateValues" dxfId="38" priority="24"/>
  </conditionalFormatting>
  <conditionalFormatting sqref="D264:D278">
    <cfRule type="duplicateValues" dxfId="37" priority="25"/>
    <cfRule type="duplicateValues" dxfId="36" priority="26"/>
  </conditionalFormatting>
  <conditionalFormatting sqref="D226:D229">
    <cfRule type="duplicateValues" dxfId="35" priority="10"/>
    <cfRule type="duplicateValues" dxfId="34" priority="11"/>
  </conditionalFormatting>
  <conditionalFormatting sqref="D230:D234">
    <cfRule type="duplicateValues" dxfId="33" priority="12"/>
    <cfRule type="duplicateValues" dxfId="32" priority="13"/>
  </conditionalFormatting>
  <conditionalFormatting sqref="D248:D252">
    <cfRule type="duplicateValues" dxfId="31" priority="8"/>
    <cfRule type="duplicateValues" dxfId="30" priority="9"/>
  </conditionalFormatting>
  <conditionalFormatting sqref="D235:D237">
    <cfRule type="duplicateValues" dxfId="29" priority="6"/>
    <cfRule type="duplicateValues" dxfId="28" priority="7"/>
  </conditionalFormatting>
  <conditionalFormatting sqref="D238:D242">
    <cfRule type="duplicateValues" dxfId="27" priority="4"/>
    <cfRule type="duplicateValues" dxfId="26" priority="5"/>
  </conditionalFormatting>
  <conditionalFormatting sqref="D243:D247">
    <cfRule type="duplicateValues" dxfId="25" priority="2"/>
    <cfRule type="duplicateValues" dxfId="24" priority="3"/>
  </conditionalFormatting>
  <conditionalFormatting sqref="D262:E263">
    <cfRule type="duplicateValues" dxfId="23" priority="27"/>
  </conditionalFormatting>
  <conditionalFormatting sqref="E218:E225">
    <cfRule type="duplicateValues" dxfId="22" priority="28"/>
  </conditionalFormatting>
  <conditionalFormatting sqref="D253:E261">
    <cfRule type="duplicateValues" dxfId="21" priority="29"/>
  </conditionalFormatting>
  <conditionalFormatting sqref="D226:E234">
    <cfRule type="duplicateValues" dxfId="20" priority="30"/>
  </conditionalFormatting>
  <conditionalFormatting sqref="D248:E252">
    <cfRule type="duplicateValues" dxfId="19" priority="31"/>
  </conditionalFormatting>
  <conditionalFormatting sqref="D235:E247">
    <cfRule type="duplicateValues" dxfId="18" priority="32"/>
  </conditionalFormatting>
  <conditionalFormatting sqref="D294:D295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81" t="s">
        <v>1263</v>
      </c>
      <c r="B1" s="81" t="s">
        <v>0</v>
      </c>
      <c r="C1" s="81" t="s">
        <v>187</v>
      </c>
      <c r="D1" s="81" t="s">
        <v>188</v>
      </c>
    </row>
    <row r="2" spans="1:4">
      <c r="A2" s="82" t="s">
        <v>17</v>
      </c>
      <c r="B2" s="63" t="s">
        <v>3</v>
      </c>
      <c r="C2" s="63" t="s">
        <v>202</v>
      </c>
      <c r="D2" s="82" t="s">
        <v>429</v>
      </c>
    </row>
    <row r="3" spans="1:4">
      <c r="A3" s="82" t="s">
        <v>17</v>
      </c>
      <c r="B3" s="63" t="s">
        <v>3</v>
      </c>
      <c r="C3" s="63" t="s">
        <v>198</v>
      </c>
      <c r="D3" s="82" t="s">
        <v>992</v>
      </c>
    </row>
    <row r="4" spans="1:4">
      <c r="A4" s="82" t="s">
        <v>17</v>
      </c>
      <c r="B4" s="63" t="s">
        <v>3</v>
      </c>
      <c r="C4" s="63" t="s">
        <v>196</v>
      </c>
      <c r="D4" s="82" t="s">
        <v>993</v>
      </c>
    </row>
    <row r="5" spans="1:4">
      <c r="A5" s="82" t="s">
        <v>17</v>
      </c>
      <c r="B5" s="63" t="s">
        <v>3</v>
      </c>
      <c r="C5" s="63" t="s">
        <v>199</v>
      </c>
      <c r="D5" s="82" t="s">
        <v>1120</v>
      </c>
    </row>
    <row r="6" spans="1:4">
      <c r="A6" s="82" t="s">
        <v>17</v>
      </c>
      <c r="B6" s="63" t="s">
        <v>3</v>
      </c>
      <c r="C6" s="63" t="s">
        <v>201</v>
      </c>
      <c r="D6" s="82" t="s">
        <v>1121</v>
      </c>
    </row>
    <row r="7" spans="1:4">
      <c r="A7" s="82" t="s">
        <v>17</v>
      </c>
      <c r="B7" s="63" t="s">
        <v>3</v>
      </c>
      <c r="C7" s="63" t="s">
        <v>197</v>
      </c>
      <c r="D7" s="82" t="s">
        <v>994</v>
      </c>
    </row>
    <row r="8" spans="1:4">
      <c r="A8" s="82" t="s">
        <v>17</v>
      </c>
      <c r="B8" s="63" t="s">
        <v>3</v>
      </c>
      <c r="C8" s="63" t="s">
        <v>200</v>
      </c>
      <c r="D8" s="82" t="s">
        <v>1122</v>
      </c>
    </row>
    <row r="9" spans="1:4">
      <c r="A9" s="82" t="s">
        <v>2</v>
      </c>
      <c r="B9" s="63" t="s">
        <v>3</v>
      </c>
      <c r="C9" s="63" t="s">
        <v>204</v>
      </c>
      <c r="D9" s="82" t="s">
        <v>205</v>
      </c>
    </row>
    <row r="10" spans="1:4">
      <c r="A10" s="82" t="s">
        <v>2</v>
      </c>
      <c r="B10" s="63" t="s">
        <v>3</v>
      </c>
      <c r="C10" s="63" t="s">
        <v>203</v>
      </c>
      <c r="D10" s="82" t="s">
        <v>995</v>
      </c>
    </row>
    <row r="11" spans="1:4">
      <c r="A11" s="82" t="s">
        <v>2</v>
      </c>
      <c r="B11" s="63" t="s">
        <v>3</v>
      </c>
      <c r="C11" s="63" t="s">
        <v>206</v>
      </c>
      <c r="D11" s="82" t="s">
        <v>1128</v>
      </c>
    </row>
    <row r="12" spans="1:4">
      <c r="A12" s="82" t="s">
        <v>2</v>
      </c>
      <c r="B12" s="63" t="s">
        <v>3</v>
      </c>
      <c r="C12" s="63" t="s">
        <v>207</v>
      </c>
      <c r="D12" s="82" t="s">
        <v>1129</v>
      </c>
    </row>
    <row r="13" spans="1:4">
      <c r="A13" s="82" t="s">
        <v>18</v>
      </c>
      <c r="B13" s="63" t="s">
        <v>3</v>
      </c>
      <c r="C13" s="63" t="s">
        <v>208</v>
      </c>
      <c r="D13" s="82" t="s">
        <v>996</v>
      </c>
    </row>
    <row r="14" spans="1:4">
      <c r="A14" s="82" t="s">
        <v>18</v>
      </c>
      <c r="B14" s="63" t="s">
        <v>3</v>
      </c>
      <c r="C14" s="63" t="s">
        <v>209</v>
      </c>
      <c r="D14" s="82" t="s">
        <v>210</v>
      </c>
    </row>
    <row r="15" spans="1:4">
      <c r="A15" s="82" t="s">
        <v>4</v>
      </c>
      <c r="B15" s="63" t="s">
        <v>3</v>
      </c>
      <c r="C15" s="63" t="s">
        <v>212</v>
      </c>
      <c r="D15" s="82" t="s">
        <v>213</v>
      </c>
    </row>
    <row r="16" spans="1:4">
      <c r="A16" s="82" t="s">
        <v>4</v>
      </c>
      <c r="B16" s="63" t="s">
        <v>3</v>
      </c>
      <c r="C16" s="63" t="s">
        <v>218</v>
      </c>
      <c r="D16" s="82" t="s">
        <v>219</v>
      </c>
    </row>
    <row r="17" spans="1:4">
      <c r="A17" s="82" t="s">
        <v>4</v>
      </c>
      <c r="B17" s="63" t="s">
        <v>3</v>
      </c>
      <c r="C17" s="63" t="s">
        <v>216</v>
      </c>
      <c r="D17" s="83" t="s">
        <v>217</v>
      </c>
    </row>
    <row r="18" spans="1:4">
      <c r="A18" s="82" t="s">
        <v>4</v>
      </c>
      <c r="B18" s="63" t="s">
        <v>3</v>
      </c>
      <c r="C18" s="63" t="s">
        <v>214</v>
      </c>
      <c r="D18" s="82" t="s">
        <v>215</v>
      </c>
    </row>
    <row r="19" spans="1:4">
      <c r="A19" s="82" t="s">
        <v>4</v>
      </c>
      <c r="B19" s="63" t="s">
        <v>3</v>
      </c>
      <c r="C19" s="63" t="s">
        <v>211</v>
      </c>
      <c r="D19" s="82" t="s">
        <v>997</v>
      </c>
    </row>
    <row r="20" spans="1:4">
      <c r="A20" s="82" t="s">
        <v>4</v>
      </c>
      <c r="B20" s="63" t="s">
        <v>3</v>
      </c>
      <c r="C20" s="63" t="s">
        <v>220</v>
      </c>
      <c r="D20" s="82" t="s">
        <v>221</v>
      </c>
    </row>
    <row r="21" spans="1:4">
      <c r="A21" s="82" t="s">
        <v>1233</v>
      </c>
      <c r="B21" s="63" t="s">
        <v>3</v>
      </c>
      <c r="C21" s="63" t="s">
        <v>224</v>
      </c>
      <c r="D21" s="82" t="s">
        <v>225</v>
      </c>
    </row>
    <row r="22" spans="1:4">
      <c r="A22" s="82" t="s">
        <v>1233</v>
      </c>
      <c r="B22" s="63" t="s">
        <v>3</v>
      </c>
      <c r="C22" s="63" t="s">
        <v>222</v>
      </c>
      <c r="D22" s="82" t="s">
        <v>223</v>
      </c>
    </row>
    <row r="23" spans="1:4">
      <c r="A23" s="82" t="s">
        <v>1233</v>
      </c>
      <c r="B23" s="63" t="s">
        <v>3</v>
      </c>
      <c r="C23" s="63" t="s">
        <v>226</v>
      </c>
      <c r="D23" s="82" t="s">
        <v>227</v>
      </c>
    </row>
    <row r="24" spans="1:4">
      <c r="A24" s="82" t="s">
        <v>1233</v>
      </c>
      <c r="B24" s="63" t="s">
        <v>3</v>
      </c>
      <c r="C24" s="63" t="s">
        <v>228</v>
      </c>
      <c r="D24" s="82" t="s">
        <v>229</v>
      </c>
    </row>
    <row r="25" spans="1:4">
      <c r="A25" s="82" t="s">
        <v>6</v>
      </c>
      <c r="B25" s="63" t="s">
        <v>3</v>
      </c>
      <c r="C25" s="63" t="s">
        <v>230</v>
      </c>
      <c r="D25" s="82" t="s">
        <v>231</v>
      </c>
    </row>
    <row r="26" spans="1:4">
      <c r="A26" s="82" t="s">
        <v>6</v>
      </c>
      <c r="B26" s="63" t="s">
        <v>3</v>
      </c>
      <c r="C26" s="63" t="s">
        <v>232</v>
      </c>
      <c r="D26" s="82" t="s">
        <v>998</v>
      </c>
    </row>
    <row r="27" spans="1:4">
      <c r="A27" s="82" t="s">
        <v>1261</v>
      </c>
      <c r="B27" s="63" t="s">
        <v>3</v>
      </c>
      <c r="C27" s="59" t="s">
        <v>233</v>
      </c>
      <c r="D27" s="84" t="s">
        <v>999</v>
      </c>
    </row>
    <row r="28" spans="1:4">
      <c r="A28" s="82" t="s">
        <v>1261</v>
      </c>
      <c r="B28" s="63" t="s">
        <v>3</v>
      </c>
      <c r="C28" s="59" t="s">
        <v>234</v>
      </c>
      <c r="D28" s="84" t="s">
        <v>1000</v>
      </c>
    </row>
    <row r="29" spans="1:4">
      <c r="A29" s="82" t="s">
        <v>1261</v>
      </c>
      <c r="B29" s="63" t="s">
        <v>3</v>
      </c>
      <c r="C29" s="59" t="s">
        <v>235</v>
      </c>
      <c r="D29" s="84" t="s">
        <v>1123</v>
      </c>
    </row>
    <row r="30" spans="1:4">
      <c r="A30" s="82" t="s">
        <v>16</v>
      </c>
      <c r="B30" s="63" t="s">
        <v>3</v>
      </c>
      <c r="C30" s="59" t="s">
        <v>240</v>
      </c>
      <c r="D30" s="84" t="s">
        <v>1126</v>
      </c>
    </row>
    <row r="31" spans="1:4">
      <c r="A31" s="82" t="s">
        <v>16</v>
      </c>
      <c r="B31" s="63" t="s">
        <v>3</v>
      </c>
      <c r="C31" s="59" t="s">
        <v>238</v>
      </c>
      <c r="D31" s="84" t="s">
        <v>239</v>
      </c>
    </row>
    <row r="32" spans="1:4">
      <c r="A32" s="82" t="s">
        <v>16</v>
      </c>
      <c r="B32" s="63" t="s">
        <v>3</v>
      </c>
      <c r="C32" s="59" t="s">
        <v>236</v>
      </c>
      <c r="D32" s="84" t="s">
        <v>237</v>
      </c>
    </row>
    <row r="33" spans="1:4">
      <c r="A33" s="82" t="s">
        <v>16</v>
      </c>
      <c r="B33" s="63" t="s">
        <v>3</v>
      </c>
      <c r="C33" s="59" t="s">
        <v>241</v>
      </c>
      <c r="D33" s="85" t="s">
        <v>1264</v>
      </c>
    </row>
    <row r="34" spans="1:4">
      <c r="A34" s="82" t="s">
        <v>7</v>
      </c>
      <c r="B34" s="63" t="s">
        <v>3</v>
      </c>
      <c r="C34" s="59" t="s">
        <v>248</v>
      </c>
      <c r="D34" s="84" t="s">
        <v>249</v>
      </c>
    </row>
    <row r="35" spans="1:4">
      <c r="A35" s="82" t="s">
        <v>7</v>
      </c>
      <c r="B35" s="63" t="s">
        <v>3</v>
      </c>
      <c r="C35" s="59" t="s">
        <v>246</v>
      </c>
      <c r="D35" s="84" t="s">
        <v>247</v>
      </c>
    </row>
    <row r="36" spans="1:4">
      <c r="A36" s="82" t="s">
        <v>7</v>
      </c>
      <c r="B36" s="63" t="s">
        <v>3</v>
      </c>
      <c r="C36" s="59" t="s">
        <v>244</v>
      </c>
      <c r="D36" s="84" t="s">
        <v>245</v>
      </c>
    </row>
    <row r="37" spans="1:4">
      <c r="A37" s="82" t="s">
        <v>7</v>
      </c>
      <c r="B37" s="63" t="s">
        <v>3</v>
      </c>
      <c r="C37" s="59" t="s">
        <v>242</v>
      </c>
      <c r="D37" s="84" t="s">
        <v>243</v>
      </c>
    </row>
    <row r="38" spans="1:4">
      <c r="A38" s="82" t="s">
        <v>9</v>
      </c>
      <c r="B38" s="63" t="s">
        <v>3</v>
      </c>
      <c r="C38" s="63" t="s">
        <v>250</v>
      </c>
      <c r="D38" s="2" t="s">
        <v>1124</v>
      </c>
    </row>
    <row r="39" spans="1:4">
      <c r="A39" s="82" t="s">
        <v>9</v>
      </c>
      <c r="B39" s="63" t="s">
        <v>3</v>
      </c>
      <c r="C39" s="63" t="s">
        <v>251</v>
      </c>
      <c r="D39" s="2" t="s">
        <v>1125</v>
      </c>
    </row>
    <row r="40" spans="1:4">
      <c r="A40" s="82" t="s">
        <v>10</v>
      </c>
      <c r="B40" s="63" t="s">
        <v>3</v>
      </c>
      <c r="C40" s="63" t="s">
        <v>252</v>
      </c>
      <c r="D40" s="2" t="s">
        <v>253</v>
      </c>
    </row>
    <row r="41" spans="1:4">
      <c r="A41" s="82" t="s">
        <v>10</v>
      </c>
      <c r="B41" s="63" t="s">
        <v>3</v>
      </c>
      <c r="C41" s="63" t="s">
        <v>255</v>
      </c>
      <c r="D41" s="2" t="s">
        <v>1127</v>
      </c>
    </row>
    <row r="42" spans="1:4">
      <c r="A42" s="82" t="s">
        <v>10</v>
      </c>
      <c r="B42" s="63" t="s">
        <v>3</v>
      </c>
      <c r="C42" s="63" t="s">
        <v>254</v>
      </c>
      <c r="D42" s="2" t="s">
        <v>1265</v>
      </c>
    </row>
    <row r="43" spans="1:4">
      <c r="A43" s="82" t="s">
        <v>1132</v>
      </c>
      <c r="B43" s="63" t="s">
        <v>3</v>
      </c>
      <c r="C43" s="63" t="s">
        <v>256</v>
      </c>
      <c r="D43" s="2" t="s">
        <v>1133</v>
      </c>
    </row>
    <row r="44" spans="1:4">
      <c r="A44" s="82" t="s">
        <v>1132</v>
      </c>
      <c r="B44" s="63" t="s">
        <v>3</v>
      </c>
      <c r="C44" s="63" t="s">
        <v>257</v>
      </c>
      <c r="D44" s="2" t="s">
        <v>1266</v>
      </c>
    </row>
    <row r="45" spans="1:4">
      <c r="A45" s="82" t="s">
        <v>12</v>
      </c>
      <c r="B45" s="63" t="s">
        <v>3</v>
      </c>
      <c r="C45" s="63" t="s">
        <v>258</v>
      </c>
      <c r="D45" s="82" t="s">
        <v>1001</v>
      </c>
    </row>
    <row r="46" spans="1:4">
      <c r="A46" s="82" t="s">
        <v>12</v>
      </c>
      <c r="B46" s="63" t="s">
        <v>3</v>
      </c>
      <c r="C46" s="63" t="s">
        <v>259</v>
      </c>
      <c r="D46" s="82" t="s">
        <v>1099</v>
      </c>
    </row>
    <row r="47" spans="1:4">
      <c r="A47" s="82" t="s">
        <v>12</v>
      </c>
      <c r="B47" s="63" t="s">
        <v>3</v>
      </c>
      <c r="C47" s="63" t="s">
        <v>260</v>
      </c>
      <c r="D47" s="82" t="s">
        <v>1002</v>
      </c>
    </row>
    <row r="48" spans="1:4">
      <c r="A48" s="82" t="s">
        <v>12</v>
      </c>
      <c r="B48" s="63" t="s">
        <v>3</v>
      </c>
      <c r="C48" s="63" t="s">
        <v>261</v>
      </c>
      <c r="D48" s="82" t="s">
        <v>1003</v>
      </c>
    </row>
    <row r="49" spans="1:4">
      <c r="A49" s="82" t="s">
        <v>12</v>
      </c>
      <c r="B49" s="63" t="s">
        <v>3</v>
      </c>
      <c r="C49" s="63" t="s">
        <v>1130</v>
      </c>
      <c r="D49" s="82" t="s">
        <v>1131</v>
      </c>
    </row>
    <row r="50" spans="1:4">
      <c r="A50" s="82" t="s">
        <v>14</v>
      </c>
      <c r="B50" s="63" t="s">
        <v>3</v>
      </c>
      <c r="C50" s="63" t="s">
        <v>262</v>
      </c>
      <c r="D50" s="82" t="s">
        <v>1100</v>
      </c>
    </row>
    <row r="51" spans="1:4">
      <c r="A51" s="82" t="s">
        <v>14</v>
      </c>
      <c r="B51" s="63" t="s">
        <v>3</v>
      </c>
      <c r="C51" s="63" t="s">
        <v>263</v>
      </c>
      <c r="D51" s="82" t="s">
        <v>1004</v>
      </c>
    </row>
    <row r="52" spans="1:4">
      <c r="A52" s="82" t="s">
        <v>14</v>
      </c>
      <c r="B52" s="63" t="s">
        <v>3</v>
      </c>
      <c r="C52" s="63" t="s">
        <v>265</v>
      </c>
      <c r="D52" s="82" t="s">
        <v>266</v>
      </c>
    </row>
    <row r="53" spans="1:4">
      <c r="A53" s="82" t="s">
        <v>14</v>
      </c>
      <c r="B53" s="63" t="s">
        <v>3</v>
      </c>
      <c r="C53" s="63" t="s">
        <v>264</v>
      </c>
      <c r="D53" s="82" t="s">
        <v>1005</v>
      </c>
    </row>
    <row r="54" spans="1:4">
      <c r="A54" s="86" t="s">
        <v>152</v>
      </c>
      <c r="B54" s="86" t="s">
        <v>173</v>
      </c>
      <c r="C54" s="86" t="s">
        <v>350</v>
      </c>
      <c r="D54" s="86" t="s">
        <v>351</v>
      </c>
    </row>
    <row r="55" spans="1:4">
      <c r="A55" s="87" t="s">
        <v>152</v>
      </c>
      <c r="B55" s="87" t="s">
        <v>173</v>
      </c>
      <c r="C55" s="87" t="s">
        <v>354</v>
      </c>
      <c r="D55" s="87" t="s">
        <v>1163</v>
      </c>
    </row>
    <row r="56" spans="1:4">
      <c r="A56" s="87" t="s">
        <v>152</v>
      </c>
      <c r="B56" s="87" t="s">
        <v>173</v>
      </c>
      <c r="C56" s="87" t="s">
        <v>352</v>
      </c>
      <c r="D56" s="87" t="s">
        <v>353</v>
      </c>
    </row>
    <row r="57" spans="1:4">
      <c r="A57" s="87" t="s">
        <v>153</v>
      </c>
      <c r="B57" s="87" t="s">
        <v>173</v>
      </c>
      <c r="C57" s="87" t="s">
        <v>355</v>
      </c>
      <c r="D57" s="87" t="s">
        <v>356</v>
      </c>
    </row>
    <row r="58" spans="1:4">
      <c r="A58" s="87" t="s">
        <v>153</v>
      </c>
      <c r="B58" s="87" t="s">
        <v>173</v>
      </c>
      <c r="C58" s="87" t="s">
        <v>357</v>
      </c>
      <c r="D58" s="87" t="s">
        <v>358</v>
      </c>
    </row>
    <row r="59" spans="1:4">
      <c r="A59" s="87" t="s">
        <v>153</v>
      </c>
      <c r="B59" s="87" t="s">
        <v>173</v>
      </c>
      <c r="C59" s="87" t="s">
        <v>359</v>
      </c>
      <c r="D59" s="87" t="s">
        <v>360</v>
      </c>
    </row>
    <row r="60" spans="1:4">
      <c r="A60" s="87" t="s">
        <v>154</v>
      </c>
      <c r="B60" s="87" t="s">
        <v>173</v>
      </c>
      <c r="C60" s="87" t="s">
        <v>361</v>
      </c>
      <c r="D60" s="87" t="s">
        <v>1267</v>
      </c>
    </row>
    <row r="61" spans="1:4">
      <c r="A61" s="87" t="s">
        <v>154</v>
      </c>
      <c r="B61" s="87" t="s">
        <v>173</v>
      </c>
      <c r="C61" s="87" t="s">
        <v>363</v>
      </c>
      <c r="D61" s="87" t="s">
        <v>365</v>
      </c>
    </row>
    <row r="62" spans="1:4">
      <c r="A62" s="87" t="s">
        <v>154</v>
      </c>
      <c r="B62" s="87" t="s">
        <v>173</v>
      </c>
      <c r="C62" s="87" t="s">
        <v>364</v>
      </c>
      <c r="D62" s="87" t="s">
        <v>1268</v>
      </c>
    </row>
    <row r="63" spans="1:4">
      <c r="A63" s="87" t="s">
        <v>142</v>
      </c>
      <c r="B63" s="87" t="s">
        <v>173</v>
      </c>
      <c r="C63" s="88" t="s">
        <v>300</v>
      </c>
      <c r="D63" s="89" t="s">
        <v>301</v>
      </c>
    </row>
    <row r="64" spans="1:4">
      <c r="A64" s="87" t="s">
        <v>142</v>
      </c>
      <c r="B64" s="87" t="s">
        <v>173</v>
      </c>
      <c r="C64" s="88" t="s">
        <v>302</v>
      </c>
      <c r="D64" s="89" t="s">
        <v>303</v>
      </c>
    </row>
    <row r="65" spans="1:4">
      <c r="A65" s="87" t="s">
        <v>142</v>
      </c>
      <c r="B65" s="87" t="s">
        <v>173</v>
      </c>
      <c r="C65" s="88" t="s">
        <v>304</v>
      </c>
      <c r="D65" s="89" t="s">
        <v>305</v>
      </c>
    </row>
    <row r="66" spans="1:4">
      <c r="A66" s="87" t="s">
        <v>142</v>
      </c>
      <c r="B66" s="87" t="s">
        <v>173</v>
      </c>
      <c r="C66" s="88" t="s">
        <v>298</v>
      </c>
      <c r="D66" s="89" t="s">
        <v>299</v>
      </c>
    </row>
    <row r="67" spans="1:4">
      <c r="A67" s="87" t="s">
        <v>143</v>
      </c>
      <c r="B67" s="87" t="s">
        <v>173</v>
      </c>
      <c r="C67" s="88" t="s">
        <v>310</v>
      </c>
      <c r="D67" s="89" t="s">
        <v>311</v>
      </c>
    </row>
    <row r="68" spans="1:4">
      <c r="A68" s="87" t="s">
        <v>143</v>
      </c>
      <c r="B68" s="87" t="s">
        <v>173</v>
      </c>
      <c r="C68" s="88" t="s">
        <v>312</v>
      </c>
      <c r="D68" s="89" t="s">
        <v>313</v>
      </c>
    </row>
    <row r="69" spans="1:4">
      <c r="A69" s="87" t="s">
        <v>143</v>
      </c>
      <c r="B69" s="87" t="s">
        <v>173</v>
      </c>
      <c r="C69" s="88" t="s">
        <v>306</v>
      </c>
      <c r="D69" s="89" t="s">
        <v>1006</v>
      </c>
    </row>
    <row r="70" spans="1:4">
      <c r="A70" s="87" t="s">
        <v>143</v>
      </c>
      <c r="B70" s="87" t="s">
        <v>173</v>
      </c>
      <c r="C70" s="88" t="s">
        <v>308</v>
      </c>
      <c r="D70" s="89" t="s">
        <v>309</v>
      </c>
    </row>
    <row r="71" spans="1:4">
      <c r="A71" s="87" t="s">
        <v>143</v>
      </c>
      <c r="B71" s="87" t="s">
        <v>173</v>
      </c>
      <c r="C71" s="88" t="s">
        <v>307</v>
      </c>
      <c r="D71" t="s">
        <v>1164</v>
      </c>
    </row>
    <row r="72" spans="1:4">
      <c r="A72" s="87" t="s">
        <v>155</v>
      </c>
      <c r="B72" s="87" t="s">
        <v>173</v>
      </c>
      <c r="C72" s="88" t="s">
        <v>314</v>
      </c>
      <c r="D72" s="89" t="s">
        <v>315</v>
      </c>
    </row>
    <row r="73" spans="1:4">
      <c r="A73" s="87" t="s">
        <v>155</v>
      </c>
      <c r="B73" s="87" t="s">
        <v>173</v>
      </c>
      <c r="C73" s="88" t="s">
        <v>318</v>
      </c>
      <c r="D73" s="89" t="s">
        <v>319</v>
      </c>
    </row>
    <row r="74" spans="1:4">
      <c r="A74" s="87" t="s">
        <v>155</v>
      </c>
      <c r="B74" s="87" t="s">
        <v>173</v>
      </c>
      <c r="C74" s="88" t="s">
        <v>316</v>
      </c>
      <c r="D74" s="87" t="s">
        <v>317</v>
      </c>
    </row>
    <row r="75" spans="1:4">
      <c r="A75" s="90" t="s">
        <v>156</v>
      </c>
      <c r="B75" s="90" t="s">
        <v>173</v>
      </c>
      <c r="C75" s="90" t="s">
        <v>271</v>
      </c>
      <c r="D75" s="90" t="s">
        <v>272</v>
      </c>
    </row>
    <row r="76" spans="1:4">
      <c r="A76" s="90" t="s">
        <v>156</v>
      </c>
      <c r="B76" s="90" t="s">
        <v>173</v>
      </c>
      <c r="C76" s="90" t="s">
        <v>274</v>
      </c>
      <c r="D76" s="90" t="s">
        <v>275</v>
      </c>
    </row>
    <row r="77" spans="1:4">
      <c r="A77" s="90" t="s">
        <v>156</v>
      </c>
      <c r="B77" s="90" t="s">
        <v>173</v>
      </c>
      <c r="C77" s="90" t="s">
        <v>276</v>
      </c>
      <c r="D77" s="90" t="s">
        <v>1017</v>
      </c>
    </row>
    <row r="78" spans="1:4">
      <c r="A78" s="90" t="s">
        <v>156</v>
      </c>
      <c r="B78" s="90" t="s">
        <v>173</v>
      </c>
      <c r="C78" s="90" t="s">
        <v>273</v>
      </c>
      <c r="D78" s="90" t="s">
        <v>1018</v>
      </c>
    </row>
    <row r="79" spans="1:4">
      <c r="A79" s="90" t="s">
        <v>1234</v>
      </c>
      <c r="B79" s="90" t="s">
        <v>173</v>
      </c>
      <c r="C79" s="91" t="s">
        <v>278</v>
      </c>
      <c r="D79" s="91" t="s">
        <v>1014</v>
      </c>
    </row>
    <row r="80" spans="1:4">
      <c r="A80" s="90" t="s">
        <v>1234</v>
      </c>
      <c r="B80" s="90" t="s">
        <v>173</v>
      </c>
      <c r="C80" s="90" t="s">
        <v>279</v>
      </c>
      <c r="D80" s="90" t="s">
        <v>1015</v>
      </c>
    </row>
    <row r="81" spans="1:4">
      <c r="A81" s="90" t="s">
        <v>1234</v>
      </c>
      <c r="B81" s="90" t="s">
        <v>173</v>
      </c>
      <c r="C81" s="90" t="s">
        <v>277</v>
      </c>
      <c r="D81" s="90" t="s">
        <v>1016</v>
      </c>
    </row>
    <row r="82" spans="1:4">
      <c r="A82" s="90" t="s">
        <v>158</v>
      </c>
      <c r="B82" s="2" t="s">
        <v>173</v>
      </c>
      <c r="C82" s="92" t="s">
        <v>288</v>
      </c>
      <c r="D82" s="92" t="s">
        <v>1165</v>
      </c>
    </row>
    <row r="83" spans="1:4">
      <c r="A83" s="90" t="s">
        <v>158</v>
      </c>
      <c r="B83" s="2" t="s">
        <v>173</v>
      </c>
      <c r="C83" s="92" t="s">
        <v>289</v>
      </c>
      <c r="D83" s="92" t="s">
        <v>290</v>
      </c>
    </row>
    <row r="84" spans="1:4">
      <c r="A84" s="90" t="s">
        <v>158</v>
      </c>
      <c r="B84" s="2" t="s">
        <v>173</v>
      </c>
      <c r="C84" s="92" t="s">
        <v>291</v>
      </c>
      <c r="D84" s="92" t="s">
        <v>292</v>
      </c>
    </row>
    <row r="85" spans="1:4">
      <c r="A85" s="90" t="s">
        <v>157</v>
      </c>
      <c r="B85" s="2" t="s">
        <v>173</v>
      </c>
      <c r="C85" s="92" t="s">
        <v>295</v>
      </c>
      <c r="D85" s="92" t="s">
        <v>1166</v>
      </c>
    </row>
    <row r="86" spans="1:4">
      <c r="A86" s="90" t="s">
        <v>157</v>
      </c>
      <c r="B86" s="2" t="s">
        <v>173</v>
      </c>
      <c r="C86" s="92" t="s">
        <v>293</v>
      </c>
      <c r="D86" s="92" t="s">
        <v>294</v>
      </c>
    </row>
    <row r="87" spans="1:4">
      <c r="A87" s="90" t="s">
        <v>157</v>
      </c>
      <c r="B87" s="2" t="s">
        <v>173</v>
      </c>
      <c r="C87" s="92" t="s">
        <v>296</v>
      </c>
      <c r="D87" s="92" t="s">
        <v>297</v>
      </c>
    </row>
    <row r="88" spans="1:4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>
      <c r="A96" s="93" t="s">
        <v>159</v>
      </c>
      <c r="B96" s="92" t="s">
        <v>173</v>
      </c>
      <c r="C96" s="88" t="s">
        <v>286</v>
      </c>
      <c r="D96" s="88" t="s">
        <v>287</v>
      </c>
    </row>
    <row r="97" spans="1:4">
      <c r="A97" s="93" t="s">
        <v>159</v>
      </c>
      <c r="B97" s="92" t="s">
        <v>173</v>
      </c>
      <c r="C97" s="88" t="s">
        <v>284</v>
      </c>
      <c r="D97" s="88" t="s">
        <v>285</v>
      </c>
    </row>
    <row r="98" spans="1:4">
      <c r="A98" s="93" t="s">
        <v>159</v>
      </c>
      <c r="B98" s="92" t="s">
        <v>173</v>
      </c>
      <c r="C98" s="88" t="s">
        <v>282</v>
      </c>
      <c r="D98" s="88" t="s">
        <v>283</v>
      </c>
    </row>
    <row r="99" spans="1:4">
      <c r="A99" s="93" t="s">
        <v>159</v>
      </c>
      <c r="B99" s="92" t="s">
        <v>173</v>
      </c>
      <c r="C99" s="94" t="s">
        <v>1008</v>
      </c>
      <c r="D99" s="94" t="s">
        <v>1009</v>
      </c>
    </row>
    <row r="100" spans="1:4">
      <c r="A100" s="93" t="s">
        <v>159</v>
      </c>
      <c r="B100" s="92" t="s">
        <v>173</v>
      </c>
      <c r="C100" s="94" t="s">
        <v>281</v>
      </c>
      <c r="D100" s="94" t="s">
        <v>1134</v>
      </c>
    </row>
    <row r="101" spans="1:4">
      <c r="A101" s="93" t="s">
        <v>159</v>
      </c>
      <c r="B101" s="92" t="s">
        <v>173</v>
      </c>
      <c r="C101" s="94" t="s">
        <v>280</v>
      </c>
      <c r="D101" s="94" t="s">
        <v>1135</v>
      </c>
    </row>
    <row r="102" spans="1:4">
      <c r="A102" s="95" t="s">
        <v>145</v>
      </c>
      <c r="B102" s="92" t="s">
        <v>173</v>
      </c>
      <c r="C102" s="95" t="s">
        <v>323</v>
      </c>
      <c r="D102" s="95" t="s">
        <v>324</v>
      </c>
    </row>
    <row r="103" spans="1:4">
      <c r="A103" s="95" t="s">
        <v>145</v>
      </c>
      <c r="B103" s="92" t="s">
        <v>173</v>
      </c>
      <c r="C103" s="95" t="s">
        <v>329</v>
      </c>
      <c r="D103" s="95" t="s">
        <v>330</v>
      </c>
    </row>
    <row r="104" spans="1:4">
      <c r="A104" s="95" t="s">
        <v>145</v>
      </c>
      <c r="B104" s="92" t="s">
        <v>173</v>
      </c>
      <c r="C104" s="95" t="s">
        <v>333</v>
      </c>
      <c r="D104" s="95" t="s">
        <v>1167</v>
      </c>
    </row>
    <row r="105" spans="1:4">
      <c r="A105" s="95" t="s">
        <v>145</v>
      </c>
      <c r="B105" s="92" t="s">
        <v>173</v>
      </c>
      <c r="C105" s="95" t="s">
        <v>331</v>
      </c>
      <c r="D105" s="95" t="s">
        <v>332</v>
      </c>
    </row>
    <row r="106" spans="1:4">
      <c r="A106" s="95" t="s">
        <v>145</v>
      </c>
      <c r="B106" s="92" t="s">
        <v>173</v>
      </c>
      <c r="C106" s="95" t="s">
        <v>325</v>
      </c>
      <c r="D106" s="95" t="s">
        <v>326</v>
      </c>
    </row>
    <row r="107" spans="1:4">
      <c r="A107" s="95" t="s">
        <v>145</v>
      </c>
      <c r="B107" s="92" t="s">
        <v>173</v>
      </c>
      <c r="C107" s="95" t="s">
        <v>327</v>
      </c>
      <c r="D107" s="95" t="s">
        <v>328</v>
      </c>
    </row>
    <row r="108" spans="1:4">
      <c r="A108" s="95" t="s">
        <v>144</v>
      </c>
      <c r="B108" s="92" t="s">
        <v>173</v>
      </c>
      <c r="C108" s="95" t="s">
        <v>321</v>
      </c>
      <c r="D108" s="95" t="s">
        <v>322</v>
      </c>
    </row>
    <row r="109" spans="1:4">
      <c r="A109" s="95" t="s">
        <v>144</v>
      </c>
      <c r="B109" s="92" t="s">
        <v>173</v>
      </c>
      <c r="C109" s="95" t="s">
        <v>320</v>
      </c>
      <c r="D109" s="95" t="s">
        <v>1007</v>
      </c>
    </row>
    <row r="110" spans="1:4">
      <c r="A110" s="90" t="s">
        <v>149</v>
      </c>
      <c r="B110" s="2" t="s">
        <v>173</v>
      </c>
      <c r="C110" s="90" t="s">
        <v>1079</v>
      </c>
      <c r="D110" s="90" t="s">
        <v>349</v>
      </c>
    </row>
    <row r="111" spans="1:4">
      <c r="A111" s="90" t="s">
        <v>149</v>
      </c>
      <c r="B111" s="2" t="s">
        <v>173</v>
      </c>
      <c r="C111" s="90" t="s">
        <v>1080</v>
      </c>
      <c r="D111" s="90" t="s">
        <v>1022</v>
      </c>
    </row>
    <row r="112" spans="1:4">
      <c r="A112" s="90" t="s">
        <v>1082</v>
      </c>
      <c r="B112" s="2" t="s">
        <v>173</v>
      </c>
      <c r="C112" s="95" t="s">
        <v>1269</v>
      </c>
      <c r="D112" s="94" t="s">
        <v>1270</v>
      </c>
    </row>
    <row r="113" spans="1:4">
      <c r="A113" s="90" t="s">
        <v>1082</v>
      </c>
      <c r="B113" s="2" t="s">
        <v>173</v>
      </c>
      <c r="C113" s="95" t="s">
        <v>1271</v>
      </c>
      <c r="D113" s="94" t="s">
        <v>1272</v>
      </c>
    </row>
    <row r="114" spans="1:4">
      <c r="A114" s="96" t="s">
        <v>150</v>
      </c>
      <c r="B114" s="29" t="s">
        <v>173</v>
      </c>
      <c r="C114" s="97" t="s">
        <v>1273</v>
      </c>
      <c r="D114" s="98" t="s">
        <v>1274</v>
      </c>
    </row>
    <row r="115" spans="1:4">
      <c r="A115" s="96" t="s">
        <v>150</v>
      </c>
      <c r="B115" s="29" t="s">
        <v>173</v>
      </c>
      <c r="C115" s="97" t="s">
        <v>1275</v>
      </c>
      <c r="D115" s="98" t="s">
        <v>1168</v>
      </c>
    </row>
    <row r="116" spans="1:4">
      <c r="A116" s="96" t="s">
        <v>150</v>
      </c>
      <c r="B116" s="29" t="s">
        <v>173</v>
      </c>
      <c r="C116" s="97" t="s">
        <v>1276</v>
      </c>
      <c r="D116" s="97" t="s">
        <v>1021</v>
      </c>
    </row>
    <row r="117" spans="1:4">
      <c r="A117" s="90" t="s">
        <v>151</v>
      </c>
      <c r="B117" s="2" t="s">
        <v>173</v>
      </c>
      <c r="C117" s="99" t="s">
        <v>1277</v>
      </c>
      <c r="D117" s="100" t="s">
        <v>1023</v>
      </c>
    </row>
    <row r="118" spans="1:4">
      <c r="A118" s="90" t="s">
        <v>151</v>
      </c>
      <c r="B118" s="2" t="s">
        <v>173</v>
      </c>
      <c r="C118" s="99" t="s">
        <v>1278</v>
      </c>
      <c r="D118" s="99" t="s">
        <v>1024</v>
      </c>
    </row>
    <row r="119" spans="1:4">
      <c r="A119" s="90" t="s">
        <v>151</v>
      </c>
      <c r="B119" s="2" t="s">
        <v>173</v>
      </c>
      <c r="C119" s="99" t="s">
        <v>1279</v>
      </c>
      <c r="D119" s="99" t="s">
        <v>1025</v>
      </c>
    </row>
    <row r="120" spans="1:4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>
      <c r="A171" s="101" t="s">
        <v>1236</v>
      </c>
      <c r="B171" s="101" t="s">
        <v>41</v>
      </c>
      <c r="C171" s="101" t="s">
        <v>516</v>
      </c>
      <c r="D171" s="101" t="s">
        <v>517</v>
      </c>
    </row>
    <row r="172" spans="1:4">
      <c r="A172" s="101" t="s">
        <v>1236</v>
      </c>
      <c r="B172" s="101" t="s">
        <v>41</v>
      </c>
      <c r="C172" s="101" t="s">
        <v>515</v>
      </c>
      <c r="D172" s="101" t="s">
        <v>1039</v>
      </c>
    </row>
    <row r="173" spans="1:4">
      <c r="A173" s="101" t="s">
        <v>1236</v>
      </c>
      <c r="B173" s="101" t="s">
        <v>41</v>
      </c>
      <c r="C173" s="101" t="s">
        <v>512</v>
      </c>
      <c r="D173" s="101" t="s">
        <v>358</v>
      </c>
    </row>
    <row r="174" spans="1:4">
      <c r="A174" s="101" t="s">
        <v>1236</v>
      </c>
      <c r="B174" s="101" t="s">
        <v>41</v>
      </c>
      <c r="C174" s="101" t="s">
        <v>514</v>
      </c>
      <c r="D174" s="101" t="s">
        <v>348</v>
      </c>
    </row>
    <row r="175" spans="1:4">
      <c r="A175" s="101" t="s">
        <v>1236</v>
      </c>
      <c r="B175" s="101" t="s">
        <v>41</v>
      </c>
      <c r="C175" s="101" t="s">
        <v>518</v>
      </c>
      <c r="D175" s="101" t="s">
        <v>1040</v>
      </c>
    </row>
    <row r="176" spans="1:4">
      <c r="A176" s="101" t="s">
        <v>55</v>
      </c>
      <c r="B176" s="101" t="s">
        <v>41</v>
      </c>
      <c r="C176" s="101" t="s">
        <v>502</v>
      </c>
      <c r="D176" s="101" t="s">
        <v>503</v>
      </c>
    </row>
    <row r="177" spans="1:4">
      <c r="A177" s="101" t="s">
        <v>55</v>
      </c>
      <c r="B177" s="101" t="s">
        <v>41</v>
      </c>
      <c r="C177" s="101" t="s">
        <v>504</v>
      </c>
      <c r="D177" s="101" t="s">
        <v>505</v>
      </c>
    </row>
    <row r="178" spans="1:4">
      <c r="A178" s="101" t="s">
        <v>55</v>
      </c>
      <c r="B178" s="101" t="s">
        <v>41</v>
      </c>
      <c r="C178" s="101" t="s">
        <v>498</v>
      </c>
      <c r="D178" s="101" t="s">
        <v>499</v>
      </c>
    </row>
    <row r="179" spans="1:4">
      <c r="A179" s="101" t="s">
        <v>55</v>
      </c>
      <c r="B179" s="101" t="s">
        <v>41</v>
      </c>
      <c r="C179" s="101" t="s">
        <v>500</v>
      </c>
      <c r="D179" s="101" t="s">
        <v>501</v>
      </c>
    </row>
    <row r="180" spans="1:4">
      <c r="A180" s="101" t="s">
        <v>55</v>
      </c>
      <c r="B180" s="101" t="s">
        <v>41</v>
      </c>
      <c r="C180" s="101" t="s">
        <v>508</v>
      </c>
      <c r="D180" s="101" t="s">
        <v>509</v>
      </c>
    </row>
    <row r="181" spans="1:4">
      <c r="A181" s="101" t="s">
        <v>55</v>
      </c>
      <c r="B181" s="101" t="s">
        <v>41</v>
      </c>
      <c r="C181" s="101" t="s">
        <v>506</v>
      </c>
      <c r="D181" s="101" t="s">
        <v>507</v>
      </c>
    </row>
    <row r="182" spans="1:4">
      <c r="A182" s="101" t="s">
        <v>59</v>
      </c>
      <c r="B182" s="101" t="s">
        <v>41</v>
      </c>
      <c r="C182" s="101" t="s">
        <v>443</v>
      </c>
      <c r="D182" s="101" t="s">
        <v>1141</v>
      </c>
    </row>
    <row r="183" spans="1:4">
      <c r="A183" s="101" t="s">
        <v>59</v>
      </c>
      <c r="B183" s="101" t="s">
        <v>41</v>
      </c>
      <c r="C183" s="101" t="s">
        <v>446</v>
      </c>
      <c r="D183" s="101" t="s">
        <v>1142</v>
      </c>
    </row>
    <row r="184" spans="1:4">
      <c r="A184" s="101" t="s">
        <v>59</v>
      </c>
      <c r="B184" s="101" t="s">
        <v>41</v>
      </c>
      <c r="C184" s="101" t="s">
        <v>445</v>
      </c>
      <c r="D184" s="101" t="s">
        <v>1143</v>
      </c>
    </row>
    <row r="185" spans="1:4">
      <c r="A185" s="101" t="s">
        <v>59</v>
      </c>
      <c r="B185" s="101" t="s">
        <v>41</v>
      </c>
      <c r="C185" s="101" t="s">
        <v>444</v>
      </c>
      <c r="D185" s="101" t="s">
        <v>1144</v>
      </c>
    </row>
    <row r="186" spans="1:4">
      <c r="A186" s="101" t="s">
        <v>40</v>
      </c>
      <c r="B186" s="101" t="s">
        <v>41</v>
      </c>
      <c r="C186" s="101" t="s">
        <v>451</v>
      </c>
      <c r="D186" s="101" t="s">
        <v>1145</v>
      </c>
    </row>
    <row r="187" spans="1:4">
      <c r="A187" s="101" t="s">
        <v>40</v>
      </c>
      <c r="B187" s="101" t="s">
        <v>41</v>
      </c>
      <c r="C187" s="101" t="s">
        <v>455</v>
      </c>
      <c r="D187" s="101" t="s">
        <v>1029</v>
      </c>
    </row>
    <row r="188" spans="1:4">
      <c r="A188" s="101" t="s">
        <v>40</v>
      </c>
      <c r="B188" s="101" t="s">
        <v>41</v>
      </c>
      <c r="C188" s="101" t="s">
        <v>452</v>
      </c>
      <c r="D188" s="101" t="s">
        <v>453</v>
      </c>
    </row>
    <row r="189" spans="1:4">
      <c r="A189" s="101" t="s">
        <v>40</v>
      </c>
      <c r="B189" s="101" t="s">
        <v>41</v>
      </c>
      <c r="C189" s="101" t="s">
        <v>454</v>
      </c>
      <c r="D189" s="101" t="s">
        <v>1030</v>
      </c>
    </row>
    <row r="190" spans="1:4">
      <c r="A190" s="101" t="s">
        <v>40</v>
      </c>
      <c r="B190" s="101" t="s">
        <v>41</v>
      </c>
      <c r="C190" s="101" t="s">
        <v>449</v>
      </c>
      <c r="D190" s="101" t="s">
        <v>1031</v>
      </c>
    </row>
    <row r="191" spans="1:4">
      <c r="A191" s="101" t="s">
        <v>40</v>
      </c>
      <c r="B191" s="101" t="s">
        <v>41</v>
      </c>
      <c r="C191" s="101" t="s">
        <v>450</v>
      </c>
      <c r="D191" s="101" t="s">
        <v>1146</v>
      </c>
    </row>
    <row r="192" spans="1:4">
      <c r="A192" s="101" t="s">
        <v>40</v>
      </c>
      <c r="B192" s="101" t="s">
        <v>41</v>
      </c>
      <c r="C192" s="101" t="s">
        <v>447</v>
      </c>
      <c r="D192" s="101" t="s">
        <v>448</v>
      </c>
    </row>
    <row r="193" spans="1:4">
      <c r="A193" s="101" t="s">
        <v>43</v>
      </c>
      <c r="B193" s="101" t="s">
        <v>41</v>
      </c>
      <c r="C193" s="101" t="s">
        <v>460</v>
      </c>
      <c r="D193" s="101" t="s">
        <v>1105</v>
      </c>
    </row>
    <row r="194" spans="1:4">
      <c r="A194" s="101" t="s">
        <v>43</v>
      </c>
      <c r="B194" s="101" t="s">
        <v>41</v>
      </c>
      <c r="C194" s="101" t="s">
        <v>456</v>
      </c>
      <c r="D194" s="101" t="s">
        <v>457</v>
      </c>
    </row>
    <row r="195" spans="1:4">
      <c r="A195" s="101" t="s">
        <v>43</v>
      </c>
      <c r="B195" s="101" t="s">
        <v>41</v>
      </c>
      <c r="C195" s="101" t="s">
        <v>458</v>
      </c>
      <c r="D195" s="101" t="s">
        <v>459</v>
      </c>
    </row>
    <row r="196" spans="1:4">
      <c r="A196" s="101" t="s">
        <v>57</v>
      </c>
      <c r="B196" s="101" t="s">
        <v>41</v>
      </c>
      <c r="C196" s="101" t="s">
        <v>511</v>
      </c>
      <c r="D196" s="101" t="s">
        <v>1285</v>
      </c>
    </row>
    <row r="197" spans="1:4">
      <c r="A197" s="101" t="s">
        <v>57</v>
      </c>
      <c r="B197" s="101" t="s">
        <v>41</v>
      </c>
      <c r="C197" s="101" t="s">
        <v>510</v>
      </c>
      <c r="D197" s="101" t="s">
        <v>1041</v>
      </c>
    </row>
    <row r="198" spans="1:4">
      <c r="A198" s="101" t="s">
        <v>53</v>
      </c>
      <c r="B198" s="101" t="s">
        <v>41</v>
      </c>
      <c r="C198" s="101" t="s">
        <v>492</v>
      </c>
      <c r="D198" s="101" t="s">
        <v>493</v>
      </c>
    </row>
    <row r="199" spans="1:4">
      <c r="A199" s="101" t="s">
        <v>53</v>
      </c>
      <c r="B199" s="101" t="s">
        <v>41</v>
      </c>
      <c r="C199" s="101" t="s">
        <v>491</v>
      </c>
      <c r="D199" s="101" t="s">
        <v>1034</v>
      </c>
    </row>
    <row r="200" spans="1:4">
      <c r="A200" s="101" t="s">
        <v>53</v>
      </c>
      <c r="B200" s="101" t="s">
        <v>41</v>
      </c>
      <c r="C200" s="101" t="s">
        <v>489</v>
      </c>
      <c r="D200" s="101" t="s">
        <v>1035</v>
      </c>
    </row>
    <row r="201" spans="1:4">
      <c r="A201" s="101" t="s">
        <v>53</v>
      </c>
      <c r="B201" s="101" t="s">
        <v>41</v>
      </c>
      <c r="C201" s="101" t="s">
        <v>490</v>
      </c>
      <c r="D201" s="101" t="s">
        <v>1036</v>
      </c>
    </row>
    <row r="202" spans="1:4">
      <c r="A202" s="101" t="s">
        <v>179</v>
      </c>
      <c r="B202" s="101" t="s">
        <v>41</v>
      </c>
      <c r="C202" s="101" t="s">
        <v>495</v>
      </c>
      <c r="D202" s="101" t="s">
        <v>1037</v>
      </c>
    </row>
    <row r="203" spans="1:4">
      <c r="A203" s="101" t="s">
        <v>179</v>
      </c>
      <c r="B203" s="101" t="s">
        <v>41</v>
      </c>
      <c r="C203" s="101" t="s">
        <v>494</v>
      </c>
      <c r="D203" s="101" t="s">
        <v>1239</v>
      </c>
    </row>
    <row r="204" spans="1:4">
      <c r="A204" s="101" t="s">
        <v>179</v>
      </c>
      <c r="B204" s="101" t="s">
        <v>41</v>
      </c>
      <c r="C204" s="101" t="s">
        <v>496</v>
      </c>
      <c r="D204" s="101" t="s">
        <v>1038</v>
      </c>
    </row>
    <row r="205" spans="1:4">
      <c r="A205" s="101" t="s">
        <v>179</v>
      </c>
      <c r="B205" s="101" t="s">
        <v>41</v>
      </c>
      <c r="C205" s="101" t="s">
        <v>497</v>
      </c>
      <c r="D205" s="101" t="s">
        <v>1091</v>
      </c>
    </row>
    <row r="206" spans="1:4">
      <c r="A206" s="101" t="s">
        <v>50</v>
      </c>
      <c r="B206" s="101" t="s">
        <v>41</v>
      </c>
      <c r="C206" s="101" t="s">
        <v>475</v>
      </c>
      <c r="D206" s="101" t="s">
        <v>1170</v>
      </c>
    </row>
    <row r="207" spans="1:4">
      <c r="A207" s="101" t="s">
        <v>50</v>
      </c>
      <c r="B207" s="101" t="s">
        <v>41</v>
      </c>
      <c r="C207" s="101" t="s">
        <v>477</v>
      </c>
      <c r="D207" s="101" t="s">
        <v>1169</v>
      </c>
    </row>
    <row r="208" spans="1:4">
      <c r="A208" s="101" t="s">
        <v>50</v>
      </c>
      <c r="B208" s="101" t="s">
        <v>41</v>
      </c>
      <c r="C208" s="101" t="s">
        <v>474</v>
      </c>
      <c r="D208" s="101" t="s">
        <v>478</v>
      </c>
    </row>
    <row r="209" spans="1:4">
      <c r="A209" s="101" t="s">
        <v>50</v>
      </c>
      <c r="B209" s="101" t="s">
        <v>41</v>
      </c>
      <c r="C209" s="101" t="s">
        <v>1201</v>
      </c>
      <c r="D209" s="101" t="s">
        <v>476</v>
      </c>
    </row>
    <row r="210" spans="1:4">
      <c r="A210" s="101" t="s">
        <v>50</v>
      </c>
      <c r="B210" s="101" t="s">
        <v>41</v>
      </c>
      <c r="C210" s="101" t="s">
        <v>1202</v>
      </c>
      <c r="D210" s="101" t="s">
        <v>1286</v>
      </c>
    </row>
    <row r="211" spans="1:4">
      <c r="A211" s="101" t="s">
        <v>45</v>
      </c>
      <c r="B211" s="101" t="s">
        <v>41</v>
      </c>
      <c r="C211" s="101" t="s">
        <v>464</v>
      </c>
      <c r="D211" s="101" t="s">
        <v>465</v>
      </c>
    </row>
    <row r="212" spans="1:4">
      <c r="A212" s="101" t="s">
        <v>45</v>
      </c>
      <c r="B212" s="101" t="s">
        <v>41</v>
      </c>
      <c r="C212" s="101" t="s">
        <v>463</v>
      </c>
      <c r="D212" s="101" t="s">
        <v>1237</v>
      </c>
    </row>
    <row r="213" spans="1:4">
      <c r="A213" s="101" t="s">
        <v>45</v>
      </c>
      <c r="B213" s="101" t="s">
        <v>41</v>
      </c>
      <c r="C213" s="101" t="s">
        <v>461</v>
      </c>
      <c r="D213" s="101" t="s">
        <v>462</v>
      </c>
    </row>
    <row r="214" spans="1:4">
      <c r="A214" s="101" t="s">
        <v>1238</v>
      </c>
      <c r="B214" s="101" t="s">
        <v>41</v>
      </c>
      <c r="C214" s="101" t="s">
        <v>470</v>
      </c>
      <c r="D214" s="101" t="s">
        <v>471</v>
      </c>
    </row>
    <row r="215" spans="1:4">
      <c r="A215" s="101" t="s">
        <v>1238</v>
      </c>
      <c r="B215" s="101" t="s">
        <v>41</v>
      </c>
      <c r="C215" s="101" t="s">
        <v>466</v>
      </c>
      <c r="D215" s="101" t="s">
        <v>1032</v>
      </c>
    </row>
    <row r="216" spans="1:4">
      <c r="A216" s="101" t="s">
        <v>1238</v>
      </c>
      <c r="B216" s="101" t="s">
        <v>41</v>
      </c>
      <c r="C216" s="101" t="s">
        <v>469</v>
      </c>
      <c r="D216" s="101" t="s">
        <v>1033</v>
      </c>
    </row>
    <row r="217" spans="1:4">
      <c r="A217" s="101" t="s">
        <v>1238</v>
      </c>
      <c r="B217" s="101" t="s">
        <v>41</v>
      </c>
      <c r="C217" s="101" t="s">
        <v>467</v>
      </c>
      <c r="D217" s="101" t="s">
        <v>468</v>
      </c>
    </row>
    <row r="218" spans="1:4">
      <c r="A218" s="101" t="s">
        <v>1238</v>
      </c>
      <c r="B218" s="101" t="s">
        <v>41</v>
      </c>
      <c r="C218" s="101" t="s">
        <v>472</v>
      </c>
      <c r="D218" s="101" t="s">
        <v>473</v>
      </c>
    </row>
    <row r="219" spans="1:4">
      <c r="A219" s="101" t="s">
        <v>48</v>
      </c>
      <c r="B219" s="101" t="s">
        <v>41</v>
      </c>
      <c r="C219" s="101" t="s">
        <v>479</v>
      </c>
      <c r="D219" s="101" t="s">
        <v>480</v>
      </c>
    </row>
    <row r="220" spans="1:4">
      <c r="A220" s="101" t="s">
        <v>48</v>
      </c>
      <c r="B220" s="101" t="s">
        <v>41</v>
      </c>
      <c r="C220" s="101" t="s">
        <v>481</v>
      </c>
      <c r="D220" s="101" t="s">
        <v>796</v>
      </c>
    </row>
    <row r="221" spans="1:4">
      <c r="A221" s="101" t="s">
        <v>52</v>
      </c>
      <c r="B221" s="101" t="s">
        <v>41</v>
      </c>
      <c r="C221" s="101" t="s">
        <v>485</v>
      </c>
      <c r="D221" s="101" t="s">
        <v>358</v>
      </c>
    </row>
    <row r="222" spans="1:4">
      <c r="A222" s="101" t="s">
        <v>52</v>
      </c>
      <c r="B222" s="101" t="s">
        <v>41</v>
      </c>
      <c r="C222" s="101" t="s">
        <v>483</v>
      </c>
      <c r="D222" s="101" t="s">
        <v>484</v>
      </c>
    </row>
    <row r="223" spans="1:4">
      <c r="A223" s="101" t="s">
        <v>52</v>
      </c>
      <c r="B223" s="101" t="s">
        <v>41</v>
      </c>
      <c r="C223" s="101" t="s">
        <v>486</v>
      </c>
      <c r="D223" s="101" t="s">
        <v>1042</v>
      </c>
    </row>
    <row r="224" spans="1:4">
      <c r="A224" s="101" t="s">
        <v>52</v>
      </c>
      <c r="B224" s="101" t="s">
        <v>41</v>
      </c>
      <c r="C224" s="101" t="s">
        <v>487</v>
      </c>
      <c r="D224" s="101" t="s">
        <v>488</v>
      </c>
    </row>
    <row r="225" spans="1:4">
      <c r="A225" s="101" t="s">
        <v>52</v>
      </c>
      <c r="B225" s="101" t="s">
        <v>41</v>
      </c>
      <c r="C225" s="101" t="s">
        <v>482</v>
      </c>
      <c r="D225" s="101" t="s">
        <v>1043</v>
      </c>
    </row>
    <row r="226" spans="1:4">
      <c r="A226" s="59" t="s">
        <v>1044</v>
      </c>
      <c r="B226" s="59" t="s">
        <v>172</v>
      </c>
      <c r="C226" s="59" t="s">
        <v>572</v>
      </c>
      <c r="D226" s="102" t="s">
        <v>1241</v>
      </c>
    </row>
    <row r="227" spans="1:4">
      <c r="A227" s="59" t="s">
        <v>1044</v>
      </c>
      <c r="B227" s="59" t="s">
        <v>172</v>
      </c>
      <c r="C227" s="59" t="s">
        <v>571</v>
      </c>
      <c r="D227" s="103" t="s">
        <v>1045</v>
      </c>
    </row>
    <row r="228" spans="1:4">
      <c r="A228" s="59" t="s">
        <v>1044</v>
      </c>
      <c r="B228" s="59" t="s">
        <v>172</v>
      </c>
      <c r="C228" s="59" t="s">
        <v>579</v>
      </c>
      <c r="D228" s="103" t="s">
        <v>1091</v>
      </c>
    </row>
    <row r="229" spans="1:4">
      <c r="A229" s="59" t="s">
        <v>1044</v>
      </c>
      <c r="B229" s="59" t="s">
        <v>172</v>
      </c>
      <c r="C229" s="59" t="s">
        <v>580</v>
      </c>
      <c r="D229" s="103" t="s">
        <v>1150</v>
      </c>
    </row>
    <row r="230" spans="1:4">
      <c r="A230" s="59" t="s">
        <v>1044</v>
      </c>
      <c r="B230" s="59" t="s">
        <v>172</v>
      </c>
      <c r="C230" s="59" t="s">
        <v>575</v>
      </c>
      <c r="D230" s="103" t="s">
        <v>576</v>
      </c>
    </row>
    <row r="231" spans="1:4">
      <c r="A231" s="59" t="s">
        <v>1044</v>
      </c>
      <c r="B231" s="59" t="s">
        <v>172</v>
      </c>
      <c r="C231" s="59" t="s">
        <v>581</v>
      </c>
      <c r="D231" s="103" t="s">
        <v>1151</v>
      </c>
    </row>
    <row r="232" spans="1:4">
      <c r="A232" s="59" t="s">
        <v>1044</v>
      </c>
      <c r="B232" s="59" t="s">
        <v>172</v>
      </c>
      <c r="C232" s="59" t="s">
        <v>577</v>
      </c>
      <c r="D232" s="103" t="s">
        <v>578</v>
      </c>
    </row>
    <row r="233" spans="1:4">
      <c r="A233" s="59" t="s">
        <v>1044</v>
      </c>
      <c r="B233" s="59" t="s">
        <v>172</v>
      </c>
      <c r="C233" s="59" t="s">
        <v>573</v>
      </c>
      <c r="D233" s="103" t="s">
        <v>574</v>
      </c>
    </row>
    <row r="234" spans="1:4">
      <c r="A234" s="59" t="s">
        <v>169</v>
      </c>
      <c r="B234" s="59" t="s">
        <v>172</v>
      </c>
      <c r="C234" s="59" t="s">
        <v>593</v>
      </c>
      <c r="D234" s="103" t="s">
        <v>594</v>
      </c>
    </row>
    <row r="235" spans="1:4">
      <c r="A235" s="59" t="s">
        <v>169</v>
      </c>
      <c r="B235" s="59" t="s">
        <v>172</v>
      </c>
      <c r="C235" s="59" t="s">
        <v>597</v>
      </c>
      <c r="D235" s="103" t="s">
        <v>1204</v>
      </c>
    </row>
    <row r="236" spans="1:4">
      <c r="A236" s="59" t="s">
        <v>169</v>
      </c>
      <c r="B236" s="59" t="s">
        <v>172</v>
      </c>
      <c r="C236" s="59" t="s">
        <v>591</v>
      </c>
      <c r="D236" s="103" t="s">
        <v>592</v>
      </c>
    </row>
    <row r="237" spans="1:4">
      <c r="A237" s="59" t="s">
        <v>169</v>
      </c>
      <c r="B237" s="59" t="s">
        <v>172</v>
      </c>
      <c r="C237" s="59" t="s">
        <v>595</v>
      </c>
      <c r="D237" s="103" t="s">
        <v>596</v>
      </c>
    </row>
    <row r="238" spans="1:4">
      <c r="A238" s="59" t="s">
        <v>169</v>
      </c>
      <c r="B238" s="59" t="s">
        <v>172</v>
      </c>
      <c r="C238" s="59" t="s">
        <v>590</v>
      </c>
      <c r="D238" s="103" t="s">
        <v>373</v>
      </c>
    </row>
    <row r="239" spans="1:4">
      <c r="A239" s="59" t="s">
        <v>170</v>
      </c>
      <c r="B239" s="59" t="s">
        <v>172</v>
      </c>
      <c r="C239" s="59" t="s">
        <v>604</v>
      </c>
      <c r="D239" s="103" t="s">
        <v>605</v>
      </c>
    </row>
    <row r="240" spans="1:4">
      <c r="A240" s="59" t="s">
        <v>170</v>
      </c>
      <c r="B240" s="59" t="s">
        <v>172</v>
      </c>
      <c r="C240" s="59" t="s">
        <v>602</v>
      </c>
      <c r="D240" s="103" t="s">
        <v>603</v>
      </c>
    </row>
    <row r="241" spans="1:4">
      <c r="A241" s="59" t="s">
        <v>170</v>
      </c>
      <c r="B241" s="59" t="s">
        <v>172</v>
      </c>
      <c r="C241" s="59" t="s">
        <v>600</v>
      </c>
      <c r="D241" s="103" t="s">
        <v>601</v>
      </c>
    </row>
    <row r="242" spans="1:4">
      <c r="A242" s="59" t="s">
        <v>170</v>
      </c>
      <c r="B242" s="59" t="s">
        <v>172</v>
      </c>
      <c r="C242" s="59" t="s">
        <v>606</v>
      </c>
      <c r="D242" s="103" t="s">
        <v>607</v>
      </c>
    </row>
    <row r="243" spans="1:4">
      <c r="A243" s="59" t="s">
        <v>170</v>
      </c>
      <c r="B243" s="59" t="s">
        <v>172</v>
      </c>
      <c r="C243" s="59" t="s">
        <v>608</v>
      </c>
      <c r="D243" s="103" t="s">
        <v>1205</v>
      </c>
    </row>
    <row r="244" spans="1:4">
      <c r="A244" s="59" t="s">
        <v>170</v>
      </c>
      <c r="B244" s="59" t="s">
        <v>172</v>
      </c>
      <c r="C244" s="59" t="s">
        <v>598</v>
      </c>
      <c r="D244" s="103" t="s">
        <v>599</v>
      </c>
    </row>
    <row r="245" spans="1:4">
      <c r="A245" s="105" t="s">
        <v>166</v>
      </c>
      <c r="B245" s="105" t="s">
        <v>172</v>
      </c>
      <c r="C245" s="105" t="s">
        <v>519</v>
      </c>
      <c r="D245" s="106" t="s">
        <v>520</v>
      </c>
    </row>
    <row r="246" spans="1:4">
      <c r="A246" s="105" t="s">
        <v>166</v>
      </c>
      <c r="B246" s="105" t="s">
        <v>172</v>
      </c>
      <c r="C246" s="105" t="s">
        <v>522</v>
      </c>
      <c r="D246" s="106" t="s">
        <v>523</v>
      </c>
    </row>
    <row r="247" spans="1:4">
      <c r="A247" s="105" t="s">
        <v>166</v>
      </c>
      <c r="B247" s="105" t="s">
        <v>172</v>
      </c>
      <c r="C247" s="105" t="s">
        <v>521</v>
      </c>
      <c r="D247" s="106" t="s">
        <v>1242</v>
      </c>
    </row>
    <row r="248" spans="1:4">
      <c r="A248" s="105" t="s">
        <v>168</v>
      </c>
      <c r="B248" s="105" t="s">
        <v>172</v>
      </c>
      <c r="C248" s="105" t="s">
        <v>525</v>
      </c>
      <c r="D248" s="106" t="s">
        <v>526</v>
      </c>
    </row>
    <row r="249" spans="1:4">
      <c r="A249" s="104" t="s">
        <v>168</v>
      </c>
      <c r="B249" s="105" t="s">
        <v>172</v>
      </c>
      <c r="C249" s="105" t="s">
        <v>528</v>
      </c>
      <c r="D249" s="106" t="s">
        <v>529</v>
      </c>
    </row>
    <row r="250" spans="1:4">
      <c r="A250" s="104" t="s">
        <v>168</v>
      </c>
      <c r="B250" s="105" t="s">
        <v>172</v>
      </c>
      <c r="C250" s="105" t="s">
        <v>530</v>
      </c>
      <c r="D250" s="106" t="s">
        <v>468</v>
      </c>
    </row>
    <row r="251" spans="1:4">
      <c r="A251" s="104" t="s">
        <v>168</v>
      </c>
      <c r="B251" s="105" t="s">
        <v>172</v>
      </c>
      <c r="C251" s="105" t="s">
        <v>527</v>
      </c>
      <c r="D251" s="106" t="s">
        <v>1148</v>
      </c>
    </row>
    <row r="252" spans="1:4">
      <c r="A252" s="104" t="s">
        <v>168</v>
      </c>
      <c r="B252" s="105" t="s">
        <v>172</v>
      </c>
      <c r="C252" s="105" t="s">
        <v>524</v>
      </c>
      <c r="D252" s="106" t="s">
        <v>1149</v>
      </c>
    </row>
    <row r="253" spans="1:4">
      <c r="A253" s="127" t="s">
        <v>167</v>
      </c>
      <c r="B253" s="59" t="s">
        <v>172</v>
      </c>
      <c r="C253" s="10" t="s">
        <v>586</v>
      </c>
      <c r="D253" s="58" t="s">
        <v>587</v>
      </c>
    </row>
    <row r="254" spans="1:4">
      <c r="A254" s="127" t="s">
        <v>167</v>
      </c>
      <c r="B254" s="59" t="s">
        <v>172</v>
      </c>
      <c r="C254" s="10" t="s">
        <v>588</v>
      </c>
      <c r="D254" s="58" t="s">
        <v>589</v>
      </c>
    </row>
    <row r="255" spans="1:4">
      <c r="A255" s="127" t="s">
        <v>167</v>
      </c>
      <c r="B255" s="59" t="s">
        <v>172</v>
      </c>
      <c r="C255" s="10" t="s">
        <v>583</v>
      </c>
      <c r="D255" s="58" t="s">
        <v>584</v>
      </c>
    </row>
    <row r="256" spans="1:4">
      <c r="A256" s="127" t="s">
        <v>167</v>
      </c>
      <c r="B256" s="10" t="s">
        <v>172</v>
      </c>
      <c r="C256" s="10" t="s">
        <v>582</v>
      </c>
      <c r="D256" s="58" t="s">
        <v>1172</v>
      </c>
    </row>
    <row r="257" spans="1:4">
      <c r="A257" s="10" t="s">
        <v>167</v>
      </c>
      <c r="B257" s="10" t="s">
        <v>172</v>
      </c>
      <c r="C257" s="10" t="s">
        <v>585</v>
      </c>
      <c r="D257" s="58" t="s">
        <v>1173</v>
      </c>
    </row>
    <row r="258" spans="1:4">
      <c r="A258" s="105" t="s">
        <v>165</v>
      </c>
      <c r="B258" s="105" t="s">
        <v>172</v>
      </c>
      <c r="C258" s="105" t="s">
        <v>613</v>
      </c>
      <c r="D258" s="106" t="s">
        <v>614</v>
      </c>
    </row>
    <row r="259" spans="1:4">
      <c r="A259" s="105" t="s">
        <v>165</v>
      </c>
      <c r="B259" s="105" t="s">
        <v>172</v>
      </c>
      <c r="C259" s="105" t="s">
        <v>617</v>
      </c>
      <c r="D259" s="106" t="s">
        <v>618</v>
      </c>
    </row>
    <row r="260" spans="1:4">
      <c r="A260" s="105" t="s">
        <v>165</v>
      </c>
      <c r="B260" s="105" t="s">
        <v>172</v>
      </c>
      <c r="C260" s="105" t="s">
        <v>615</v>
      </c>
      <c r="D260" s="106" t="s">
        <v>616</v>
      </c>
    </row>
    <row r="261" spans="1:4">
      <c r="A261" s="105" t="s">
        <v>165</v>
      </c>
      <c r="B261" s="105" t="s">
        <v>172</v>
      </c>
      <c r="C261" s="105" t="s">
        <v>611</v>
      </c>
      <c r="D261" s="106" t="s">
        <v>612</v>
      </c>
    </row>
    <row r="262" spans="1:4">
      <c r="A262" s="105" t="s">
        <v>165</v>
      </c>
      <c r="B262" s="105" t="s">
        <v>172</v>
      </c>
      <c r="C262" s="105" t="s">
        <v>609</v>
      </c>
      <c r="D262" s="106" t="s">
        <v>1046</v>
      </c>
    </row>
    <row r="263" spans="1:4">
      <c r="A263" s="105" t="s">
        <v>165</v>
      </c>
      <c r="B263" s="105" t="s">
        <v>172</v>
      </c>
      <c r="C263" s="105" t="s">
        <v>1047</v>
      </c>
      <c r="D263" s="106" t="s">
        <v>1152</v>
      </c>
    </row>
    <row r="264" spans="1:4">
      <c r="A264" s="105" t="s">
        <v>165</v>
      </c>
      <c r="B264" s="105" t="s">
        <v>172</v>
      </c>
      <c r="C264" s="105" t="s">
        <v>610</v>
      </c>
      <c r="D264" s="106" t="s">
        <v>1243</v>
      </c>
    </row>
    <row r="265" spans="1:4">
      <c r="A265" s="105" t="s">
        <v>165</v>
      </c>
      <c r="B265" s="105" t="s">
        <v>172</v>
      </c>
      <c r="C265" s="105" t="s">
        <v>619</v>
      </c>
      <c r="D265" s="106" t="s">
        <v>1106</v>
      </c>
    </row>
    <row r="266" spans="1:4">
      <c r="A266" s="59" t="s">
        <v>1240</v>
      </c>
      <c r="B266" s="59" t="s">
        <v>172</v>
      </c>
      <c r="C266" s="59" t="s">
        <v>565</v>
      </c>
      <c r="D266" s="103" t="s">
        <v>566</v>
      </c>
    </row>
    <row r="267" spans="1:4">
      <c r="A267" s="59" t="s">
        <v>1240</v>
      </c>
      <c r="B267" s="59" t="s">
        <v>172</v>
      </c>
      <c r="C267" s="59" t="s">
        <v>569</v>
      </c>
      <c r="D267" s="103" t="s">
        <v>570</v>
      </c>
    </row>
    <row r="268" spans="1:4">
      <c r="A268" s="59" t="s">
        <v>1240</v>
      </c>
      <c r="B268" s="59" t="s">
        <v>172</v>
      </c>
      <c r="C268" s="59" t="s">
        <v>567</v>
      </c>
      <c r="D268" s="103" t="s">
        <v>568</v>
      </c>
    </row>
    <row r="269" spans="1:4">
      <c r="A269" s="59" t="s">
        <v>1240</v>
      </c>
      <c r="B269" s="59" t="s">
        <v>172</v>
      </c>
      <c r="C269" s="59" t="s">
        <v>563</v>
      </c>
      <c r="D269" s="103" t="s">
        <v>564</v>
      </c>
    </row>
    <row r="270" spans="1:4">
      <c r="A270" s="59" t="s">
        <v>162</v>
      </c>
      <c r="B270" s="59" t="s">
        <v>172</v>
      </c>
      <c r="C270" s="59" t="s">
        <v>555</v>
      </c>
      <c r="D270" s="103" t="s">
        <v>556</v>
      </c>
    </row>
    <row r="271" spans="1:4">
      <c r="A271" s="59" t="s">
        <v>162</v>
      </c>
      <c r="B271" s="59" t="s">
        <v>172</v>
      </c>
      <c r="C271" s="59" t="s">
        <v>553</v>
      </c>
      <c r="D271" s="103" t="s">
        <v>554</v>
      </c>
    </row>
    <row r="272" spans="1:4">
      <c r="A272" s="59" t="s">
        <v>162</v>
      </c>
      <c r="B272" s="59" t="s">
        <v>172</v>
      </c>
      <c r="C272" s="59" t="s">
        <v>551</v>
      </c>
      <c r="D272" s="103" t="s">
        <v>552</v>
      </c>
    </row>
    <row r="273" spans="1:4">
      <c r="A273" s="59" t="s">
        <v>162</v>
      </c>
      <c r="B273" s="59" t="s">
        <v>172</v>
      </c>
      <c r="C273" s="59" t="s">
        <v>561</v>
      </c>
      <c r="D273" s="103" t="s">
        <v>562</v>
      </c>
    </row>
    <row r="274" spans="1:4">
      <c r="A274" s="59" t="s">
        <v>162</v>
      </c>
      <c r="B274" s="59" t="s">
        <v>172</v>
      </c>
      <c r="C274" s="59" t="s">
        <v>557</v>
      </c>
      <c r="D274" s="103" t="s">
        <v>558</v>
      </c>
    </row>
    <row r="275" spans="1:4">
      <c r="A275" s="59" t="s">
        <v>162</v>
      </c>
      <c r="B275" s="59" t="s">
        <v>172</v>
      </c>
      <c r="C275" s="59" t="s">
        <v>559</v>
      </c>
      <c r="D275" s="103" t="s">
        <v>560</v>
      </c>
    </row>
    <row r="276" spans="1:4">
      <c r="A276" s="59" t="s">
        <v>160</v>
      </c>
      <c r="B276" s="59" t="s">
        <v>172</v>
      </c>
      <c r="C276" s="59" t="s">
        <v>532</v>
      </c>
      <c r="D276" s="103" t="s">
        <v>533</v>
      </c>
    </row>
    <row r="277" spans="1:4">
      <c r="A277" s="59" t="s">
        <v>160</v>
      </c>
      <c r="B277" s="59" t="s">
        <v>172</v>
      </c>
      <c r="C277" s="59" t="s">
        <v>531</v>
      </c>
      <c r="D277" s="103" t="s">
        <v>1037</v>
      </c>
    </row>
    <row r="278" spans="1:4">
      <c r="A278" s="59" t="s">
        <v>161</v>
      </c>
      <c r="B278" s="59" t="s">
        <v>172</v>
      </c>
      <c r="C278" s="59" t="s">
        <v>542</v>
      </c>
      <c r="D278" s="103" t="s">
        <v>543</v>
      </c>
    </row>
    <row r="279" spans="1:4">
      <c r="A279" s="59" t="s">
        <v>161</v>
      </c>
      <c r="B279" s="59" t="s">
        <v>172</v>
      </c>
      <c r="C279" s="59" t="s">
        <v>548</v>
      </c>
      <c r="D279" s="103" t="s">
        <v>1147</v>
      </c>
    </row>
    <row r="280" spans="1:4">
      <c r="A280" s="59" t="s">
        <v>161</v>
      </c>
      <c r="B280" s="59" t="s">
        <v>172</v>
      </c>
      <c r="C280" s="59" t="s">
        <v>549</v>
      </c>
      <c r="D280" s="103" t="s">
        <v>550</v>
      </c>
    </row>
    <row r="281" spans="1:4">
      <c r="A281" s="59" t="s">
        <v>161</v>
      </c>
      <c r="B281" s="59" t="s">
        <v>172</v>
      </c>
      <c r="C281" s="59" t="s">
        <v>540</v>
      </c>
      <c r="D281" s="103" t="s">
        <v>541</v>
      </c>
    </row>
    <row r="282" spans="1:4">
      <c r="A282" s="59" t="s">
        <v>161</v>
      </c>
      <c r="B282" s="59" t="s">
        <v>172</v>
      </c>
      <c r="C282" s="59" t="s">
        <v>536</v>
      </c>
      <c r="D282" s="103" t="s">
        <v>537</v>
      </c>
    </row>
    <row r="283" spans="1:4">
      <c r="A283" s="59" t="s">
        <v>161</v>
      </c>
      <c r="B283" s="59" t="s">
        <v>172</v>
      </c>
      <c r="C283" s="59" t="s">
        <v>546</v>
      </c>
      <c r="D283" s="103" t="s">
        <v>547</v>
      </c>
    </row>
    <row r="284" spans="1:4">
      <c r="A284" s="59" t="s">
        <v>161</v>
      </c>
      <c r="B284" s="59" t="s">
        <v>172</v>
      </c>
      <c r="C284" s="59" t="s">
        <v>534</v>
      </c>
      <c r="D284" s="103" t="s">
        <v>535</v>
      </c>
    </row>
    <row r="285" spans="1:4">
      <c r="A285" s="59" t="s">
        <v>161</v>
      </c>
      <c r="B285" s="59" t="s">
        <v>172</v>
      </c>
      <c r="C285" s="59" t="s">
        <v>544</v>
      </c>
      <c r="D285" s="103" t="s">
        <v>1287</v>
      </c>
    </row>
    <row r="286" spans="1:4">
      <c r="A286" s="59" t="s">
        <v>161</v>
      </c>
      <c r="B286" s="59" t="s">
        <v>172</v>
      </c>
      <c r="C286" s="59" t="s">
        <v>545</v>
      </c>
      <c r="D286" s="103" t="s">
        <v>1171</v>
      </c>
    </row>
    <row r="287" spans="1:4">
      <c r="A287" s="10" t="s">
        <v>161</v>
      </c>
      <c r="B287" s="10" t="s">
        <v>172</v>
      </c>
      <c r="C287" s="10" t="s">
        <v>538</v>
      </c>
      <c r="D287" s="107" t="s">
        <v>539</v>
      </c>
    </row>
    <row r="288" spans="1:4">
      <c r="A288" s="65" t="s">
        <v>633</v>
      </c>
      <c r="B288" s="65" t="s">
        <v>66</v>
      </c>
      <c r="C288" s="64" t="s">
        <v>635</v>
      </c>
      <c r="D288" s="64" t="s">
        <v>636</v>
      </c>
    </row>
    <row r="289" spans="1:4">
      <c r="A289" s="65" t="s">
        <v>633</v>
      </c>
      <c r="B289" s="65" t="s">
        <v>66</v>
      </c>
      <c r="C289" s="64" t="s">
        <v>634</v>
      </c>
      <c r="D289" s="64" t="s">
        <v>1288</v>
      </c>
    </row>
    <row r="290" spans="1:4">
      <c r="A290" s="64" t="s">
        <v>72</v>
      </c>
      <c r="B290" s="66" t="s">
        <v>66</v>
      </c>
      <c r="C290" s="66" t="s">
        <v>654</v>
      </c>
      <c r="D290" s="66" t="s">
        <v>1289</v>
      </c>
    </row>
    <row r="291" spans="1:4" ht="15.75">
      <c r="A291" s="64" t="s">
        <v>72</v>
      </c>
      <c r="B291" s="66" t="s">
        <v>66</v>
      </c>
      <c r="C291" s="67" t="s">
        <v>651</v>
      </c>
      <c r="D291" s="68" t="s">
        <v>652</v>
      </c>
    </row>
    <row r="292" spans="1:4">
      <c r="A292" s="64" t="s">
        <v>72</v>
      </c>
      <c r="B292" s="66" t="s">
        <v>66</v>
      </c>
      <c r="C292" s="66" t="s">
        <v>641</v>
      </c>
      <c r="D292" s="62" t="s">
        <v>1174</v>
      </c>
    </row>
    <row r="293" spans="1:4">
      <c r="A293" s="64" t="s">
        <v>72</v>
      </c>
      <c r="B293" s="66" t="s">
        <v>66</v>
      </c>
      <c r="C293" s="66" t="s">
        <v>658</v>
      </c>
      <c r="D293" s="66" t="s">
        <v>659</v>
      </c>
    </row>
    <row r="294" spans="1:4">
      <c r="A294" s="64" t="s">
        <v>72</v>
      </c>
      <c r="B294" s="66" t="s">
        <v>66</v>
      </c>
      <c r="C294" s="66" t="s">
        <v>648</v>
      </c>
      <c r="D294" s="66" t="s">
        <v>649</v>
      </c>
    </row>
    <row r="295" spans="1:4">
      <c r="A295" s="64" t="s">
        <v>72</v>
      </c>
      <c r="B295" s="66" t="s">
        <v>66</v>
      </c>
      <c r="C295" s="66" t="s">
        <v>656</v>
      </c>
      <c r="D295" s="66" t="s">
        <v>657</v>
      </c>
    </row>
    <row r="296" spans="1:4">
      <c r="A296" s="64" t="s">
        <v>72</v>
      </c>
      <c r="B296" s="66" t="s">
        <v>66</v>
      </c>
      <c r="C296" s="66" t="s">
        <v>639</v>
      </c>
      <c r="D296" s="66" t="s">
        <v>640</v>
      </c>
    </row>
    <row r="297" spans="1:4">
      <c r="A297" s="64" t="s">
        <v>72</v>
      </c>
      <c r="B297" s="66" t="s">
        <v>66</v>
      </c>
      <c r="C297" s="66" t="s">
        <v>655</v>
      </c>
      <c r="D297" s="66" t="s">
        <v>1290</v>
      </c>
    </row>
    <row r="298" spans="1:4">
      <c r="A298" s="64" t="s">
        <v>72</v>
      </c>
      <c r="B298" s="66" t="s">
        <v>66</v>
      </c>
      <c r="C298" s="66" t="s">
        <v>653</v>
      </c>
      <c r="D298" s="66" t="s">
        <v>1291</v>
      </c>
    </row>
    <row r="299" spans="1:4">
      <c r="A299" s="64" t="s">
        <v>72</v>
      </c>
      <c r="B299" s="66" t="s">
        <v>66</v>
      </c>
      <c r="C299" s="66" t="s">
        <v>642</v>
      </c>
      <c r="D299" s="66" t="s">
        <v>643</v>
      </c>
    </row>
    <row r="300" spans="1:4">
      <c r="A300" s="64" t="s">
        <v>72</v>
      </c>
      <c r="B300" s="66" t="s">
        <v>66</v>
      </c>
      <c r="C300" s="66" t="s">
        <v>650</v>
      </c>
      <c r="D300" s="66" t="s">
        <v>1292</v>
      </c>
    </row>
    <row r="301" spans="1:4">
      <c r="A301" s="64" t="s">
        <v>72</v>
      </c>
      <c r="B301" s="66" t="s">
        <v>66</v>
      </c>
      <c r="C301" s="66" t="s">
        <v>646</v>
      </c>
      <c r="D301" s="66" t="s">
        <v>647</v>
      </c>
    </row>
    <row r="302" spans="1:4">
      <c r="A302" s="64" t="s">
        <v>72</v>
      </c>
      <c r="B302" s="66" t="s">
        <v>66</v>
      </c>
      <c r="C302" s="64" t="s">
        <v>637</v>
      </c>
      <c r="D302" s="64" t="s">
        <v>638</v>
      </c>
    </row>
    <row r="303" spans="1:4">
      <c r="A303" s="64" t="s">
        <v>72</v>
      </c>
      <c r="B303" s="64" t="s">
        <v>66</v>
      </c>
      <c r="C303" s="64" t="s">
        <v>644</v>
      </c>
      <c r="D303" s="64" t="s">
        <v>645</v>
      </c>
    </row>
    <row r="304" spans="1:4">
      <c r="A304" s="84" t="s">
        <v>69</v>
      </c>
      <c r="B304" s="82" t="s">
        <v>66</v>
      </c>
      <c r="C304" s="59" t="s">
        <v>632</v>
      </c>
      <c r="D304" s="59" t="s">
        <v>1153</v>
      </c>
    </row>
    <row r="305" spans="1:4">
      <c r="A305" s="84" t="s">
        <v>69</v>
      </c>
      <c r="B305" s="82" t="s">
        <v>66</v>
      </c>
      <c r="C305" s="59" t="s">
        <v>630</v>
      </c>
      <c r="D305" s="59" t="s">
        <v>631</v>
      </c>
    </row>
    <row r="306" spans="1:4">
      <c r="A306" s="106" t="s">
        <v>65</v>
      </c>
      <c r="B306" s="82" t="s">
        <v>66</v>
      </c>
      <c r="C306" s="59" t="s">
        <v>620</v>
      </c>
      <c r="D306" s="59" t="s">
        <v>1048</v>
      </c>
    </row>
    <row r="307" spans="1:4">
      <c r="A307" s="106" t="s">
        <v>65</v>
      </c>
      <c r="B307" s="82" t="s">
        <v>66</v>
      </c>
      <c r="C307" s="59" t="s">
        <v>622</v>
      </c>
      <c r="D307" s="59" t="s">
        <v>1049</v>
      </c>
    </row>
    <row r="308" spans="1:4">
      <c r="A308" s="106" t="s">
        <v>65</v>
      </c>
      <c r="B308" s="82" t="s">
        <v>66</v>
      </c>
      <c r="C308" s="59" t="s">
        <v>623</v>
      </c>
      <c r="D308" s="59" t="s">
        <v>1050</v>
      </c>
    </row>
    <row r="309" spans="1:4">
      <c r="A309" s="84" t="s">
        <v>73</v>
      </c>
      <c r="B309" s="82" t="s">
        <v>66</v>
      </c>
      <c r="C309" s="59" t="s">
        <v>627</v>
      </c>
      <c r="D309" s="59" t="s">
        <v>1154</v>
      </c>
    </row>
    <row r="310" spans="1:4">
      <c r="A310" s="84" t="s">
        <v>73</v>
      </c>
      <c r="B310" s="82" t="s">
        <v>66</v>
      </c>
      <c r="C310" s="59" t="s">
        <v>628</v>
      </c>
      <c r="D310" s="59" t="s">
        <v>629</v>
      </c>
    </row>
    <row r="311" spans="1:4">
      <c r="A311" s="84" t="s">
        <v>73</v>
      </c>
      <c r="B311" s="82" t="s">
        <v>66</v>
      </c>
      <c r="C311" s="59" t="s">
        <v>624</v>
      </c>
      <c r="D311" s="59" t="s">
        <v>625</v>
      </c>
    </row>
    <row r="312" spans="1:4">
      <c r="A312" s="84" t="s">
        <v>73</v>
      </c>
      <c r="B312" s="82" t="s">
        <v>66</v>
      </c>
      <c r="C312" s="59" t="s">
        <v>626</v>
      </c>
      <c r="D312" s="59" t="s">
        <v>1051</v>
      </c>
    </row>
    <row r="313" spans="1:4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>
      <c r="A329" s="110" t="s">
        <v>85</v>
      </c>
      <c r="B329" s="111" t="s">
        <v>66</v>
      </c>
      <c r="C329" s="110" t="s">
        <v>711</v>
      </c>
      <c r="D329" s="110" t="s">
        <v>712</v>
      </c>
    </row>
    <row r="330" spans="1:4">
      <c r="A330" s="110" t="s">
        <v>85</v>
      </c>
      <c r="B330" s="111" t="s">
        <v>66</v>
      </c>
      <c r="C330" s="110" t="s">
        <v>715</v>
      </c>
      <c r="D330" s="110" t="s">
        <v>1109</v>
      </c>
    </row>
    <row r="331" spans="1:4">
      <c r="A331" s="110" t="s">
        <v>85</v>
      </c>
      <c r="B331" s="111" t="s">
        <v>66</v>
      </c>
      <c r="C331" s="110" t="s">
        <v>714</v>
      </c>
      <c r="D331" s="110" t="s">
        <v>1091</v>
      </c>
    </row>
    <row r="332" spans="1:4">
      <c r="A332" s="110" t="s">
        <v>85</v>
      </c>
      <c r="B332" s="111" t="s">
        <v>66</v>
      </c>
      <c r="C332" s="110" t="s">
        <v>713</v>
      </c>
      <c r="D332" s="110" t="s">
        <v>1090</v>
      </c>
    </row>
    <row r="333" spans="1:4">
      <c r="A333" s="108" t="s">
        <v>85</v>
      </c>
      <c r="B333" s="109" t="s">
        <v>66</v>
      </c>
      <c r="C333" s="108" t="s">
        <v>716</v>
      </c>
      <c r="D333" s="108" t="s">
        <v>1092</v>
      </c>
    </row>
    <row r="334" spans="1:4">
      <c r="A334" s="110" t="s">
        <v>80</v>
      </c>
      <c r="B334" s="111" t="s">
        <v>66</v>
      </c>
      <c r="C334" s="110" t="s">
        <v>717</v>
      </c>
      <c r="D334" s="110" t="s">
        <v>1089</v>
      </c>
    </row>
    <row r="335" spans="1:4">
      <c r="A335" s="110" t="s">
        <v>80</v>
      </c>
      <c r="B335" s="111" t="s">
        <v>66</v>
      </c>
      <c r="C335" s="110" t="s">
        <v>718</v>
      </c>
      <c r="D335" s="110" t="s">
        <v>719</v>
      </c>
    </row>
    <row r="336" spans="1:4">
      <c r="A336" s="110" t="s">
        <v>80</v>
      </c>
      <c r="B336" s="111" t="s">
        <v>66</v>
      </c>
      <c r="C336" s="110" t="s">
        <v>720</v>
      </c>
      <c r="D336" s="110" t="s">
        <v>721</v>
      </c>
    </row>
    <row r="337" spans="1:4">
      <c r="A337" s="110" t="s">
        <v>80</v>
      </c>
      <c r="B337" s="111" t="s">
        <v>66</v>
      </c>
      <c r="C337" s="110" t="s">
        <v>722</v>
      </c>
      <c r="D337" s="110" t="s">
        <v>723</v>
      </c>
    </row>
    <row r="338" spans="1:4">
      <c r="A338" s="110" t="s">
        <v>84</v>
      </c>
      <c r="B338" s="111" t="s">
        <v>66</v>
      </c>
      <c r="C338" s="110" t="s">
        <v>703</v>
      </c>
      <c r="D338" s="110" t="s">
        <v>704</v>
      </c>
    </row>
    <row r="339" spans="1:4">
      <c r="A339" s="110" t="s">
        <v>84</v>
      </c>
      <c r="B339" s="111" t="s">
        <v>66</v>
      </c>
      <c r="C339" s="110" t="s">
        <v>705</v>
      </c>
      <c r="D339" s="110" t="s">
        <v>706</v>
      </c>
    </row>
    <row r="340" spans="1:4">
      <c r="A340" s="110" t="s">
        <v>84</v>
      </c>
      <c r="B340" s="111" t="s">
        <v>66</v>
      </c>
      <c r="C340" s="110" t="s">
        <v>707</v>
      </c>
      <c r="D340" s="110" t="s">
        <v>1175</v>
      </c>
    </row>
    <row r="341" spans="1:4">
      <c r="A341" s="112" t="s">
        <v>84</v>
      </c>
      <c r="B341" s="113" t="s">
        <v>66</v>
      </c>
      <c r="C341" s="112" t="s">
        <v>701</v>
      </c>
      <c r="D341" s="112" t="s">
        <v>1054</v>
      </c>
    </row>
    <row r="342" spans="1:4">
      <c r="A342" s="108" t="s">
        <v>84</v>
      </c>
      <c r="B342" s="109" t="s">
        <v>66</v>
      </c>
      <c r="C342" s="108" t="s">
        <v>702</v>
      </c>
      <c r="D342" s="108" t="s">
        <v>1055</v>
      </c>
    </row>
    <row r="343" spans="1:4">
      <c r="A343" s="110" t="s">
        <v>84</v>
      </c>
      <c r="B343" s="111" t="s">
        <v>66</v>
      </c>
      <c r="C343" s="110" t="s">
        <v>708</v>
      </c>
      <c r="D343" s="110" t="s">
        <v>1056</v>
      </c>
    </row>
    <row r="344" spans="1:4">
      <c r="A344" s="110" t="s">
        <v>68</v>
      </c>
      <c r="B344" s="111" t="s">
        <v>66</v>
      </c>
      <c r="C344" s="110" t="s">
        <v>710</v>
      </c>
      <c r="D344" s="110" t="s">
        <v>1176</v>
      </c>
    </row>
    <row r="345" spans="1:4">
      <c r="A345" s="110" t="s">
        <v>68</v>
      </c>
      <c r="B345" s="111" t="s">
        <v>66</v>
      </c>
      <c r="C345" s="110" t="s">
        <v>709</v>
      </c>
      <c r="D345" s="110" t="s">
        <v>1053</v>
      </c>
    </row>
    <row r="346" spans="1:4">
      <c r="A346" s="117" t="s">
        <v>83</v>
      </c>
      <c r="B346" s="117" t="s">
        <v>66</v>
      </c>
      <c r="C346" s="117" t="s">
        <v>730</v>
      </c>
      <c r="D346" s="117" t="s">
        <v>476</v>
      </c>
    </row>
    <row r="347" spans="1:4">
      <c r="A347" s="117" t="s">
        <v>83</v>
      </c>
      <c r="B347" s="117" t="s">
        <v>66</v>
      </c>
      <c r="C347" s="117" t="s">
        <v>727</v>
      </c>
      <c r="D347" s="117" t="s">
        <v>1057</v>
      </c>
    </row>
    <row r="348" spans="1:4">
      <c r="A348" s="117" t="s">
        <v>83</v>
      </c>
      <c r="B348" s="117" t="s">
        <v>66</v>
      </c>
      <c r="C348" s="117" t="s">
        <v>728</v>
      </c>
      <c r="D348" s="117" t="s">
        <v>729</v>
      </c>
    </row>
    <row r="349" spans="1:4">
      <c r="A349" s="117" t="s">
        <v>83</v>
      </c>
      <c r="B349" s="117" t="s">
        <v>66</v>
      </c>
      <c r="C349" s="117" t="s">
        <v>726</v>
      </c>
      <c r="D349" s="117" t="s">
        <v>1206</v>
      </c>
    </row>
    <row r="350" spans="1:4">
      <c r="A350" s="114" t="s">
        <v>1244</v>
      </c>
      <c r="B350" s="115" t="s">
        <v>66</v>
      </c>
      <c r="C350" s="115" t="s">
        <v>725</v>
      </c>
      <c r="D350" s="115" t="s">
        <v>1207</v>
      </c>
    </row>
    <row r="351" spans="1:4">
      <c r="A351" s="116" t="s">
        <v>1244</v>
      </c>
      <c r="B351" s="117" t="s">
        <v>66</v>
      </c>
      <c r="C351" s="117" t="s">
        <v>724</v>
      </c>
      <c r="D351" s="117" t="s">
        <v>948</v>
      </c>
    </row>
    <row r="352" spans="1:4">
      <c r="A352" s="129" t="s">
        <v>88</v>
      </c>
      <c r="B352" s="60" t="s">
        <v>66</v>
      </c>
      <c r="C352" s="69" t="s">
        <v>747</v>
      </c>
      <c r="D352" s="137" t="s">
        <v>1177</v>
      </c>
    </row>
    <row r="353" spans="1:4">
      <c r="A353" s="130" t="s">
        <v>88</v>
      </c>
      <c r="B353" s="60" t="s">
        <v>66</v>
      </c>
      <c r="C353" s="69" t="s">
        <v>1178</v>
      </c>
      <c r="D353" s="69" t="s">
        <v>1179</v>
      </c>
    </row>
    <row r="354" spans="1:4">
      <c r="A354" s="129" t="s">
        <v>88</v>
      </c>
      <c r="B354" s="60" t="s">
        <v>66</v>
      </c>
      <c r="C354" s="69" t="s">
        <v>734</v>
      </c>
      <c r="D354" s="69" t="s">
        <v>1180</v>
      </c>
    </row>
    <row r="355" spans="1:4">
      <c r="A355" s="128" t="s">
        <v>88</v>
      </c>
      <c r="B355" s="133" t="s">
        <v>66</v>
      </c>
      <c r="C355" s="132" t="s">
        <v>748</v>
      </c>
      <c r="D355" s="132" t="s">
        <v>1181</v>
      </c>
    </row>
    <row r="356" spans="1:4">
      <c r="A356" s="61" t="s">
        <v>88</v>
      </c>
      <c r="B356" s="60" t="s">
        <v>66</v>
      </c>
      <c r="C356" s="69" t="s">
        <v>743</v>
      </c>
      <c r="D356" s="69" t="s">
        <v>744</v>
      </c>
    </row>
    <row r="357" spans="1:4">
      <c r="A357" s="61" t="s">
        <v>88</v>
      </c>
      <c r="B357" s="60" t="s">
        <v>66</v>
      </c>
      <c r="C357" s="69" t="s">
        <v>735</v>
      </c>
      <c r="D357" s="69" t="s">
        <v>736</v>
      </c>
    </row>
    <row r="358" spans="1:4">
      <c r="A358" s="61" t="s">
        <v>88</v>
      </c>
      <c r="B358" s="60" t="s">
        <v>66</v>
      </c>
      <c r="C358" s="69" t="s">
        <v>746</v>
      </c>
      <c r="D358" s="69" t="s">
        <v>1182</v>
      </c>
    </row>
    <row r="359" spans="1:4">
      <c r="A359" s="61" t="s">
        <v>88</v>
      </c>
      <c r="B359" s="60" t="s">
        <v>66</v>
      </c>
      <c r="C359" s="69" t="s">
        <v>737</v>
      </c>
      <c r="D359" s="69" t="s">
        <v>738</v>
      </c>
    </row>
    <row r="360" spans="1:4">
      <c r="A360" s="61" t="s">
        <v>88</v>
      </c>
      <c r="B360" s="60" t="s">
        <v>66</v>
      </c>
      <c r="C360" s="69" t="s">
        <v>745</v>
      </c>
      <c r="D360" s="69" t="s">
        <v>1183</v>
      </c>
    </row>
    <row r="361" spans="1:4">
      <c r="A361" s="60" t="s">
        <v>88</v>
      </c>
      <c r="B361" s="60" t="s">
        <v>66</v>
      </c>
      <c r="C361" s="63" t="s">
        <v>740</v>
      </c>
      <c r="D361" s="63" t="s">
        <v>1184</v>
      </c>
    </row>
    <row r="362" spans="1:4">
      <c r="A362" s="61" t="s">
        <v>88</v>
      </c>
      <c r="B362" s="60" t="s">
        <v>66</v>
      </c>
      <c r="C362" s="69" t="s">
        <v>742</v>
      </c>
      <c r="D362" s="69" t="s">
        <v>1185</v>
      </c>
    </row>
    <row r="363" spans="1:4">
      <c r="A363" s="61" t="s">
        <v>88</v>
      </c>
      <c r="B363" s="60" t="s">
        <v>66</v>
      </c>
      <c r="C363" s="69" t="s">
        <v>1186</v>
      </c>
      <c r="D363" s="69" t="s">
        <v>1187</v>
      </c>
    </row>
    <row r="364" spans="1:4">
      <c r="A364" s="61" t="s">
        <v>88</v>
      </c>
      <c r="B364" s="60" t="s">
        <v>66</v>
      </c>
      <c r="C364" s="69" t="s">
        <v>739</v>
      </c>
      <c r="D364" s="69" t="s">
        <v>1245</v>
      </c>
    </row>
    <row r="365" spans="1:4">
      <c r="A365" s="61" t="s">
        <v>88</v>
      </c>
      <c r="B365" s="60" t="s">
        <v>66</v>
      </c>
      <c r="C365" s="69" t="s">
        <v>741</v>
      </c>
      <c r="D365" s="69" t="s">
        <v>1188</v>
      </c>
    </row>
    <row r="366" spans="1:4">
      <c r="A366" s="61" t="s">
        <v>86</v>
      </c>
      <c r="B366" s="60" t="s">
        <v>66</v>
      </c>
      <c r="C366" s="69" t="s">
        <v>733</v>
      </c>
      <c r="D366" s="69" t="s">
        <v>1189</v>
      </c>
    </row>
    <row r="367" spans="1:4">
      <c r="A367" s="61" t="s">
        <v>86</v>
      </c>
      <c r="B367" s="60" t="s">
        <v>66</v>
      </c>
      <c r="C367" s="69" t="s">
        <v>731</v>
      </c>
      <c r="D367" s="69" t="s">
        <v>732</v>
      </c>
    </row>
    <row r="368" spans="1:4">
      <c r="A368" s="69" t="s">
        <v>78</v>
      </c>
      <c r="B368" s="69" t="s">
        <v>66</v>
      </c>
      <c r="C368" s="69" t="s">
        <v>696</v>
      </c>
      <c r="D368" s="69" t="s">
        <v>697</v>
      </c>
    </row>
    <row r="369" spans="1:4">
      <c r="A369" s="69" t="s">
        <v>78</v>
      </c>
      <c r="B369" s="69" t="s">
        <v>66</v>
      </c>
      <c r="C369" s="69" t="s">
        <v>694</v>
      </c>
      <c r="D369" s="69" t="s">
        <v>695</v>
      </c>
    </row>
    <row r="370" spans="1:4">
      <c r="A370" s="69" t="s">
        <v>78</v>
      </c>
      <c r="B370" s="69" t="s">
        <v>66</v>
      </c>
      <c r="C370" s="69" t="s">
        <v>690</v>
      </c>
      <c r="D370" s="69" t="s">
        <v>691</v>
      </c>
    </row>
    <row r="371" spans="1:4">
      <c r="A371" s="69" t="s">
        <v>78</v>
      </c>
      <c r="B371" s="69" t="s">
        <v>66</v>
      </c>
      <c r="C371" s="69" t="s">
        <v>688</v>
      </c>
      <c r="D371" s="69" t="s">
        <v>689</v>
      </c>
    </row>
    <row r="372" spans="1:4">
      <c r="A372" s="69" t="s">
        <v>78</v>
      </c>
      <c r="B372" s="69" t="s">
        <v>66</v>
      </c>
      <c r="C372" s="69" t="s">
        <v>692</v>
      </c>
      <c r="D372" s="69" t="s">
        <v>693</v>
      </c>
    </row>
    <row r="373" spans="1:4">
      <c r="A373" s="69" t="s">
        <v>78</v>
      </c>
      <c r="B373" s="69" t="s">
        <v>66</v>
      </c>
      <c r="C373" s="69" t="s">
        <v>698</v>
      </c>
      <c r="D373" s="69" t="s">
        <v>699</v>
      </c>
    </row>
    <row r="374" spans="1:4">
      <c r="A374" s="69" t="s">
        <v>78</v>
      </c>
      <c r="B374" s="69" t="s">
        <v>66</v>
      </c>
      <c r="C374" s="69" t="s">
        <v>700</v>
      </c>
      <c r="D374" s="69" t="s">
        <v>253</v>
      </c>
    </row>
    <row r="375" spans="1:4">
      <c r="A375" s="118" t="s">
        <v>89</v>
      </c>
      <c r="B375" s="118" t="s">
        <v>90</v>
      </c>
      <c r="C375" s="119" t="s">
        <v>776</v>
      </c>
      <c r="D375" s="119" t="s">
        <v>1295</v>
      </c>
    </row>
    <row r="376" spans="1:4">
      <c r="A376" s="118" t="s">
        <v>89</v>
      </c>
      <c r="B376" s="118" t="s">
        <v>90</v>
      </c>
      <c r="C376" s="119" t="s">
        <v>770</v>
      </c>
      <c r="D376" s="119" t="s">
        <v>1058</v>
      </c>
    </row>
    <row r="377" spans="1:4">
      <c r="A377" s="118" t="s">
        <v>89</v>
      </c>
      <c r="B377" s="118" t="s">
        <v>90</v>
      </c>
      <c r="C377" s="119" t="s">
        <v>778</v>
      </c>
      <c r="D377" s="119" t="s">
        <v>779</v>
      </c>
    </row>
    <row r="378" spans="1:4">
      <c r="A378" s="118" t="s">
        <v>89</v>
      </c>
      <c r="B378" s="118" t="s">
        <v>90</v>
      </c>
      <c r="C378" s="119" t="s">
        <v>774</v>
      </c>
      <c r="D378" s="119" t="s">
        <v>775</v>
      </c>
    </row>
    <row r="379" spans="1:4">
      <c r="A379" s="118" t="s">
        <v>89</v>
      </c>
      <c r="B379" s="118" t="s">
        <v>90</v>
      </c>
      <c r="C379" s="119" t="s">
        <v>771</v>
      </c>
      <c r="D379" s="119" t="s">
        <v>772</v>
      </c>
    </row>
    <row r="380" spans="1:4">
      <c r="A380" s="118" t="s">
        <v>89</v>
      </c>
      <c r="B380" s="118" t="s">
        <v>90</v>
      </c>
      <c r="C380" s="119" t="s">
        <v>780</v>
      </c>
      <c r="D380" s="119" t="s">
        <v>1208</v>
      </c>
    </row>
    <row r="381" spans="1:4">
      <c r="A381" s="118" t="s">
        <v>89</v>
      </c>
      <c r="B381" s="118" t="s">
        <v>90</v>
      </c>
      <c r="C381" s="119" t="s">
        <v>777</v>
      </c>
      <c r="D381" s="119" t="s">
        <v>1296</v>
      </c>
    </row>
    <row r="382" spans="1:4">
      <c r="A382" s="118" t="s">
        <v>89</v>
      </c>
      <c r="B382" s="118" t="s">
        <v>90</v>
      </c>
      <c r="C382" s="119" t="s">
        <v>773</v>
      </c>
      <c r="D382" s="119" t="s">
        <v>537</v>
      </c>
    </row>
    <row r="383" spans="1:4">
      <c r="A383" s="118" t="s">
        <v>92</v>
      </c>
      <c r="B383" s="118" t="s">
        <v>90</v>
      </c>
      <c r="C383" s="119" t="s">
        <v>781</v>
      </c>
      <c r="D383" s="119" t="s">
        <v>782</v>
      </c>
    </row>
    <row r="384" spans="1:4">
      <c r="A384" s="118" t="s">
        <v>92</v>
      </c>
      <c r="B384" s="118" t="s">
        <v>90</v>
      </c>
      <c r="C384" s="119" t="s">
        <v>783</v>
      </c>
      <c r="D384" s="119" t="s">
        <v>353</v>
      </c>
    </row>
    <row r="385" spans="1:4">
      <c r="A385" s="118" t="s">
        <v>92</v>
      </c>
      <c r="B385" s="118" t="s">
        <v>90</v>
      </c>
      <c r="C385" s="119" t="s">
        <v>786</v>
      </c>
      <c r="D385" s="119" t="s">
        <v>787</v>
      </c>
    </row>
    <row r="386" spans="1:4">
      <c r="A386" s="118" t="s">
        <v>92</v>
      </c>
      <c r="B386" s="118" t="s">
        <v>90</v>
      </c>
      <c r="C386" s="119" t="s">
        <v>784</v>
      </c>
      <c r="D386" s="119" t="s">
        <v>785</v>
      </c>
    </row>
    <row r="387" spans="1:4">
      <c r="A387" s="118" t="s">
        <v>93</v>
      </c>
      <c r="B387" s="118" t="s">
        <v>90</v>
      </c>
      <c r="C387" s="119" t="s">
        <v>788</v>
      </c>
      <c r="D387" s="119" t="s">
        <v>789</v>
      </c>
    </row>
    <row r="388" spans="1:4">
      <c r="A388" s="118" t="s">
        <v>93</v>
      </c>
      <c r="B388" s="118" t="s">
        <v>90</v>
      </c>
      <c r="C388" s="119" t="s">
        <v>790</v>
      </c>
      <c r="D388" s="119" t="s">
        <v>1209</v>
      </c>
    </row>
    <row r="389" spans="1:4">
      <c r="A389" s="118" t="s">
        <v>93</v>
      </c>
      <c r="B389" s="118" t="s">
        <v>90</v>
      </c>
      <c r="C389" s="119" t="s">
        <v>792</v>
      </c>
      <c r="D389" s="119" t="s">
        <v>1210</v>
      </c>
    </row>
    <row r="390" spans="1:4">
      <c r="A390" s="118" t="s">
        <v>93</v>
      </c>
      <c r="B390" s="118" t="s">
        <v>90</v>
      </c>
      <c r="C390" s="119" t="s">
        <v>791</v>
      </c>
      <c r="D390" s="119" t="s">
        <v>1211</v>
      </c>
    </row>
    <row r="391" spans="1:4">
      <c r="A391" s="118" t="s">
        <v>94</v>
      </c>
      <c r="B391" s="118" t="s">
        <v>90</v>
      </c>
      <c r="C391" s="119" t="s">
        <v>793</v>
      </c>
      <c r="D391" s="119" t="s">
        <v>794</v>
      </c>
    </row>
    <row r="392" spans="1:4">
      <c r="A392" s="118" t="s">
        <v>94</v>
      </c>
      <c r="B392" s="118" t="s">
        <v>90</v>
      </c>
      <c r="C392" s="119" t="s">
        <v>795</v>
      </c>
      <c r="D392" s="119" t="s">
        <v>796</v>
      </c>
    </row>
    <row r="393" spans="1:4">
      <c r="A393" s="118" t="s">
        <v>94</v>
      </c>
      <c r="B393" s="118" t="s">
        <v>90</v>
      </c>
      <c r="C393" s="119" t="s">
        <v>797</v>
      </c>
      <c r="D393" s="119" t="s">
        <v>798</v>
      </c>
    </row>
    <row r="394" spans="1:4">
      <c r="A394" s="119" t="s">
        <v>95</v>
      </c>
      <c r="B394" s="119" t="s">
        <v>90</v>
      </c>
      <c r="C394" s="119" t="s">
        <v>803</v>
      </c>
      <c r="D394" s="119" t="s">
        <v>1212</v>
      </c>
    </row>
    <row r="395" spans="1:4">
      <c r="A395" s="119" t="s">
        <v>95</v>
      </c>
      <c r="B395" s="119" t="s">
        <v>90</v>
      </c>
      <c r="C395" s="119" t="s">
        <v>805</v>
      </c>
      <c r="D395" s="119" t="s">
        <v>806</v>
      </c>
    </row>
    <row r="396" spans="1:4">
      <c r="A396" s="119" t="s">
        <v>95</v>
      </c>
      <c r="B396" s="119" t="s">
        <v>90</v>
      </c>
      <c r="C396" s="119" t="s">
        <v>808</v>
      </c>
      <c r="D396" s="119" t="s">
        <v>1089</v>
      </c>
    </row>
    <row r="397" spans="1:4">
      <c r="A397" s="119" t="s">
        <v>95</v>
      </c>
      <c r="B397" s="119" t="s">
        <v>90</v>
      </c>
      <c r="C397" s="119" t="s">
        <v>807</v>
      </c>
      <c r="D397" s="119" t="s">
        <v>1213</v>
      </c>
    </row>
    <row r="398" spans="1:4">
      <c r="A398" s="119" t="s">
        <v>95</v>
      </c>
      <c r="B398" s="119" t="s">
        <v>90</v>
      </c>
      <c r="C398" s="119" t="s">
        <v>804</v>
      </c>
      <c r="D398" s="119" t="s">
        <v>1214</v>
      </c>
    </row>
    <row r="399" spans="1:4">
      <c r="A399" s="119" t="s">
        <v>97</v>
      </c>
      <c r="B399" s="119" t="s">
        <v>90</v>
      </c>
      <c r="C399" s="119" t="s">
        <v>802</v>
      </c>
      <c r="D399" s="119" t="s">
        <v>1215</v>
      </c>
    </row>
    <row r="400" spans="1:4">
      <c r="A400" s="119" t="s">
        <v>97</v>
      </c>
      <c r="B400" s="119" t="s">
        <v>90</v>
      </c>
      <c r="C400" s="119" t="s">
        <v>799</v>
      </c>
      <c r="D400" s="119" t="s">
        <v>1216</v>
      </c>
    </row>
    <row r="401" spans="1:4">
      <c r="A401" s="119" t="s">
        <v>97</v>
      </c>
      <c r="B401" s="119" t="s">
        <v>90</v>
      </c>
      <c r="C401" s="119" t="s">
        <v>801</v>
      </c>
      <c r="D401" s="119" t="s">
        <v>1217</v>
      </c>
    </row>
    <row r="402" spans="1:4">
      <c r="A402" s="119" t="s">
        <v>97</v>
      </c>
      <c r="B402" s="119" t="s">
        <v>90</v>
      </c>
      <c r="C402" s="119" t="s">
        <v>800</v>
      </c>
      <c r="D402" s="119" t="s">
        <v>324</v>
      </c>
    </row>
    <row r="403" spans="1:4">
      <c r="A403" s="118" t="s">
        <v>98</v>
      </c>
      <c r="B403" s="118" t="s">
        <v>90</v>
      </c>
      <c r="C403" s="119" t="s">
        <v>809</v>
      </c>
      <c r="D403" s="119" t="s">
        <v>1246</v>
      </c>
    </row>
    <row r="404" spans="1:4">
      <c r="A404" s="118" t="s">
        <v>98</v>
      </c>
      <c r="B404" s="118" t="s">
        <v>90</v>
      </c>
      <c r="C404" s="119" t="s">
        <v>816</v>
      </c>
      <c r="D404" s="119" t="s">
        <v>1247</v>
      </c>
    </row>
    <row r="405" spans="1:4">
      <c r="A405" s="118" t="s">
        <v>98</v>
      </c>
      <c r="B405" s="118" t="s">
        <v>90</v>
      </c>
      <c r="C405" s="119" t="s">
        <v>814</v>
      </c>
      <c r="D405" s="119" t="s">
        <v>815</v>
      </c>
    </row>
    <row r="406" spans="1:4">
      <c r="A406" s="118" t="s">
        <v>98</v>
      </c>
      <c r="B406" s="118" t="s">
        <v>90</v>
      </c>
      <c r="C406" s="119" t="s">
        <v>812</v>
      </c>
      <c r="D406" s="119" t="s">
        <v>1248</v>
      </c>
    </row>
    <row r="407" spans="1:4">
      <c r="A407" s="118" t="s">
        <v>98</v>
      </c>
      <c r="B407" s="118" t="s">
        <v>90</v>
      </c>
      <c r="C407" s="119" t="s">
        <v>813</v>
      </c>
      <c r="D407" s="119" t="s">
        <v>1249</v>
      </c>
    </row>
    <row r="408" spans="1:4">
      <c r="A408" s="118" t="s">
        <v>98</v>
      </c>
      <c r="B408" s="118" t="s">
        <v>90</v>
      </c>
      <c r="C408" s="119" t="s">
        <v>810</v>
      </c>
      <c r="D408" s="119" t="s">
        <v>811</v>
      </c>
    </row>
    <row r="409" spans="1:4">
      <c r="A409" s="118" t="s">
        <v>99</v>
      </c>
      <c r="B409" s="118" t="s">
        <v>90</v>
      </c>
      <c r="C409" s="119" t="s">
        <v>821</v>
      </c>
      <c r="D409" s="119" t="s">
        <v>326</v>
      </c>
    </row>
    <row r="410" spans="1:4">
      <c r="A410" s="118" t="s">
        <v>99</v>
      </c>
      <c r="B410" s="118" t="s">
        <v>90</v>
      </c>
      <c r="C410" s="119" t="s">
        <v>822</v>
      </c>
      <c r="D410" s="119" t="s">
        <v>1218</v>
      </c>
    </row>
    <row r="411" spans="1:4">
      <c r="A411" s="118" t="s">
        <v>99</v>
      </c>
      <c r="B411" s="118" t="s">
        <v>90</v>
      </c>
      <c r="C411" s="119" t="s">
        <v>817</v>
      </c>
      <c r="D411" s="119" t="s">
        <v>818</v>
      </c>
    </row>
    <row r="412" spans="1:4">
      <c r="A412" s="118" t="s">
        <v>99</v>
      </c>
      <c r="B412" s="118" t="s">
        <v>90</v>
      </c>
      <c r="C412" s="119" t="s">
        <v>824</v>
      </c>
      <c r="D412" s="119" t="s">
        <v>825</v>
      </c>
    </row>
    <row r="413" spans="1:4">
      <c r="A413" s="118" t="s">
        <v>99</v>
      </c>
      <c r="B413" s="118" t="s">
        <v>90</v>
      </c>
      <c r="C413" s="119" t="s">
        <v>819</v>
      </c>
      <c r="D413" s="119" t="s">
        <v>820</v>
      </c>
    </row>
    <row r="414" spans="1:4">
      <c r="A414" s="118" t="s">
        <v>99</v>
      </c>
      <c r="B414" s="118" t="s">
        <v>90</v>
      </c>
      <c r="C414" s="119" t="s">
        <v>823</v>
      </c>
      <c r="D414" s="119" t="s">
        <v>537</v>
      </c>
    </row>
    <row r="415" spans="1:4">
      <c r="A415" s="118" t="s">
        <v>100</v>
      </c>
      <c r="B415" s="118" t="s">
        <v>90</v>
      </c>
      <c r="C415" s="119" t="s">
        <v>827</v>
      </c>
      <c r="D415" s="119" t="s">
        <v>1089</v>
      </c>
    </row>
    <row r="416" spans="1:4">
      <c r="A416" s="118" t="s">
        <v>100</v>
      </c>
      <c r="B416" s="118" t="s">
        <v>90</v>
      </c>
      <c r="C416" s="119" t="s">
        <v>826</v>
      </c>
      <c r="D416" s="119" t="s">
        <v>1250</v>
      </c>
    </row>
    <row r="417" spans="1:4">
      <c r="A417" s="118" t="s">
        <v>100</v>
      </c>
      <c r="B417" s="118" t="s">
        <v>90</v>
      </c>
      <c r="C417" s="119" t="s">
        <v>828</v>
      </c>
      <c r="D417" s="119" t="s">
        <v>1251</v>
      </c>
    </row>
    <row r="418" spans="1:4">
      <c r="A418" s="118" t="s">
        <v>101</v>
      </c>
      <c r="B418" s="118" t="s">
        <v>90</v>
      </c>
      <c r="C418" s="119" t="s">
        <v>829</v>
      </c>
      <c r="D418" s="119" t="s">
        <v>1219</v>
      </c>
    </row>
    <row r="419" spans="1:4">
      <c r="A419" s="118" t="s">
        <v>101</v>
      </c>
      <c r="B419" s="118" t="s">
        <v>90</v>
      </c>
      <c r="C419" s="119" t="s">
        <v>832</v>
      </c>
      <c r="D419" s="119" t="s">
        <v>1220</v>
      </c>
    </row>
    <row r="420" spans="1:4">
      <c r="A420" s="118" t="s">
        <v>101</v>
      </c>
      <c r="B420" s="118" t="s">
        <v>90</v>
      </c>
      <c r="C420" s="119" t="s">
        <v>830</v>
      </c>
      <c r="D420" s="119" t="s">
        <v>1221</v>
      </c>
    </row>
    <row r="421" spans="1:4">
      <c r="A421" s="118" t="s">
        <v>101</v>
      </c>
      <c r="B421" s="118" t="s">
        <v>90</v>
      </c>
      <c r="C421" s="119" t="s">
        <v>831</v>
      </c>
      <c r="D421" s="119" t="s">
        <v>1222</v>
      </c>
    </row>
    <row r="422" spans="1:4">
      <c r="A422" s="118" t="s">
        <v>103</v>
      </c>
      <c r="B422" s="118" t="s">
        <v>90</v>
      </c>
      <c r="C422" s="119" t="s">
        <v>835</v>
      </c>
      <c r="D422" s="119" t="s">
        <v>836</v>
      </c>
    </row>
    <row r="423" spans="1:4">
      <c r="A423" s="118" t="s">
        <v>103</v>
      </c>
      <c r="B423" s="118" t="s">
        <v>90</v>
      </c>
      <c r="C423" s="119" t="s">
        <v>837</v>
      </c>
      <c r="D423" s="119" t="s">
        <v>1223</v>
      </c>
    </row>
    <row r="424" spans="1:4">
      <c r="A424" s="118" t="s">
        <v>103</v>
      </c>
      <c r="B424" s="118" t="s">
        <v>90</v>
      </c>
      <c r="C424" s="119" t="s">
        <v>1160</v>
      </c>
      <c r="D424" s="119" t="s">
        <v>838</v>
      </c>
    </row>
    <row r="425" spans="1:4">
      <c r="A425" s="118" t="s">
        <v>103</v>
      </c>
      <c r="B425" s="118" t="s">
        <v>90</v>
      </c>
      <c r="C425" s="119" t="s">
        <v>833</v>
      </c>
      <c r="D425" s="119" t="s">
        <v>834</v>
      </c>
    </row>
    <row r="426" spans="1:4">
      <c r="A426" s="72" t="s">
        <v>104</v>
      </c>
      <c r="B426" s="72" t="s">
        <v>90</v>
      </c>
      <c r="C426" s="70" t="s">
        <v>756</v>
      </c>
      <c r="D426" s="70" t="s">
        <v>757</v>
      </c>
    </row>
    <row r="427" spans="1:4">
      <c r="A427" s="72" t="s">
        <v>104</v>
      </c>
      <c r="B427" s="72" t="s">
        <v>90</v>
      </c>
      <c r="C427" s="70" t="s">
        <v>758</v>
      </c>
      <c r="D427" s="70" t="s">
        <v>759</v>
      </c>
    </row>
    <row r="428" spans="1:4">
      <c r="A428" s="70" t="s">
        <v>104</v>
      </c>
      <c r="B428" s="70" t="s">
        <v>90</v>
      </c>
      <c r="C428" s="70" t="s">
        <v>761</v>
      </c>
      <c r="D428" s="70" t="s">
        <v>762</v>
      </c>
    </row>
    <row r="429" spans="1:4">
      <c r="A429" s="70" t="s">
        <v>104</v>
      </c>
      <c r="B429" s="70" t="s">
        <v>90</v>
      </c>
      <c r="C429" s="70" t="s">
        <v>763</v>
      </c>
      <c r="D429" s="70" t="s">
        <v>764</v>
      </c>
    </row>
    <row r="430" spans="1:4">
      <c r="A430" s="70" t="s">
        <v>104</v>
      </c>
      <c r="B430" s="70" t="s">
        <v>90</v>
      </c>
      <c r="C430" s="70" t="s">
        <v>760</v>
      </c>
      <c r="D430" s="70" t="s">
        <v>1252</v>
      </c>
    </row>
    <row r="431" spans="1:4">
      <c r="A431" s="70" t="s">
        <v>106</v>
      </c>
      <c r="B431" s="70" t="s">
        <v>90</v>
      </c>
      <c r="C431" s="70" t="s">
        <v>769</v>
      </c>
      <c r="D431" s="70" t="s">
        <v>766</v>
      </c>
    </row>
    <row r="432" spans="1:4">
      <c r="A432" s="70" t="s">
        <v>106</v>
      </c>
      <c r="B432" s="70" t="s">
        <v>90</v>
      </c>
      <c r="C432" s="70" t="s">
        <v>767</v>
      </c>
      <c r="D432" s="70" t="s">
        <v>768</v>
      </c>
    </row>
    <row r="433" spans="1:4">
      <c r="A433" s="72" t="s">
        <v>106</v>
      </c>
      <c r="B433" s="72" t="s">
        <v>90</v>
      </c>
      <c r="C433" s="70" t="s">
        <v>765</v>
      </c>
      <c r="D433" s="70" t="s">
        <v>1155</v>
      </c>
    </row>
    <row r="434" spans="1:4">
      <c r="A434" s="72" t="s">
        <v>1059</v>
      </c>
      <c r="B434" s="72" t="s">
        <v>90</v>
      </c>
      <c r="C434" s="70" t="s">
        <v>749</v>
      </c>
      <c r="D434" s="70" t="s">
        <v>750</v>
      </c>
    </row>
    <row r="435" spans="1:4">
      <c r="A435" s="72" t="s">
        <v>1059</v>
      </c>
      <c r="B435" s="72" t="s">
        <v>90</v>
      </c>
      <c r="C435" s="70" t="s">
        <v>753</v>
      </c>
      <c r="D435" s="70" t="s">
        <v>1253</v>
      </c>
    </row>
    <row r="436" spans="1:4">
      <c r="A436" s="72" t="s">
        <v>1059</v>
      </c>
      <c r="B436" s="72" t="s">
        <v>90</v>
      </c>
      <c r="C436" s="70" t="s">
        <v>754</v>
      </c>
      <c r="D436" s="70" t="s">
        <v>755</v>
      </c>
    </row>
    <row r="437" spans="1:4">
      <c r="A437" s="72" t="s">
        <v>1059</v>
      </c>
      <c r="B437" s="72" t="s">
        <v>90</v>
      </c>
      <c r="C437" s="70" t="s">
        <v>751</v>
      </c>
      <c r="D437" s="71" t="s">
        <v>752</v>
      </c>
    </row>
    <row r="438" spans="1:4">
      <c r="A438" s="120" t="s">
        <v>1254</v>
      </c>
      <c r="B438" s="121" t="s">
        <v>108</v>
      </c>
      <c r="C438" s="74" t="s">
        <v>841</v>
      </c>
      <c r="D438" s="75" t="s">
        <v>1156</v>
      </c>
    </row>
    <row r="439" spans="1:4">
      <c r="A439" s="131" t="s">
        <v>1254</v>
      </c>
      <c r="B439" s="125" t="s">
        <v>108</v>
      </c>
      <c r="C439" s="135" t="s">
        <v>843</v>
      </c>
      <c r="D439" s="138" t="s">
        <v>1297</v>
      </c>
    </row>
    <row r="440" spans="1:4">
      <c r="A440" s="122" t="s">
        <v>1254</v>
      </c>
      <c r="B440" s="121" t="s">
        <v>108</v>
      </c>
      <c r="C440" s="75" t="s">
        <v>840</v>
      </c>
      <c r="D440" s="75" t="s">
        <v>1060</v>
      </c>
    </row>
    <row r="441" spans="1:4">
      <c r="A441" s="122" t="s">
        <v>1254</v>
      </c>
      <c r="B441" s="121" t="s">
        <v>108</v>
      </c>
      <c r="C441" s="74" t="s">
        <v>839</v>
      </c>
      <c r="D441" s="74" t="s">
        <v>1061</v>
      </c>
    </row>
    <row r="442" spans="1:4">
      <c r="A442" s="122" t="s">
        <v>122</v>
      </c>
      <c r="B442" s="121" t="s">
        <v>108</v>
      </c>
      <c r="C442" s="73" t="s">
        <v>852</v>
      </c>
      <c r="D442" s="73" t="s">
        <v>1062</v>
      </c>
    </row>
    <row r="443" spans="1:4">
      <c r="A443" s="122" t="s">
        <v>122</v>
      </c>
      <c r="B443" s="121" t="s">
        <v>108</v>
      </c>
      <c r="C443" s="74" t="s">
        <v>848</v>
      </c>
      <c r="D443" s="76" t="s">
        <v>1157</v>
      </c>
    </row>
    <row r="444" spans="1:4">
      <c r="A444" s="122" t="s">
        <v>122</v>
      </c>
      <c r="B444" s="121" t="s">
        <v>108</v>
      </c>
      <c r="C444" s="74" t="s">
        <v>849</v>
      </c>
      <c r="D444" s="74" t="s">
        <v>850</v>
      </c>
    </row>
    <row r="445" spans="1:4">
      <c r="A445" s="122" t="s">
        <v>122</v>
      </c>
      <c r="B445" s="121" t="s">
        <v>108</v>
      </c>
      <c r="C445" s="73" t="s">
        <v>851</v>
      </c>
      <c r="D445" s="73" t="s">
        <v>1063</v>
      </c>
    </row>
    <row r="446" spans="1:4">
      <c r="A446" s="122" t="s">
        <v>122</v>
      </c>
      <c r="B446" s="121" t="s">
        <v>108</v>
      </c>
      <c r="C446" s="74" t="s">
        <v>846</v>
      </c>
      <c r="D446" s="76" t="s">
        <v>621</v>
      </c>
    </row>
    <row r="447" spans="1:4">
      <c r="A447" s="122" t="s">
        <v>122</v>
      </c>
      <c r="B447" s="121" t="s">
        <v>108</v>
      </c>
      <c r="C447" s="74" t="s">
        <v>844</v>
      </c>
      <c r="D447" s="76" t="s">
        <v>845</v>
      </c>
    </row>
    <row r="448" spans="1:4">
      <c r="A448" s="122" t="s">
        <v>122</v>
      </c>
      <c r="B448" s="121" t="s">
        <v>108</v>
      </c>
      <c r="C448" s="73" t="s">
        <v>847</v>
      </c>
      <c r="D448" s="73" t="s">
        <v>1064</v>
      </c>
    </row>
    <row r="449" spans="1:4">
      <c r="A449" s="121" t="s">
        <v>107</v>
      </c>
      <c r="B449" s="121" t="s">
        <v>108</v>
      </c>
      <c r="C449" s="77" t="s">
        <v>855</v>
      </c>
      <c r="D449" s="77" t="s">
        <v>1065</v>
      </c>
    </row>
    <row r="450" spans="1:4">
      <c r="A450" s="121" t="s">
        <v>107</v>
      </c>
      <c r="B450" s="121" t="s">
        <v>108</v>
      </c>
      <c r="C450" s="77" t="s">
        <v>853</v>
      </c>
      <c r="D450" s="77" t="s">
        <v>854</v>
      </c>
    </row>
    <row r="451" spans="1:4">
      <c r="A451" s="121" t="s">
        <v>107</v>
      </c>
      <c r="B451" s="121" t="s">
        <v>108</v>
      </c>
      <c r="C451" s="77" t="s">
        <v>856</v>
      </c>
      <c r="D451" s="77" t="s">
        <v>1066</v>
      </c>
    </row>
    <row r="452" spans="1:4">
      <c r="A452" s="121" t="s">
        <v>107</v>
      </c>
      <c r="B452" s="121" t="s">
        <v>108</v>
      </c>
      <c r="C452" s="77" t="s">
        <v>857</v>
      </c>
      <c r="D452" s="76" t="s">
        <v>1224</v>
      </c>
    </row>
    <row r="453" spans="1:4">
      <c r="A453" s="121" t="s">
        <v>1255</v>
      </c>
      <c r="B453" s="121" t="s">
        <v>108</v>
      </c>
      <c r="C453" s="77" t="s">
        <v>858</v>
      </c>
      <c r="D453" s="77" t="s">
        <v>1067</v>
      </c>
    </row>
    <row r="454" spans="1:4">
      <c r="A454" s="121" t="s">
        <v>1255</v>
      </c>
      <c r="B454" s="121" t="s">
        <v>108</v>
      </c>
      <c r="C454" s="77" t="s">
        <v>859</v>
      </c>
      <c r="D454" s="77" t="s">
        <v>1068</v>
      </c>
    </row>
    <row r="455" spans="1:4">
      <c r="A455" s="121" t="s">
        <v>1255</v>
      </c>
      <c r="B455" s="121" t="s">
        <v>108</v>
      </c>
      <c r="C455" s="77" t="s">
        <v>860</v>
      </c>
      <c r="D455" s="77" t="s">
        <v>1225</v>
      </c>
    </row>
    <row r="456" spans="1:4">
      <c r="A456" s="121" t="s">
        <v>109</v>
      </c>
      <c r="B456" s="121" t="s">
        <v>108</v>
      </c>
      <c r="C456" s="77" t="s">
        <v>894</v>
      </c>
      <c r="D456" s="77" t="s">
        <v>895</v>
      </c>
    </row>
    <row r="457" spans="1:4">
      <c r="A457" s="121" t="s">
        <v>109</v>
      </c>
      <c r="B457" s="121" t="s">
        <v>108</v>
      </c>
      <c r="C457" s="77" t="s">
        <v>896</v>
      </c>
      <c r="D457" s="77" t="s">
        <v>897</v>
      </c>
    </row>
    <row r="458" spans="1:4">
      <c r="A458" s="121" t="s">
        <v>109</v>
      </c>
      <c r="B458" s="121" t="s">
        <v>108</v>
      </c>
      <c r="C458" s="77" t="s">
        <v>899</v>
      </c>
      <c r="D458" s="77" t="s">
        <v>900</v>
      </c>
    </row>
    <row r="459" spans="1:4">
      <c r="A459" s="121" t="s">
        <v>109</v>
      </c>
      <c r="B459" s="121" t="s">
        <v>108</v>
      </c>
      <c r="C459" s="77" t="s">
        <v>898</v>
      </c>
      <c r="D459" s="77" t="s">
        <v>1069</v>
      </c>
    </row>
    <row r="460" spans="1:4">
      <c r="A460" s="121" t="s">
        <v>110</v>
      </c>
      <c r="B460" s="121" t="s">
        <v>108</v>
      </c>
      <c r="C460" s="77" t="s">
        <v>867</v>
      </c>
      <c r="D460" s="77" t="s">
        <v>868</v>
      </c>
    </row>
    <row r="461" spans="1:4">
      <c r="A461" s="121" t="s">
        <v>110</v>
      </c>
      <c r="B461" s="121" t="s">
        <v>108</v>
      </c>
      <c r="C461" s="77" t="s">
        <v>861</v>
      </c>
      <c r="D461" s="77" t="s">
        <v>862</v>
      </c>
    </row>
    <row r="462" spans="1:4">
      <c r="A462" s="121" t="s">
        <v>110</v>
      </c>
      <c r="B462" s="121" t="s">
        <v>108</v>
      </c>
      <c r="C462" s="77" t="s">
        <v>865</v>
      </c>
      <c r="D462" s="77" t="s">
        <v>866</v>
      </c>
    </row>
    <row r="463" spans="1:4">
      <c r="A463" s="121" t="s">
        <v>110</v>
      </c>
      <c r="B463" s="121" t="s">
        <v>108</v>
      </c>
      <c r="C463" s="77" t="s">
        <v>863</v>
      </c>
      <c r="D463" s="77" t="s">
        <v>864</v>
      </c>
    </row>
    <row r="464" spans="1:4">
      <c r="A464" s="121" t="s">
        <v>110</v>
      </c>
      <c r="B464" s="121" t="s">
        <v>108</v>
      </c>
      <c r="C464" s="77" t="s">
        <v>869</v>
      </c>
      <c r="D464" s="77" t="s">
        <v>870</v>
      </c>
    </row>
    <row r="465" spans="1:4">
      <c r="A465" s="121" t="s">
        <v>112</v>
      </c>
      <c r="B465" s="121" t="s">
        <v>108</v>
      </c>
      <c r="C465" s="77" t="s">
        <v>872</v>
      </c>
      <c r="D465" s="76" t="s">
        <v>873</v>
      </c>
    </row>
    <row r="466" spans="1:4">
      <c r="A466" s="121" t="s">
        <v>112</v>
      </c>
      <c r="B466" s="121" t="s">
        <v>108</v>
      </c>
      <c r="C466" s="77" t="s">
        <v>871</v>
      </c>
      <c r="D466" s="77" t="s">
        <v>1190</v>
      </c>
    </row>
    <row r="467" spans="1:4">
      <c r="A467" s="121" t="s">
        <v>112</v>
      </c>
      <c r="B467" s="121" t="s">
        <v>108</v>
      </c>
      <c r="C467" s="77" t="s">
        <v>874</v>
      </c>
      <c r="D467" s="77" t="s">
        <v>875</v>
      </c>
    </row>
    <row r="468" spans="1:4">
      <c r="A468" s="121" t="s">
        <v>112</v>
      </c>
      <c r="B468" s="121" t="s">
        <v>108</v>
      </c>
      <c r="C468" s="77" t="s">
        <v>876</v>
      </c>
      <c r="D468" s="77" t="s">
        <v>1191</v>
      </c>
    </row>
    <row r="469" spans="1:4">
      <c r="A469" s="121" t="s">
        <v>888</v>
      </c>
      <c r="B469" s="121" t="s">
        <v>108</v>
      </c>
      <c r="C469" s="77" t="s">
        <v>889</v>
      </c>
      <c r="D469" s="77" t="s">
        <v>890</v>
      </c>
    </row>
    <row r="470" spans="1:4">
      <c r="A470" s="121" t="s">
        <v>888</v>
      </c>
      <c r="B470" s="121" t="s">
        <v>108</v>
      </c>
      <c r="C470" s="77" t="s">
        <v>891</v>
      </c>
      <c r="D470" s="77" t="s">
        <v>1070</v>
      </c>
    </row>
    <row r="471" spans="1:4">
      <c r="A471" s="121" t="s">
        <v>888</v>
      </c>
      <c r="B471" s="121" t="s">
        <v>108</v>
      </c>
      <c r="C471" s="77" t="s">
        <v>892</v>
      </c>
      <c r="D471" s="77" t="s">
        <v>893</v>
      </c>
    </row>
    <row r="472" spans="1:4">
      <c r="A472" s="121" t="s">
        <v>114</v>
      </c>
      <c r="B472" s="121" t="s">
        <v>108</v>
      </c>
      <c r="C472" s="77" t="s">
        <v>878</v>
      </c>
      <c r="D472" s="77" t="s">
        <v>879</v>
      </c>
    </row>
    <row r="473" spans="1:4">
      <c r="A473" s="121" t="s">
        <v>114</v>
      </c>
      <c r="B473" s="121" t="s">
        <v>108</v>
      </c>
      <c r="C473" s="77" t="s">
        <v>877</v>
      </c>
      <c r="D473" s="77" t="s">
        <v>1071</v>
      </c>
    </row>
    <row r="474" spans="1:4">
      <c r="A474" s="121" t="s">
        <v>115</v>
      </c>
      <c r="B474" s="121" t="s">
        <v>108</v>
      </c>
      <c r="C474" s="77" t="s">
        <v>885</v>
      </c>
      <c r="D474" s="77" t="s">
        <v>886</v>
      </c>
    </row>
    <row r="475" spans="1:4">
      <c r="A475" s="121" t="s">
        <v>115</v>
      </c>
      <c r="B475" s="121" t="s">
        <v>108</v>
      </c>
      <c r="C475" s="77" t="s">
        <v>883</v>
      </c>
      <c r="D475" s="78" t="s">
        <v>884</v>
      </c>
    </row>
    <row r="476" spans="1:4">
      <c r="A476" s="121" t="s">
        <v>115</v>
      </c>
      <c r="B476" s="121" t="s">
        <v>108</v>
      </c>
      <c r="C476" s="77" t="s">
        <v>887</v>
      </c>
      <c r="D476" s="78" t="s">
        <v>1110</v>
      </c>
    </row>
    <row r="477" spans="1:4">
      <c r="A477" s="121" t="s">
        <v>115</v>
      </c>
      <c r="B477" s="121" t="s">
        <v>108</v>
      </c>
      <c r="C477" s="77" t="s">
        <v>882</v>
      </c>
      <c r="D477" s="77" t="s">
        <v>665</v>
      </c>
    </row>
    <row r="478" spans="1:4">
      <c r="A478" s="121" t="s">
        <v>115</v>
      </c>
      <c r="B478" s="121" t="s">
        <v>108</v>
      </c>
      <c r="C478" s="77" t="s">
        <v>880</v>
      </c>
      <c r="D478" s="77" t="s">
        <v>881</v>
      </c>
    </row>
    <row r="479" spans="1:4">
      <c r="A479" s="122" t="s">
        <v>119</v>
      </c>
      <c r="B479" s="121" t="s">
        <v>108</v>
      </c>
      <c r="C479" s="123" t="s">
        <v>910</v>
      </c>
      <c r="D479" s="75" t="s">
        <v>1111</v>
      </c>
    </row>
    <row r="480" spans="1:4">
      <c r="A480" s="122" t="s">
        <v>119</v>
      </c>
      <c r="B480" s="121" t="s">
        <v>108</v>
      </c>
      <c r="C480" s="123" t="s">
        <v>913</v>
      </c>
      <c r="D480" s="75" t="s">
        <v>1226</v>
      </c>
    </row>
    <row r="481" spans="1:4">
      <c r="A481" s="122" t="s">
        <v>119</v>
      </c>
      <c r="B481" s="121" t="s">
        <v>108</v>
      </c>
      <c r="C481" s="123" t="s">
        <v>912</v>
      </c>
      <c r="D481" s="75" t="s">
        <v>1158</v>
      </c>
    </row>
    <row r="482" spans="1:4">
      <c r="A482" s="122" t="s">
        <v>119</v>
      </c>
      <c r="B482" s="121" t="s">
        <v>108</v>
      </c>
      <c r="C482" s="123" t="s">
        <v>911</v>
      </c>
      <c r="D482" s="75" t="s">
        <v>1112</v>
      </c>
    </row>
    <row r="483" spans="1:4">
      <c r="A483" s="121" t="s">
        <v>116</v>
      </c>
      <c r="B483" s="121" t="s">
        <v>108</v>
      </c>
      <c r="C483" s="124" t="s">
        <v>903</v>
      </c>
      <c r="D483" s="79" t="s">
        <v>904</v>
      </c>
    </row>
    <row r="484" spans="1:4">
      <c r="A484" s="121" t="s">
        <v>116</v>
      </c>
      <c r="B484" s="121" t="s">
        <v>108</v>
      </c>
      <c r="C484" s="124" t="s">
        <v>907</v>
      </c>
      <c r="D484" s="79" t="s">
        <v>902</v>
      </c>
    </row>
    <row r="485" spans="1:4">
      <c r="A485" s="121" t="s">
        <v>116</v>
      </c>
      <c r="B485" s="121" t="s">
        <v>108</v>
      </c>
      <c r="C485" s="124" t="s">
        <v>909</v>
      </c>
      <c r="D485" s="79" t="s">
        <v>1072</v>
      </c>
    </row>
    <row r="486" spans="1:4">
      <c r="A486" s="121" t="s">
        <v>116</v>
      </c>
      <c r="B486" s="121" t="s">
        <v>108</v>
      </c>
      <c r="C486" s="124" t="s">
        <v>901</v>
      </c>
      <c r="D486" s="79" t="s">
        <v>908</v>
      </c>
    </row>
    <row r="487" spans="1:4">
      <c r="A487" s="121" t="s">
        <v>116</v>
      </c>
      <c r="B487" s="121" t="s">
        <v>108</v>
      </c>
      <c r="C487" s="124" t="s">
        <v>905</v>
      </c>
      <c r="D487" s="79" t="s">
        <v>906</v>
      </c>
    </row>
    <row r="488" spans="1:4">
      <c r="A488" s="90" t="s">
        <v>141</v>
      </c>
      <c r="B488" s="126" t="s">
        <v>124</v>
      </c>
      <c r="C488" s="90" t="s">
        <v>268</v>
      </c>
      <c r="D488" s="90" t="s">
        <v>1010</v>
      </c>
    </row>
    <row r="489" spans="1:4">
      <c r="A489" s="90" t="s">
        <v>141</v>
      </c>
      <c r="B489" s="126" t="s">
        <v>124</v>
      </c>
      <c r="C489" s="90" t="s">
        <v>270</v>
      </c>
      <c r="D489" s="90" t="s">
        <v>1011</v>
      </c>
    </row>
    <row r="490" spans="1:4">
      <c r="A490" s="90" t="s">
        <v>141</v>
      </c>
      <c r="B490" s="126" t="s">
        <v>124</v>
      </c>
      <c r="C490" s="90" t="s">
        <v>267</v>
      </c>
      <c r="D490" s="90" t="s">
        <v>1012</v>
      </c>
    </row>
    <row r="491" spans="1:4">
      <c r="A491" s="90" t="s">
        <v>141</v>
      </c>
      <c r="B491" s="126" t="s">
        <v>124</v>
      </c>
      <c r="C491" s="90" t="s">
        <v>269</v>
      </c>
      <c r="D491" s="90" t="s">
        <v>1013</v>
      </c>
    </row>
    <row r="492" spans="1:4">
      <c r="A492" s="69" t="s">
        <v>77</v>
      </c>
      <c r="B492" s="126" t="s">
        <v>124</v>
      </c>
      <c r="C492" s="63" t="s">
        <v>684</v>
      </c>
      <c r="D492" s="63" t="s">
        <v>685</v>
      </c>
    </row>
    <row r="493" spans="1:4">
      <c r="A493" s="132" t="s">
        <v>77</v>
      </c>
      <c r="B493" s="134" t="s">
        <v>124</v>
      </c>
      <c r="C493" s="136" t="s">
        <v>686</v>
      </c>
      <c r="D493" s="136" t="s">
        <v>687</v>
      </c>
    </row>
    <row r="494" spans="1:4">
      <c r="A494" s="126" t="s">
        <v>123</v>
      </c>
      <c r="B494" s="126" t="s">
        <v>124</v>
      </c>
      <c r="C494" s="126" t="s">
        <v>929</v>
      </c>
      <c r="D494" s="80" t="s">
        <v>1073</v>
      </c>
    </row>
    <row r="495" spans="1:4">
      <c r="A495" s="126" t="s">
        <v>123</v>
      </c>
      <c r="B495" s="126" t="s">
        <v>124</v>
      </c>
      <c r="C495" s="126" t="s">
        <v>934</v>
      </c>
      <c r="D495" s="80" t="s">
        <v>935</v>
      </c>
    </row>
    <row r="496" spans="1:4">
      <c r="A496" s="126" t="s">
        <v>123</v>
      </c>
      <c r="B496" s="126" t="s">
        <v>124</v>
      </c>
      <c r="C496" s="126" t="s">
        <v>932</v>
      </c>
      <c r="D496" s="80" t="s">
        <v>1113</v>
      </c>
    </row>
    <row r="497" spans="1:4">
      <c r="A497" s="126" t="s">
        <v>123</v>
      </c>
      <c r="B497" s="126" t="s">
        <v>124</v>
      </c>
      <c r="C497" s="126" t="s">
        <v>930</v>
      </c>
      <c r="D497" s="80" t="s">
        <v>931</v>
      </c>
    </row>
    <row r="498" spans="1:4">
      <c r="A498" s="126" t="s">
        <v>123</v>
      </c>
      <c r="B498" s="126" t="s">
        <v>124</v>
      </c>
      <c r="C498" s="126" t="s">
        <v>933</v>
      </c>
      <c r="D498" s="80" t="s">
        <v>499</v>
      </c>
    </row>
    <row r="499" spans="1:4">
      <c r="A499" s="126" t="s">
        <v>127</v>
      </c>
      <c r="B499" s="126" t="s">
        <v>124</v>
      </c>
      <c r="C499" s="126" t="s">
        <v>924</v>
      </c>
      <c r="D499" s="80" t="s">
        <v>1227</v>
      </c>
    </row>
    <row r="500" spans="1:4">
      <c r="A500" s="126" t="s">
        <v>127</v>
      </c>
      <c r="B500" s="126" t="s">
        <v>124</v>
      </c>
      <c r="C500" s="126" t="s">
        <v>922</v>
      </c>
      <c r="D500" s="80" t="s">
        <v>1228</v>
      </c>
    </row>
    <row r="501" spans="1:4">
      <c r="A501" s="126" t="s">
        <v>127</v>
      </c>
      <c r="B501" s="126" t="s">
        <v>124</v>
      </c>
      <c r="C501" s="126" t="s">
        <v>928</v>
      </c>
      <c r="D501" s="80" t="s">
        <v>1229</v>
      </c>
    </row>
    <row r="502" spans="1:4">
      <c r="A502" s="126" t="s">
        <v>127</v>
      </c>
      <c r="B502" s="126" t="s">
        <v>124</v>
      </c>
      <c r="C502" s="126" t="s">
        <v>1159</v>
      </c>
      <c r="D502" s="80" t="s">
        <v>1230</v>
      </c>
    </row>
    <row r="503" spans="1:4">
      <c r="A503" s="126" t="s">
        <v>127</v>
      </c>
      <c r="B503" s="126" t="s">
        <v>124</v>
      </c>
      <c r="C503" s="126" t="s">
        <v>923</v>
      </c>
      <c r="D503" s="80" t="s">
        <v>926</v>
      </c>
    </row>
    <row r="504" spans="1:4">
      <c r="A504" s="126" t="s">
        <v>127</v>
      </c>
      <c r="B504" s="126" t="s">
        <v>124</v>
      </c>
      <c r="C504" s="126" t="s">
        <v>927</v>
      </c>
      <c r="D504" s="80" t="s">
        <v>806</v>
      </c>
    </row>
    <row r="505" spans="1:4">
      <c r="A505" s="126" t="s">
        <v>127</v>
      </c>
      <c r="B505" s="126" t="s">
        <v>124</v>
      </c>
      <c r="C505" s="126" t="s">
        <v>925</v>
      </c>
      <c r="D505" s="80" t="s">
        <v>1074</v>
      </c>
    </row>
    <row r="506" spans="1:4">
      <c r="A506" s="126" t="s">
        <v>952</v>
      </c>
      <c r="B506" s="126" t="s">
        <v>124</v>
      </c>
      <c r="C506" s="126" t="s">
        <v>957</v>
      </c>
      <c r="D506" s="80" t="s">
        <v>958</v>
      </c>
    </row>
    <row r="507" spans="1:4">
      <c r="A507" s="126" t="s">
        <v>952</v>
      </c>
      <c r="B507" s="126" t="s">
        <v>124</v>
      </c>
      <c r="C507" s="126" t="s">
        <v>955</v>
      </c>
      <c r="D507" s="80" t="s">
        <v>956</v>
      </c>
    </row>
    <row r="508" spans="1:4">
      <c r="A508" s="126" t="s">
        <v>952</v>
      </c>
      <c r="B508" s="126" t="s">
        <v>124</v>
      </c>
      <c r="C508" s="126" t="s">
        <v>953</v>
      </c>
      <c r="D508" s="80" t="s">
        <v>954</v>
      </c>
    </row>
    <row r="509" spans="1:4">
      <c r="A509" s="126" t="s">
        <v>952</v>
      </c>
      <c r="B509" s="126" t="s">
        <v>124</v>
      </c>
      <c r="C509" s="126" t="s">
        <v>959</v>
      </c>
      <c r="D509" s="80" t="s">
        <v>960</v>
      </c>
    </row>
    <row r="510" spans="1:4">
      <c r="A510" s="126" t="s">
        <v>952</v>
      </c>
      <c r="B510" s="126" t="s">
        <v>124</v>
      </c>
      <c r="C510" s="126" t="s">
        <v>962</v>
      </c>
      <c r="D510" s="80" t="s">
        <v>1075</v>
      </c>
    </row>
    <row r="511" spans="1:4">
      <c r="A511" s="126" t="s">
        <v>952</v>
      </c>
      <c r="B511" s="126" t="s">
        <v>124</v>
      </c>
      <c r="C511" s="126" t="s">
        <v>961</v>
      </c>
      <c r="D511" s="80" t="s">
        <v>1076</v>
      </c>
    </row>
    <row r="512" spans="1:4">
      <c r="A512" s="126" t="s">
        <v>129</v>
      </c>
      <c r="B512" s="126" t="s">
        <v>124</v>
      </c>
      <c r="C512" s="126" t="s">
        <v>963</v>
      </c>
      <c r="D512" s="80" t="s">
        <v>1077</v>
      </c>
    </row>
    <row r="513" spans="1:4">
      <c r="A513" s="126" t="s">
        <v>129</v>
      </c>
      <c r="B513" s="126" t="s">
        <v>124</v>
      </c>
      <c r="C513" s="126" t="s">
        <v>968</v>
      </c>
      <c r="D513" s="80" t="s">
        <v>969</v>
      </c>
    </row>
    <row r="514" spans="1:4">
      <c r="A514" s="126" t="s">
        <v>129</v>
      </c>
      <c r="B514" s="126" t="s">
        <v>124</v>
      </c>
      <c r="C514" s="126" t="s">
        <v>966</v>
      </c>
      <c r="D514" s="80" t="s">
        <v>967</v>
      </c>
    </row>
    <row r="515" spans="1:4">
      <c r="A515" s="126" t="s">
        <v>129</v>
      </c>
      <c r="B515" s="126" t="s">
        <v>124</v>
      </c>
      <c r="C515" s="126" t="s">
        <v>964</v>
      </c>
      <c r="D515" s="80" t="s">
        <v>965</v>
      </c>
    </row>
    <row r="516" spans="1:4">
      <c r="A516" s="126" t="s">
        <v>130</v>
      </c>
      <c r="B516" s="126" t="s">
        <v>124</v>
      </c>
      <c r="C516" s="126" t="s">
        <v>918</v>
      </c>
      <c r="D516" s="80" t="s">
        <v>787</v>
      </c>
    </row>
    <row r="517" spans="1:4">
      <c r="A517" s="126" t="s">
        <v>130</v>
      </c>
      <c r="B517" s="126" t="s">
        <v>124</v>
      </c>
      <c r="C517" s="126" t="s">
        <v>920</v>
      </c>
      <c r="D517" s="80" t="s">
        <v>1114</v>
      </c>
    </row>
    <row r="518" spans="1:4">
      <c r="A518" s="126" t="s">
        <v>130</v>
      </c>
      <c r="B518" s="126" t="s">
        <v>124</v>
      </c>
      <c r="C518" s="126" t="s">
        <v>917</v>
      </c>
      <c r="D518" s="80" t="s">
        <v>1256</v>
      </c>
    </row>
    <row r="519" spans="1:4">
      <c r="A519" s="126" t="s">
        <v>130</v>
      </c>
      <c r="B519" s="126" t="s">
        <v>124</v>
      </c>
      <c r="C519" s="126" t="s">
        <v>919</v>
      </c>
      <c r="D519" s="80" t="s">
        <v>1257</v>
      </c>
    </row>
    <row r="520" spans="1:4">
      <c r="A520" s="126" t="s">
        <v>130</v>
      </c>
      <c r="B520" s="126" t="s">
        <v>124</v>
      </c>
      <c r="C520" s="126" t="s">
        <v>921</v>
      </c>
      <c r="D520" s="80" t="s">
        <v>1258</v>
      </c>
    </row>
    <row r="521" spans="1:4">
      <c r="A521" s="126" t="s">
        <v>126</v>
      </c>
      <c r="B521" s="126" t="s">
        <v>124</v>
      </c>
      <c r="C521" s="126" t="s">
        <v>916</v>
      </c>
      <c r="D521" s="80" t="s">
        <v>842</v>
      </c>
    </row>
    <row r="522" spans="1:4">
      <c r="A522" s="126" t="s">
        <v>126</v>
      </c>
      <c r="B522" s="126" t="s">
        <v>124</v>
      </c>
      <c r="C522" s="126" t="s">
        <v>914</v>
      </c>
      <c r="D522" s="80" t="s">
        <v>915</v>
      </c>
    </row>
    <row r="523" spans="1:4">
      <c r="A523" s="126" t="s">
        <v>136</v>
      </c>
      <c r="B523" s="126" t="s">
        <v>124</v>
      </c>
      <c r="C523" s="126" t="s">
        <v>979</v>
      </c>
      <c r="D523" s="80" t="s">
        <v>980</v>
      </c>
    </row>
    <row r="524" spans="1:4">
      <c r="A524" s="126" t="s">
        <v>136</v>
      </c>
      <c r="B524" s="126" t="s">
        <v>124</v>
      </c>
      <c r="C524" s="126" t="s">
        <v>985</v>
      </c>
      <c r="D524" s="80" t="s">
        <v>986</v>
      </c>
    </row>
    <row r="525" spans="1:4">
      <c r="A525" s="126" t="s">
        <v>136</v>
      </c>
      <c r="B525" s="126" t="s">
        <v>124</v>
      </c>
      <c r="C525" s="126" t="s">
        <v>990</v>
      </c>
      <c r="D525" s="80" t="s">
        <v>991</v>
      </c>
    </row>
    <row r="526" spans="1:4">
      <c r="A526" s="126" t="s">
        <v>136</v>
      </c>
      <c r="B526" s="126" t="s">
        <v>124</v>
      </c>
      <c r="C526" s="126" t="s">
        <v>982</v>
      </c>
      <c r="D526" s="80" t="s">
        <v>1231</v>
      </c>
    </row>
    <row r="527" spans="1:4">
      <c r="A527" s="126" t="s">
        <v>136</v>
      </c>
      <c r="B527" s="126" t="s">
        <v>124</v>
      </c>
      <c r="C527" s="126" t="s">
        <v>987</v>
      </c>
      <c r="D527" s="80" t="s">
        <v>988</v>
      </c>
    </row>
    <row r="528" spans="1:4">
      <c r="A528" s="126" t="s">
        <v>136</v>
      </c>
      <c r="B528" s="126" t="s">
        <v>124</v>
      </c>
      <c r="C528" s="126" t="s">
        <v>981</v>
      </c>
      <c r="D528" s="80" t="s">
        <v>1298</v>
      </c>
    </row>
    <row r="529" spans="1:4">
      <c r="A529" s="126" t="s">
        <v>136</v>
      </c>
      <c r="B529" s="126" t="s">
        <v>124</v>
      </c>
      <c r="C529" s="126" t="s">
        <v>989</v>
      </c>
      <c r="D529" s="80" t="s">
        <v>1232</v>
      </c>
    </row>
    <row r="530" spans="1:4">
      <c r="A530" s="126" t="s">
        <v>136</v>
      </c>
      <c r="B530" s="126" t="s">
        <v>124</v>
      </c>
      <c r="C530" s="126" t="s">
        <v>983</v>
      </c>
      <c r="D530" s="80" t="s">
        <v>984</v>
      </c>
    </row>
    <row r="531" spans="1:4">
      <c r="A531" s="126" t="s">
        <v>1259</v>
      </c>
      <c r="B531" s="126" t="s">
        <v>124</v>
      </c>
      <c r="C531" s="126" t="s">
        <v>975</v>
      </c>
      <c r="D531" s="80" t="s">
        <v>976</v>
      </c>
    </row>
    <row r="532" spans="1:4">
      <c r="A532" s="126" t="s">
        <v>1259</v>
      </c>
      <c r="B532" s="126" t="s">
        <v>124</v>
      </c>
      <c r="C532" s="126" t="s">
        <v>978</v>
      </c>
      <c r="D532" s="80" t="s">
        <v>1260</v>
      </c>
    </row>
    <row r="533" spans="1:4">
      <c r="A533" s="126" t="s">
        <v>1259</v>
      </c>
      <c r="B533" s="126" t="s">
        <v>124</v>
      </c>
      <c r="C533" s="126" t="s">
        <v>977</v>
      </c>
      <c r="D533" s="80" t="s">
        <v>1115</v>
      </c>
    </row>
    <row r="534" spans="1:4">
      <c r="A534" s="126" t="s">
        <v>135</v>
      </c>
      <c r="B534" s="126" t="s">
        <v>124</v>
      </c>
      <c r="C534" s="126" t="s">
        <v>973</v>
      </c>
      <c r="D534" s="80" t="s">
        <v>974</v>
      </c>
    </row>
    <row r="535" spans="1:4">
      <c r="A535" s="126" t="s">
        <v>135</v>
      </c>
      <c r="B535" s="126" t="s">
        <v>124</v>
      </c>
      <c r="C535" s="126" t="s">
        <v>970</v>
      </c>
      <c r="D535" s="80" t="s">
        <v>1116</v>
      </c>
    </row>
    <row r="536" spans="1:4">
      <c r="A536" s="126" t="s">
        <v>135</v>
      </c>
      <c r="B536" s="126" t="s">
        <v>124</v>
      </c>
      <c r="C536" s="126" t="s">
        <v>971</v>
      </c>
      <c r="D536" s="80" t="s">
        <v>972</v>
      </c>
    </row>
    <row r="537" spans="1:4">
      <c r="A537" s="126" t="s">
        <v>135</v>
      </c>
      <c r="B537" s="126" t="s">
        <v>124</v>
      </c>
      <c r="C537" s="126" t="s">
        <v>1161</v>
      </c>
      <c r="D537" s="80" t="s">
        <v>1299</v>
      </c>
    </row>
    <row r="538" spans="1:4">
      <c r="A538" s="126" t="s">
        <v>132</v>
      </c>
      <c r="B538" s="126" t="s">
        <v>124</v>
      </c>
      <c r="C538" s="126" t="s">
        <v>945</v>
      </c>
      <c r="D538" s="80" t="s">
        <v>946</v>
      </c>
    </row>
    <row r="539" spans="1:4">
      <c r="A539" s="126" t="s">
        <v>132</v>
      </c>
      <c r="B539" s="126" t="s">
        <v>124</v>
      </c>
      <c r="C539" s="126" t="s">
        <v>947</v>
      </c>
      <c r="D539" s="80" t="s">
        <v>948</v>
      </c>
    </row>
    <row r="540" spans="1:4">
      <c r="A540" s="126" t="s">
        <v>132</v>
      </c>
      <c r="B540" s="126" t="s">
        <v>124</v>
      </c>
      <c r="C540" s="126" t="s">
        <v>949</v>
      </c>
      <c r="D540" s="80" t="s">
        <v>950</v>
      </c>
    </row>
    <row r="541" spans="1:4">
      <c r="A541" s="126" t="s">
        <v>132</v>
      </c>
      <c r="B541" s="126" t="s">
        <v>124</v>
      </c>
      <c r="C541" s="126" t="s">
        <v>951</v>
      </c>
      <c r="D541" s="80" t="s">
        <v>1300</v>
      </c>
    </row>
    <row r="542" spans="1:4">
      <c r="A542" s="126" t="s">
        <v>134</v>
      </c>
      <c r="B542" s="126" t="s">
        <v>124</v>
      </c>
      <c r="C542" s="126" t="s">
        <v>940</v>
      </c>
      <c r="D542" s="80" t="s">
        <v>941</v>
      </c>
    </row>
    <row r="543" spans="1:4">
      <c r="A543" s="126" t="s">
        <v>134</v>
      </c>
      <c r="B543" s="126" t="s">
        <v>124</v>
      </c>
      <c r="C543" s="126" t="s">
        <v>938</v>
      </c>
      <c r="D543" s="80" t="s">
        <v>939</v>
      </c>
    </row>
    <row r="544" spans="1:4">
      <c r="A544" s="126" t="s">
        <v>134</v>
      </c>
      <c r="B544" s="126" t="s">
        <v>124</v>
      </c>
      <c r="C544" s="126" t="s">
        <v>936</v>
      </c>
      <c r="D544" s="80" t="s">
        <v>937</v>
      </c>
    </row>
    <row r="545" spans="1:4">
      <c r="A545" s="126" t="s">
        <v>134</v>
      </c>
      <c r="B545" s="126" t="s">
        <v>124</v>
      </c>
      <c r="C545" s="126" t="s">
        <v>943</v>
      </c>
      <c r="D545" s="80" t="s">
        <v>944</v>
      </c>
    </row>
    <row r="546" spans="1:4">
      <c r="A546" s="126" t="s">
        <v>134</v>
      </c>
      <c r="B546" s="126" t="s">
        <v>124</v>
      </c>
      <c r="C546" s="126" t="s">
        <v>942</v>
      </c>
      <c r="D546" s="80" t="s">
        <v>1078</v>
      </c>
    </row>
  </sheetData>
  <conditionalFormatting sqref="C230:C237">
    <cfRule type="duplicateValues" dxfId="16" priority="12"/>
    <cfRule type="duplicateValues" dxfId="15" priority="13"/>
  </conditionalFormatting>
  <conditionalFormatting sqref="C238:C248">
    <cfRule type="duplicateValues" dxfId="14" priority="10"/>
    <cfRule type="duplicateValues" dxfId="13" priority="11"/>
  </conditionalFormatting>
  <conditionalFormatting sqref="C249:C256">
    <cfRule type="duplicateValues" dxfId="12" priority="8"/>
    <cfRule type="duplicateValues" dxfId="11" priority="9"/>
  </conditionalFormatting>
  <conditionalFormatting sqref="C257:C261">
    <cfRule type="duplicateValues" dxfId="10" priority="6"/>
    <cfRule type="duplicateValues" dxfId="9" priority="7"/>
  </conditionalFormatting>
  <conditionalFormatting sqref="C262:C269">
    <cfRule type="duplicateValues" dxfId="8" priority="4"/>
    <cfRule type="duplicateValues" dxfId="7" priority="5"/>
  </conditionalFormatting>
  <conditionalFormatting sqref="C270:C279">
    <cfRule type="duplicateValues" dxfId="6" priority="2"/>
    <cfRule type="duplicateValues" dxfId="5" priority="3"/>
  </conditionalFormatting>
  <conditionalFormatting sqref="C280:C291">
    <cfRule type="duplicateValues" dxfId="4" priority="14"/>
    <cfRule type="duplicateValues" dxfId="3" priority="15"/>
  </conditionalFormatting>
  <conditionalFormatting sqref="C308:C31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2020-02-26T05:51:51Z</dcterms:modified>
</cp:coreProperties>
</file>