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tabRatio="728" activeTab="4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Wise'!$A$2:$Q$125</definedName>
    <definedName name="_xlnm._FilterDatabase" localSheetId="4" hidden="1">DSR!$A$3:$P$3</definedName>
    <definedName name="_xlnm._FilterDatabase" localSheetId="5" hidden="1">Sheet1!$A$1:$D$1</definedName>
    <definedName name="_xlnm._FilterDatabase" localSheetId="3" hidden="1">'Zone Wise'!$B$3:$P$54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7"/>
  <c r="K533" i="11" l="1"/>
  <c r="M533" s="1"/>
  <c r="J533"/>
  <c r="L533" s="1"/>
  <c r="N533" l="1"/>
  <c r="G534"/>
  <c r="F534"/>
  <c r="K531" l="1"/>
  <c r="J531"/>
  <c r="F125" i="5" l="1"/>
  <c r="D4" i="7" l="1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E125" i="5" l="1"/>
  <c r="N4" l="1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1"/>
  <c r="O31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N41"/>
  <c r="O41" s="1"/>
  <c r="N42"/>
  <c r="O42" s="1"/>
  <c r="N43"/>
  <c r="O43" s="1"/>
  <c r="N44"/>
  <c r="O44" s="1"/>
  <c r="N45"/>
  <c r="O45" s="1"/>
  <c r="N46"/>
  <c r="O46" s="1"/>
  <c r="N47"/>
  <c r="O47" s="1"/>
  <c r="N48"/>
  <c r="O48" s="1"/>
  <c r="N49"/>
  <c r="O49" s="1"/>
  <c r="N50"/>
  <c r="O50" s="1"/>
  <c r="N51"/>
  <c r="O51" s="1"/>
  <c r="N52"/>
  <c r="O52" s="1"/>
  <c r="N53"/>
  <c r="O53" s="1"/>
  <c r="N54"/>
  <c r="O54" s="1"/>
  <c r="N55"/>
  <c r="O55" s="1"/>
  <c r="N56"/>
  <c r="O56" s="1"/>
  <c r="N57"/>
  <c r="O57" s="1"/>
  <c r="N58"/>
  <c r="O58" s="1"/>
  <c r="N59"/>
  <c r="O59" s="1"/>
  <c r="N60"/>
  <c r="O60" s="1"/>
  <c r="N61"/>
  <c r="O61" s="1"/>
  <c r="N62"/>
  <c r="O62" s="1"/>
  <c r="N63"/>
  <c r="O63" s="1"/>
  <c r="N64"/>
  <c r="O64" s="1"/>
  <c r="N65"/>
  <c r="O65" s="1"/>
  <c r="N66"/>
  <c r="O66" s="1"/>
  <c r="N67"/>
  <c r="O67" s="1"/>
  <c r="N68"/>
  <c r="O68" s="1"/>
  <c r="N69"/>
  <c r="O69" s="1"/>
  <c r="N70"/>
  <c r="O70" s="1"/>
  <c r="N71"/>
  <c r="O71" s="1"/>
  <c r="N72"/>
  <c r="O72" s="1"/>
  <c r="N73"/>
  <c r="O73" s="1"/>
  <c r="N74"/>
  <c r="O74" s="1"/>
  <c r="N75"/>
  <c r="O75" s="1"/>
  <c r="N76"/>
  <c r="O76" s="1"/>
  <c r="N77"/>
  <c r="O77" s="1"/>
  <c r="N78"/>
  <c r="O78" s="1"/>
  <c r="N79"/>
  <c r="O79" s="1"/>
  <c r="N80"/>
  <c r="O80" s="1"/>
  <c r="N81"/>
  <c r="O81" s="1"/>
  <c r="N82"/>
  <c r="O82" s="1"/>
  <c r="N83"/>
  <c r="O83" s="1"/>
  <c r="N84"/>
  <c r="O84" s="1"/>
  <c r="N85"/>
  <c r="O85" s="1"/>
  <c r="N86"/>
  <c r="O86" s="1"/>
  <c r="N87"/>
  <c r="O87" s="1"/>
  <c r="N88"/>
  <c r="O88" s="1"/>
  <c r="N89"/>
  <c r="O89" s="1"/>
  <c r="N90"/>
  <c r="O90" s="1"/>
  <c r="N91"/>
  <c r="O91" s="1"/>
  <c r="N92"/>
  <c r="O92" s="1"/>
  <c r="N93"/>
  <c r="O93" s="1"/>
  <c r="N94"/>
  <c r="O94" s="1"/>
  <c r="N95"/>
  <c r="O95" s="1"/>
  <c r="N96"/>
  <c r="O96" s="1"/>
  <c r="N97"/>
  <c r="O97" s="1"/>
  <c r="N98"/>
  <c r="O98" s="1"/>
  <c r="N99"/>
  <c r="O99" s="1"/>
  <c r="N100"/>
  <c r="O100" s="1"/>
  <c r="N101"/>
  <c r="O101" s="1"/>
  <c r="N102"/>
  <c r="O102" s="1"/>
  <c r="N103"/>
  <c r="O103" s="1"/>
  <c r="N104"/>
  <c r="O104" s="1"/>
  <c r="N105"/>
  <c r="O105" s="1"/>
  <c r="N106"/>
  <c r="O106" s="1"/>
  <c r="N107"/>
  <c r="O107" s="1"/>
  <c r="N108"/>
  <c r="O108" s="1"/>
  <c r="N109"/>
  <c r="O109" s="1"/>
  <c r="N110"/>
  <c r="O110" s="1"/>
  <c r="N111"/>
  <c r="O111" s="1"/>
  <c r="N112"/>
  <c r="O112" s="1"/>
  <c r="N113"/>
  <c r="O113" s="1"/>
  <c r="N114"/>
  <c r="O114" s="1"/>
  <c r="N115"/>
  <c r="O115" s="1"/>
  <c r="N116"/>
  <c r="O116" s="1"/>
  <c r="N117"/>
  <c r="O117" s="1"/>
  <c r="N118"/>
  <c r="O118" s="1"/>
  <c r="N119"/>
  <c r="O119" s="1"/>
  <c r="N120"/>
  <c r="O120" s="1"/>
  <c r="N121"/>
  <c r="O121" s="1"/>
  <c r="N122"/>
  <c r="O122" s="1"/>
  <c r="N123"/>
  <c r="O123" s="1"/>
  <c r="N124"/>
  <c r="O124" s="1"/>
  <c r="N3"/>
  <c r="O3" s="1"/>
  <c r="L124" l="1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3"/>
  <c r="G4" l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H122" l="1"/>
  <c r="B1" i="7" l="1"/>
  <c r="A1" i="6"/>
  <c r="B13" l="1"/>
  <c r="N2"/>
  <c r="H124" i="5" l="1"/>
  <c r="M124"/>
  <c r="K124"/>
  <c r="C13" i="6"/>
  <c r="K13" s="1"/>
  <c r="B12"/>
  <c r="M3" i="5"/>
  <c r="E13" i="6" l="1"/>
  <c r="I13"/>
  <c r="J13" s="1"/>
  <c r="G13"/>
  <c r="H13" s="1"/>
  <c r="H119" i="5"/>
  <c r="K119"/>
  <c r="M119"/>
  <c r="H111"/>
  <c r="K111"/>
  <c r="M111"/>
  <c r="H91"/>
  <c r="K91"/>
  <c r="M91"/>
  <c r="H84"/>
  <c r="M84"/>
  <c r="K84"/>
  <c r="H80"/>
  <c r="M80"/>
  <c r="K80"/>
  <c r="H76"/>
  <c r="M76"/>
  <c r="K76"/>
  <c r="H69"/>
  <c r="K69"/>
  <c r="M69"/>
  <c r="H62"/>
  <c r="K62"/>
  <c r="M62"/>
  <c r="H58"/>
  <c r="M58"/>
  <c r="K58"/>
  <c r="H54"/>
  <c r="M54"/>
  <c r="K54"/>
  <c r="H50"/>
  <c r="M50"/>
  <c r="K50"/>
  <c r="H46"/>
  <c r="M46"/>
  <c r="K46"/>
  <c r="H42"/>
  <c r="M42"/>
  <c r="K42"/>
  <c r="H38"/>
  <c r="K38"/>
  <c r="M38"/>
  <c r="H35"/>
  <c r="M35"/>
  <c r="K35"/>
  <c r="H31"/>
  <c r="K31"/>
  <c r="M31"/>
  <c r="H27"/>
  <c r="M27"/>
  <c r="K27"/>
  <c r="H23"/>
  <c r="M23"/>
  <c r="K23"/>
  <c r="H19"/>
  <c r="M19"/>
  <c r="K19"/>
  <c r="H15"/>
  <c r="M15"/>
  <c r="K15"/>
  <c r="H11"/>
  <c r="M11"/>
  <c r="K11"/>
  <c r="H7"/>
  <c r="M7"/>
  <c r="K7"/>
  <c r="M122"/>
  <c r="K122"/>
  <c r="H118"/>
  <c r="K118"/>
  <c r="M118"/>
  <c r="H114"/>
  <c r="M114"/>
  <c r="K114"/>
  <c r="H110"/>
  <c r="K110"/>
  <c r="M110"/>
  <c r="H106"/>
  <c r="M106"/>
  <c r="K106"/>
  <c r="H102"/>
  <c r="K102"/>
  <c r="M102"/>
  <c r="H98"/>
  <c r="M98"/>
  <c r="K98"/>
  <c r="H94"/>
  <c r="K94"/>
  <c r="M94"/>
  <c r="H90"/>
  <c r="M90"/>
  <c r="K90"/>
  <c r="H87"/>
  <c r="K87"/>
  <c r="M87"/>
  <c r="H83"/>
  <c r="M83"/>
  <c r="K83"/>
  <c r="H79"/>
  <c r="K79"/>
  <c r="M79"/>
  <c r="H75"/>
  <c r="M75"/>
  <c r="K75"/>
  <c r="H72"/>
  <c r="K72"/>
  <c r="M72"/>
  <c r="H68"/>
  <c r="M68"/>
  <c r="K68"/>
  <c r="K65"/>
  <c r="M65"/>
  <c r="H61"/>
  <c r="M61"/>
  <c r="K61"/>
  <c r="H57"/>
  <c r="K57"/>
  <c r="M57"/>
  <c r="H53"/>
  <c r="M53"/>
  <c r="K53"/>
  <c r="H49"/>
  <c r="K49"/>
  <c r="M49"/>
  <c r="H45"/>
  <c r="M45"/>
  <c r="K45"/>
  <c r="H41"/>
  <c r="K41"/>
  <c r="M41"/>
  <c r="H34"/>
  <c r="K34"/>
  <c r="M34"/>
  <c r="H30"/>
  <c r="M30"/>
  <c r="K30"/>
  <c r="H26"/>
  <c r="K26"/>
  <c r="M26"/>
  <c r="H22"/>
  <c r="M22"/>
  <c r="K22"/>
  <c r="H18"/>
  <c r="M18"/>
  <c r="K18"/>
  <c r="H14"/>
  <c r="K14"/>
  <c r="M14"/>
  <c r="H10"/>
  <c r="K10"/>
  <c r="M10"/>
  <c r="H6"/>
  <c r="M6"/>
  <c r="K6"/>
  <c r="H115"/>
  <c r="K115"/>
  <c r="M115"/>
  <c r="H99"/>
  <c r="K99"/>
  <c r="M99"/>
  <c r="H93"/>
  <c r="M93"/>
  <c r="K93"/>
  <c r="H86"/>
  <c r="M86"/>
  <c r="K86"/>
  <c r="H78"/>
  <c r="M78"/>
  <c r="K78"/>
  <c r="H71"/>
  <c r="M71"/>
  <c r="K71"/>
  <c r="H67"/>
  <c r="M67"/>
  <c r="K67"/>
  <c r="H60"/>
  <c r="M60"/>
  <c r="K60"/>
  <c r="H48"/>
  <c r="M48"/>
  <c r="K48"/>
  <c r="H29"/>
  <c r="M29"/>
  <c r="K29"/>
  <c r="H25"/>
  <c r="M25"/>
  <c r="K25"/>
  <c r="H21"/>
  <c r="M21"/>
  <c r="K21"/>
  <c r="H17"/>
  <c r="M17"/>
  <c r="K17"/>
  <c r="H13"/>
  <c r="M13"/>
  <c r="K13"/>
  <c r="H9"/>
  <c r="K9"/>
  <c r="M9"/>
  <c r="H5"/>
  <c r="M5"/>
  <c r="K5"/>
  <c r="H123"/>
  <c r="K123"/>
  <c r="M123"/>
  <c r="H107"/>
  <c r="K107"/>
  <c r="M107"/>
  <c r="H103"/>
  <c r="K103"/>
  <c r="M103"/>
  <c r="H95"/>
  <c r="K95"/>
  <c r="M95"/>
  <c r="H88"/>
  <c r="K88"/>
  <c r="M88"/>
  <c r="H121"/>
  <c r="M121"/>
  <c r="K121"/>
  <c r="H117"/>
  <c r="M117"/>
  <c r="K117"/>
  <c r="H113"/>
  <c r="M113"/>
  <c r="K113"/>
  <c r="H109"/>
  <c r="M109"/>
  <c r="K109"/>
  <c r="H105"/>
  <c r="M105"/>
  <c r="K105"/>
  <c r="H101"/>
  <c r="M101"/>
  <c r="K101"/>
  <c r="H97"/>
  <c r="M97"/>
  <c r="K97"/>
  <c r="H82"/>
  <c r="M82"/>
  <c r="K82"/>
  <c r="H74"/>
  <c r="M74"/>
  <c r="K74"/>
  <c r="H64"/>
  <c r="M64"/>
  <c r="K64"/>
  <c r="H56"/>
  <c r="M56"/>
  <c r="K56"/>
  <c r="H52"/>
  <c r="M52"/>
  <c r="K52"/>
  <c r="H44"/>
  <c r="M44"/>
  <c r="K44"/>
  <c r="H40"/>
  <c r="M40"/>
  <c r="K40"/>
  <c r="H37"/>
  <c r="M37"/>
  <c r="K37"/>
  <c r="H33"/>
  <c r="M33"/>
  <c r="K33"/>
  <c r="H120"/>
  <c r="M120"/>
  <c r="K120"/>
  <c r="H116"/>
  <c r="M116"/>
  <c r="K116"/>
  <c r="H112"/>
  <c r="M112"/>
  <c r="K112"/>
  <c r="H108"/>
  <c r="M108"/>
  <c r="K108"/>
  <c r="H104"/>
  <c r="M104"/>
  <c r="K104"/>
  <c r="H100"/>
  <c r="M100"/>
  <c r="K100"/>
  <c r="H96"/>
  <c r="M96"/>
  <c r="K96"/>
  <c r="H92"/>
  <c r="M92"/>
  <c r="K92"/>
  <c r="H89"/>
  <c r="M89"/>
  <c r="K89"/>
  <c r="H85"/>
  <c r="M85"/>
  <c r="K85"/>
  <c r="H81"/>
  <c r="M81"/>
  <c r="K81"/>
  <c r="H77"/>
  <c r="M77"/>
  <c r="K77"/>
  <c r="H73"/>
  <c r="M73"/>
  <c r="K73"/>
  <c r="H70"/>
  <c r="M70"/>
  <c r="K70"/>
  <c r="H66"/>
  <c r="M66"/>
  <c r="K66"/>
  <c r="H63"/>
  <c r="M63"/>
  <c r="K63"/>
  <c r="H59"/>
  <c r="M59"/>
  <c r="K59"/>
  <c r="H55"/>
  <c r="M55"/>
  <c r="K55"/>
  <c r="H51"/>
  <c r="M51"/>
  <c r="K51"/>
  <c r="H47"/>
  <c r="M47"/>
  <c r="K47"/>
  <c r="H43"/>
  <c r="M43"/>
  <c r="K43"/>
  <c r="H39"/>
  <c r="M39"/>
  <c r="K39"/>
  <c r="H36"/>
  <c r="M36"/>
  <c r="K36"/>
  <c r="H32"/>
  <c r="M32"/>
  <c r="K32"/>
  <c r="H28"/>
  <c r="M28"/>
  <c r="K28"/>
  <c r="H24"/>
  <c r="M24"/>
  <c r="K24"/>
  <c r="H20"/>
  <c r="M20"/>
  <c r="K20"/>
  <c r="H16"/>
  <c r="M16"/>
  <c r="K16"/>
  <c r="H12"/>
  <c r="M12"/>
  <c r="K12"/>
  <c r="H8"/>
  <c r="M8"/>
  <c r="K8"/>
  <c r="H4"/>
  <c r="M4"/>
  <c r="K4"/>
  <c r="H3"/>
  <c r="K3"/>
  <c r="M32" i="7"/>
  <c r="H65" i="5"/>
  <c r="M31" i="7"/>
  <c r="C12" i="6"/>
  <c r="K12" s="1"/>
  <c r="I124" i="5"/>
  <c r="P124"/>
  <c r="Q124" s="1"/>
  <c r="G31" i="7" l="1"/>
  <c r="H31" s="1"/>
  <c r="I31"/>
  <c r="J31" s="1"/>
  <c r="K31"/>
  <c r="L31" s="1"/>
  <c r="I12" i="6"/>
  <c r="J12" s="1"/>
  <c r="G12"/>
  <c r="H12" s="1"/>
  <c r="E12"/>
  <c r="F12" s="1"/>
  <c r="I32" i="7"/>
  <c r="J32" s="1"/>
  <c r="G32"/>
  <c r="H32" s="1"/>
  <c r="K32"/>
  <c r="L32" s="1"/>
  <c r="F32"/>
  <c r="N32" s="1"/>
  <c r="D12" i="6"/>
  <c r="L125" i="5"/>
  <c r="M125" s="1"/>
  <c r="J125"/>
  <c r="K125" s="1"/>
  <c r="O32" i="7"/>
  <c r="P32" s="1"/>
  <c r="F31"/>
  <c r="N31" s="1"/>
  <c r="O31"/>
  <c r="P31" s="1"/>
  <c r="M12" i="6"/>
  <c r="N12" s="1"/>
  <c r="L12" l="1"/>
  <c r="C7"/>
  <c r="C11"/>
  <c r="C8"/>
  <c r="C5"/>
  <c r="C6"/>
  <c r="C9" l="1"/>
  <c r="C4"/>
  <c r="C10"/>
  <c r="E54" i="7" l="1"/>
  <c r="C14" i="6"/>
  <c r="I3" i="5" l="1"/>
  <c r="P3"/>
  <c r="Q3" s="1"/>
  <c r="G3"/>
  <c r="M4" i="7" l="1"/>
  <c r="B4" i="6"/>
  <c r="I9" i="5"/>
  <c r="P9"/>
  <c r="Q9" s="1"/>
  <c r="P123"/>
  <c r="Q123" s="1"/>
  <c r="I123"/>
  <c r="P119"/>
  <c r="Q119" s="1"/>
  <c r="I119"/>
  <c r="I117"/>
  <c r="P117"/>
  <c r="Q117" s="1"/>
  <c r="I113"/>
  <c r="P113"/>
  <c r="Q113" s="1"/>
  <c r="I107"/>
  <c r="P107"/>
  <c r="Q107" s="1"/>
  <c r="M53" i="7"/>
  <c r="P103" i="5"/>
  <c r="Q103" s="1"/>
  <c r="I103"/>
  <c r="I99"/>
  <c r="P99"/>
  <c r="Q99" s="1"/>
  <c r="I95"/>
  <c r="P95"/>
  <c r="Q95" s="1"/>
  <c r="M48" i="7"/>
  <c r="P93" i="5"/>
  <c r="Q93" s="1"/>
  <c r="I93"/>
  <c r="M46" i="7"/>
  <c r="M44"/>
  <c r="P86" i="5"/>
  <c r="Q86" s="1"/>
  <c r="I86"/>
  <c r="M43" i="7"/>
  <c r="P82" i="5"/>
  <c r="Q82" s="1"/>
  <c r="I82"/>
  <c r="M40" i="7"/>
  <c r="P78" i="5"/>
  <c r="Q78" s="1"/>
  <c r="I78"/>
  <c r="I74"/>
  <c r="P74"/>
  <c r="Q74" s="1"/>
  <c r="M37" i="7"/>
  <c r="B9" i="6"/>
  <c r="K9" s="1"/>
  <c r="I71" i="5"/>
  <c r="P71"/>
  <c r="Q71" s="1"/>
  <c r="I67"/>
  <c r="P67"/>
  <c r="Q67" s="1"/>
  <c r="M34" i="7"/>
  <c r="P64" i="5"/>
  <c r="Q64" s="1"/>
  <c r="I64"/>
  <c r="B8" i="6"/>
  <c r="K8" s="1"/>
  <c r="M30" i="7"/>
  <c r="I60" i="5"/>
  <c r="P60"/>
  <c r="Q60" s="1"/>
  <c r="M29" i="7"/>
  <c r="P56" i="5"/>
  <c r="Q56" s="1"/>
  <c r="I56"/>
  <c r="I50"/>
  <c r="P50"/>
  <c r="Q50" s="1"/>
  <c r="P46"/>
  <c r="Q46" s="1"/>
  <c r="I46"/>
  <c r="M20" i="7"/>
  <c r="P42" i="5"/>
  <c r="Q42" s="1"/>
  <c r="I42"/>
  <c r="I40"/>
  <c r="P40"/>
  <c r="Q40" s="1"/>
  <c r="M16" i="7"/>
  <c r="P37" i="5"/>
  <c r="Q37" s="1"/>
  <c r="I37"/>
  <c r="I33"/>
  <c r="P33"/>
  <c r="Q33" s="1"/>
  <c r="I27"/>
  <c r="P27"/>
  <c r="Q27" s="1"/>
  <c r="M12" i="7"/>
  <c r="P23" i="5"/>
  <c r="Q23" s="1"/>
  <c r="I23"/>
  <c r="M10" i="7"/>
  <c r="P19" i="5"/>
  <c r="Q19" s="1"/>
  <c r="I19"/>
  <c r="I15"/>
  <c r="P15"/>
  <c r="Q15" s="1"/>
  <c r="I13"/>
  <c r="P13"/>
  <c r="Q13" s="1"/>
  <c r="I5"/>
  <c r="P5"/>
  <c r="Q5" s="1"/>
  <c r="I122"/>
  <c r="P122"/>
  <c r="Q122" s="1"/>
  <c r="I120"/>
  <c r="P120"/>
  <c r="Q120" s="1"/>
  <c r="P118"/>
  <c r="Q118" s="1"/>
  <c r="I118"/>
  <c r="I116"/>
  <c r="P116"/>
  <c r="Q116" s="1"/>
  <c r="I114"/>
  <c r="P114"/>
  <c r="Q114" s="1"/>
  <c r="I112"/>
  <c r="P112"/>
  <c r="Q112" s="1"/>
  <c r="I110"/>
  <c r="P110"/>
  <c r="Q110" s="1"/>
  <c r="P108"/>
  <c r="Q108" s="1"/>
  <c r="I108"/>
  <c r="P106"/>
  <c r="Q106" s="1"/>
  <c r="I106"/>
  <c r="I104"/>
  <c r="P104"/>
  <c r="Q104" s="1"/>
  <c r="M52" i="7"/>
  <c r="P102" i="5"/>
  <c r="Q102" s="1"/>
  <c r="I102"/>
  <c r="I100"/>
  <c r="P100"/>
  <c r="Q100" s="1"/>
  <c r="M50" i="7"/>
  <c r="P98" i="5"/>
  <c r="Q98" s="1"/>
  <c r="I98"/>
  <c r="M49" i="7"/>
  <c r="P96" i="5"/>
  <c r="Q96" s="1"/>
  <c r="I96"/>
  <c r="I94"/>
  <c r="P94"/>
  <c r="Q94" s="1"/>
  <c r="I92"/>
  <c r="P92"/>
  <c r="Q92" s="1"/>
  <c r="I90"/>
  <c r="P90"/>
  <c r="Q90" s="1"/>
  <c r="I89"/>
  <c r="P89"/>
  <c r="Q89" s="1"/>
  <c r="I87"/>
  <c r="P87"/>
  <c r="Q87" s="1"/>
  <c r="I85"/>
  <c r="P85"/>
  <c r="Q85" s="1"/>
  <c r="I83"/>
  <c r="P83"/>
  <c r="Q83" s="1"/>
  <c r="M42" i="7"/>
  <c r="P81" i="5"/>
  <c r="Q81" s="1"/>
  <c r="I81"/>
  <c r="I79"/>
  <c r="P79"/>
  <c r="Q79" s="1"/>
  <c r="I77"/>
  <c r="P77"/>
  <c r="Q77" s="1"/>
  <c r="I75"/>
  <c r="P75"/>
  <c r="Q75" s="1"/>
  <c r="M38" i="7"/>
  <c r="P73" i="5"/>
  <c r="Q73" s="1"/>
  <c r="I73"/>
  <c r="M41" i="7"/>
  <c r="I72" i="5"/>
  <c r="P72"/>
  <c r="Q72" s="1"/>
  <c r="I70"/>
  <c r="P70"/>
  <c r="Q70" s="1"/>
  <c r="I68"/>
  <c r="P68"/>
  <c r="Q68" s="1"/>
  <c r="M35" i="7"/>
  <c r="P66" i="5"/>
  <c r="Q66" s="1"/>
  <c r="I66"/>
  <c r="I65"/>
  <c r="P65"/>
  <c r="Q65" s="1"/>
  <c r="I63"/>
  <c r="P63"/>
  <c r="Q63" s="1"/>
  <c r="I61"/>
  <c r="P61"/>
  <c r="Q61" s="1"/>
  <c r="I59"/>
  <c r="P59"/>
  <c r="Q59" s="1"/>
  <c r="P57"/>
  <c r="Q57" s="1"/>
  <c r="I57"/>
  <c r="I55"/>
  <c r="P55"/>
  <c r="Q55" s="1"/>
  <c r="I53"/>
  <c r="P53"/>
  <c r="Q53" s="1"/>
  <c r="M26" i="7"/>
  <c r="P51" i="5"/>
  <c r="Q51" s="1"/>
  <c r="I51"/>
  <c r="M25" i="7"/>
  <c r="P49" i="5"/>
  <c r="Q49" s="1"/>
  <c r="I49"/>
  <c r="B7" i="6"/>
  <c r="K7" s="1"/>
  <c r="M23" i="7"/>
  <c r="I47" i="5"/>
  <c r="P47"/>
  <c r="Q47" s="1"/>
  <c r="I45"/>
  <c r="P45"/>
  <c r="Q45" s="1"/>
  <c r="M21" i="7"/>
  <c r="P43" i="5"/>
  <c r="Q43" s="1"/>
  <c r="I43"/>
  <c r="M19" i="7"/>
  <c r="P41" i="5"/>
  <c r="Q41" s="1"/>
  <c r="I41"/>
  <c r="M18" i="7"/>
  <c r="P39" i="5"/>
  <c r="Q39" s="1"/>
  <c r="I39"/>
  <c r="I36"/>
  <c r="P36"/>
  <c r="Q36" s="1"/>
  <c r="I34"/>
  <c r="P34"/>
  <c r="Q34" s="1"/>
  <c r="I32"/>
  <c r="P32"/>
  <c r="Q32" s="1"/>
  <c r="I30"/>
  <c r="P30"/>
  <c r="Q30" s="1"/>
  <c r="I28"/>
  <c r="P28"/>
  <c r="Q28" s="1"/>
  <c r="M13" i="7"/>
  <c r="P26" i="5"/>
  <c r="Q26" s="1"/>
  <c r="I26"/>
  <c r="I24"/>
  <c r="P24"/>
  <c r="Q24" s="1"/>
  <c r="I22"/>
  <c r="P22"/>
  <c r="Q22" s="1"/>
  <c r="P20"/>
  <c r="Q20" s="1"/>
  <c r="I20"/>
  <c r="I18"/>
  <c r="P18"/>
  <c r="Q18" s="1"/>
  <c r="P16"/>
  <c r="Q16" s="1"/>
  <c r="I16"/>
  <c r="I14"/>
  <c r="P14"/>
  <c r="Q14" s="1"/>
  <c r="I12"/>
  <c r="P12"/>
  <c r="Q12" s="1"/>
  <c r="M8" i="7"/>
  <c r="P10" i="5"/>
  <c r="Q10" s="1"/>
  <c r="I10"/>
  <c r="I8"/>
  <c r="P8"/>
  <c r="Q8" s="1"/>
  <c r="M6" i="7"/>
  <c r="P6" i="5"/>
  <c r="Q6" s="1"/>
  <c r="I6"/>
  <c r="M5" i="7"/>
  <c r="P4" i="5"/>
  <c r="Q4" s="1"/>
  <c r="I4"/>
  <c r="P121"/>
  <c r="Q121" s="1"/>
  <c r="I121"/>
  <c r="I115"/>
  <c r="P115"/>
  <c r="Q115" s="1"/>
  <c r="P111"/>
  <c r="Q111" s="1"/>
  <c r="I111"/>
  <c r="I109"/>
  <c r="P109"/>
  <c r="Q109" s="1"/>
  <c r="I105"/>
  <c r="P105"/>
  <c r="Q105" s="1"/>
  <c r="B11" i="6"/>
  <c r="K11" s="1"/>
  <c r="M51" i="7"/>
  <c r="I101" i="5"/>
  <c r="P101"/>
  <c r="Q101" s="1"/>
  <c r="I97"/>
  <c r="P97"/>
  <c r="Q97" s="1"/>
  <c r="M47" i="7"/>
  <c r="P91" i="5"/>
  <c r="Q91" s="1"/>
  <c r="I91"/>
  <c r="M45" i="7"/>
  <c r="B10" i="6"/>
  <c r="K10" s="1"/>
  <c r="I88" i="5"/>
  <c r="P88"/>
  <c r="Q88" s="1"/>
  <c r="I84"/>
  <c r="P84"/>
  <c r="Q84" s="1"/>
  <c r="P80"/>
  <c r="Q80" s="1"/>
  <c r="I80"/>
  <c r="M39" i="7"/>
  <c r="P76" i="5"/>
  <c r="Q76" s="1"/>
  <c r="I76"/>
  <c r="M36" i="7"/>
  <c r="P69" i="5"/>
  <c r="Q69" s="1"/>
  <c r="I69"/>
  <c r="M33" i="7"/>
  <c r="P62" i="5"/>
  <c r="Q62" s="1"/>
  <c r="I62"/>
  <c r="I58"/>
  <c r="P58"/>
  <c r="Q58" s="1"/>
  <c r="M28" i="7"/>
  <c r="P54" i="5"/>
  <c r="Q54" s="1"/>
  <c r="I54"/>
  <c r="M27" i="7"/>
  <c r="P52" i="5"/>
  <c r="Q52" s="1"/>
  <c r="I52"/>
  <c r="M24" i="7"/>
  <c r="P48" i="5"/>
  <c r="Q48" s="1"/>
  <c r="I48"/>
  <c r="M22" i="7"/>
  <c r="P44" i="5"/>
  <c r="Q44" s="1"/>
  <c r="I44"/>
  <c r="M17" i="7"/>
  <c r="B6" i="6"/>
  <c r="K6" s="1"/>
  <c r="I38" i="5"/>
  <c r="P38"/>
  <c r="Q38" s="1"/>
  <c r="M15" i="7"/>
  <c r="P35" i="5"/>
  <c r="Q35" s="1"/>
  <c r="I35"/>
  <c r="P31"/>
  <c r="Q31" s="1"/>
  <c r="I31"/>
  <c r="M14" i="7"/>
  <c r="P29" i="5"/>
  <c r="Q29" s="1"/>
  <c r="I29"/>
  <c r="P25"/>
  <c r="Q25" s="1"/>
  <c r="I25"/>
  <c r="M11" i="7"/>
  <c r="P21" i="5"/>
  <c r="Q21" s="1"/>
  <c r="I21"/>
  <c r="M9" i="7"/>
  <c r="B5" i="6"/>
  <c r="K5" s="1"/>
  <c r="I17" i="5"/>
  <c r="P17"/>
  <c r="Q17" s="1"/>
  <c r="P11"/>
  <c r="Q11" s="1"/>
  <c r="I11"/>
  <c r="M7" i="7"/>
  <c r="P7" i="5"/>
  <c r="Q7" s="1"/>
  <c r="I7"/>
  <c r="I4" i="6" l="1"/>
  <c r="J4" s="1"/>
  <c r="K4"/>
  <c r="K27" i="7"/>
  <c r="L27" s="1"/>
  <c r="I27"/>
  <c r="J27" s="1"/>
  <c r="G27"/>
  <c r="H27" s="1"/>
  <c r="I45"/>
  <c r="J45" s="1"/>
  <c r="G45"/>
  <c r="H45" s="1"/>
  <c r="K45"/>
  <c r="L45" s="1"/>
  <c r="G5" i="6"/>
  <c r="H5" s="1"/>
  <c r="I5"/>
  <c r="E5"/>
  <c r="F5" s="1"/>
  <c r="I9" i="7"/>
  <c r="J9" s="1"/>
  <c r="K9"/>
  <c r="L9" s="1"/>
  <c r="G9"/>
  <c r="H9" s="1"/>
  <c r="I14"/>
  <c r="J14" s="1"/>
  <c r="G14"/>
  <c r="H14" s="1"/>
  <c r="K14"/>
  <c r="L14" s="1"/>
  <c r="G6" i="6"/>
  <c r="H6" s="1"/>
  <c r="E6"/>
  <c r="F6" s="1"/>
  <c r="I6"/>
  <c r="J6" s="1"/>
  <c r="G22" i="7"/>
  <c r="H22" s="1"/>
  <c r="K22"/>
  <c r="L22" s="1"/>
  <c r="I22"/>
  <c r="J22" s="1"/>
  <c r="I21"/>
  <c r="J21" s="1"/>
  <c r="G21"/>
  <c r="H21" s="1"/>
  <c r="K21"/>
  <c r="L21" s="1"/>
  <c r="G26"/>
  <c r="H26" s="1"/>
  <c r="K26"/>
  <c r="L26" s="1"/>
  <c r="I26"/>
  <c r="J26" s="1"/>
  <c r="G38"/>
  <c r="H38" s="1"/>
  <c r="K38"/>
  <c r="L38" s="1"/>
  <c r="I38"/>
  <c r="J38" s="1"/>
  <c r="I30"/>
  <c r="J30" s="1"/>
  <c r="G30"/>
  <c r="H30" s="1"/>
  <c r="K30"/>
  <c r="L30" s="1"/>
  <c r="G34"/>
  <c r="H34" s="1"/>
  <c r="K34"/>
  <c r="L34" s="1"/>
  <c r="I34"/>
  <c r="J34" s="1"/>
  <c r="I46"/>
  <c r="J46" s="1"/>
  <c r="G46"/>
  <c r="H46" s="1"/>
  <c r="K46"/>
  <c r="L46" s="1"/>
  <c r="G15"/>
  <c r="H15" s="1"/>
  <c r="K15"/>
  <c r="L15" s="1"/>
  <c r="I15"/>
  <c r="J15" s="1"/>
  <c r="I17"/>
  <c r="J17" s="1"/>
  <c r="K17"/>
  <c r="L17" s="1"/>
  <c r="G17"/>
  <c r="H17" s="1"/>
  <c r="K28"/>
  <c r="L28" s="1"/>
  <c r="I28"/>
  <c r="J28" s="1"/>
  <c r="G28"/>
  <c r="H28" s="1"/>
  <c r="I36"/>
  <c r="J36" s="1"/>
  <c r="K36"/>
  <c r="L36" s="1"/>
  <c r="G36"/>
  <c r="H36" s="1"/>
  <c r="G10" i="6"/>
  <c r="H10" s="1"/>
  <c r="E10"/>
  <c r="F10" s="1"/>
  <c r="I10"/>
  <c r="J10" s="1"/>
  <c r="G47" i="7"/>
  <c r="H47" s="1"/>
  <c r="K47"/>
  <c r="L47" s="1"/>
  <c r="I47"/>
  <c r="J47" s="1"/>
  <c r="G6"/>
  <c r="H6" s="1"/>
  <c r="K6"/>
  <c r="L6" s="1"/>
  <c r="I6"/>
  <c r="J6" s="1"/>
  <c r="G19"/>
  <c r="H19" s="1"/>
  <c r="K19"/>
  <c r="L19" s="1"/>
  <c r="I19"/>
  <c r="J19" s="1"/>
  <c r="K23"/>
  <c r="L23" s="1"/>
  <c r="I23"/>
  <c r="J23" s="1"/>
  <c r="G23"/>
  <c r="H23" s="1"/>
  <c r="I25"/>
  <c r="J25" s="1"/>
  <c r="G25"/>
  <c r="H25" s="1"/>
  <c r="K25"/>
  <c r="L25" s="1"/>
  <c r="K41"/>
  <c r="L41" s="1"/>
  <c r="I41"/>
  <c r="J41" s="1"/>
  <c r="G41"/>
  <c r="H41" s="1"/>
  <c r="G42"/>
  <c r="H42" s="1"/>
  <c r="K42"/>
  <c r="L42" s="1"/>
  <c r="I42"/>
  <c r="J42" s="1"/>
  <c r="I50"/>
  <c r="J50" s="1"/>
  <c r="G50"/>
  <c r="H50" s="1"/>
  <c r="K50"/>
  <c r="L50" s="1"/>
  <c r="I16"/>
  <c r="J16" s="1"/>
  <c r="K16"/>
  <c r="L16" s="1"/>
  <c r="G16"/>
  <c r="H16" s="1"/>
  <c r="I29"/>
  <c r="J29" s="1"/>
  <c r="K29"/>
  <c r="L29" s="1"/>
  <c r="G29"/>
  <c r="H29" s="1"/>
  <c r="I8" i="6"/>
  <c r="J8" s="1"/>
  <c r="E8"/>
  <c r="F8" s="1"/>
  <c r="G8"/>
  <c r="H8" s="1"/>
  <c r="G9"/>
  <c r="H9" s="1"/>
  <c r="E9"/>
  <c r="F9" s="1"/>
  <c r="I9"/>
  <c r="J9" s="1"/>
  <c r="I44" i="7"/>
  <c r="J44" s="1"/>
  <c r="K44"/>
  <c r="L44" s="1"/>
  <c r="G44"/>
  <c r="H44" s="1"/>
  <c r="I33"/>
  <c r="J33" s="1"/>
  <c r="G33"/>
  <c r="H33" s="1"/>
  <c r="K33"/>
  <c r="L33" s="1"/>
  <c r="I51"/>
  <c r="J51" s="1"/>
  <c r="K51"/>
  <c r="L51" s="1"/>
  <c r="G51"/>
  <c r="H51" s="1"/>
  <c r="I5"/>
  <c r="J5" s="1"/>
  <c r="G5"/>
  <c r="H5" s="1"/>
  <c r="K5"/>
  <c r="L5" s="1"/>
  <c r="G8"/>
  <c r="H8" s="1"/>
  <c r="I8"/>
  <c r="J8" s="1"/>
  <c r="K8"/>
  <c r="L8" s="1"/>
  <c r="G18"/>
  <c r="H18" s="1"/>
  <c r="K18"/>
  <c r="L18" s="1"/>
  <c r="I18"/>
  <c r="J18" s="1"/>
  <c r="G7" i="6"/>
  <c r="H7" s="1"/>
  <c r="I7"/>
  <c r="J7" s="1"/>
  <c r="E7"/>
  <c r="F7" s="1"/>
  <c r="K35" i="7"/>
  <c r="L35" s="1"/>
  <c r="I35"/>
  <c r="J35" s="1"/>
  <c r="G35"/>
  <c r="H35" s="1"/>
  <c r="K49"/>
  <c r="L49" s="1"/>
  <c r="I49"/>
  <c r="J49" s="1"/>
  <c r="G49"/>
  <c r="H49" s="1"/>
  <c r="G52"/>
  <c r="H52" s="1"/>
  <c r="I52"/>
  <c r="J52" s="1"/>
  <c r="K52"/>
  <c r="L52" s="1"/>
  <c r="K12"/>
  <c r="L12" s="1"/>
  <c r="I12"/>
  <c r="J12" s="1"/>
  <c r="G12"/>
  <c r="H12" s="1"/>
  <c r="I20"/>
  <c r="J20" s="1"/>
  <c r="G20"/>
  <c r="H20" s="1"/>
  <c r="K20"/>
  <c r="L20" s="1"/>
  <c r="G37"/>
  <c r="H37" s="1"/>
  <c r="K37"/>
  <c r="L37" s="1"/>
  <c r="I37"/>
  <c r="J37" s="1"/>
  <c r="K43"/>
  <c r="L43" s="1"/>
  <c r="G43"/>
  <c r="H43" s="1"/>
  <c r="I43"/>
  <c r="J43" s="1"/>
  <c r="I53"/>
  <c r="J53" s="1"/>
  <c r="G53"/>
  <c r="H53" s="1"/>
  <c r="K53"/>
  <c r="L53" s="1"/>
  <c r="G4" i="6"/>
  <c r="E4"/>
  <c r="G7" i="7"/>
  <c r="H7" s="1"/>
  <c r="K7"/>
  <c r="L7" s="1"/>
  <c r="I7"/>
  <c r="J7" s="1"/>
  <c r="G39"/>
  <c r="H39" s="1"/>
  <c r="K39"/>
  <c r="L39" s="1"/>
  <c r="I39"/>
  <c r="J39" s="1"/>
  <c r="G11"/>
  <c r="H11" s="1"/>
  <c r="K11"/>
  <c r="L11" s="1"/>
  <c r="I11"/>
  <c r="J11" s="1"/>
  <c r="K24"/>
  <c r="L24" s="1"/>
  <c r="G24"/>
  <c r="H24" s="1"/>
  <c r="I24"/>
  <c r="J24" s="1"/>
  <c r="E11" i="6"/>
  <c r="F11" s="1"/>
  <c r="I11"/>
  <c r="J11" s="1"/>
  <c r="G11"/>
  <c r="H11" s="1"/>
  <c r="I13" i="7"/>
  <c r="J13" s="1"/>
  <c r="G13"/>
  <c r="H13" s="1"/>
  <c r="K13"/>
  <c r="L13" s="1"/>
  <c r="K10"/>
  <c r="L10" s="1"/>
  <c r="I10"/>
  <c r="J10" s="1"/>
  <c r="G10"/>
  <c r="H10" s="1"/>
  <c r="G40"/>
  <c r="H40" s="1"/>
  <c r="K40"/>
  <c r="L40" s="1"/>
  <c r="I40"/>
  <c r="J40" s="1"/>
  <c r="G48"/>
  <c r="H48" s="1"/>
  <c r="K48"/>
  <c r="L48" s="1"/>
  <c r="I48"/>
  <c r="J48" s="1"/>
  <c r="I4"/>
  <c r="G4"/>
  <c r="K4"/>
  <c r="J5" i="6"/>
  <c r="D4"/>
  <c r="F4" i="7"/>
  <c r="D54"/>
  <c r="M4" i="6"/>
  <c r="N4" s="1"/>
  <c r="O4" i="7"/>
  <c r="M6" i="6"/>
  <c r="N6" s="1"/>
  <c r="D6"/>
  <c r="M5"/>
  <c r="N5" s="1"/>
  <c r="D5"/>
  <c r="L5" s="1"/>
  <c r="F22" i="7"/>
  <c r="N22" s="1"/>
  <c r="O22"/>
  <c r="P22" s="1"/>
  <c r="O28"/>
  <c r="P28" s="1"/>
  <c r="F28"/>
  <c r="N28" s="1"/>
  <c r="M11" i="6"/>
  <c r="N11" s="1"/>
  <c r="D11"/>
  <c r="L11" s="1"/>
  <c r="P125" i="5"/>
  <c r="Q125" s="1"/>
  <c r="G125"/>
  <c r="H125"/>
  <c r="I125" s="1"/>
  <c r="O9" i="7"/>
  <c r="P9" s="1"/>
  <c r="F9"/>
  <c r="N9" s="1"/>
  <c r="F39"/>
  <c r="N39" s="1"/>
  <c r="O39"/>
  <c r="P39" s="1"/>
  <c r="F36"/>
  <c r="N36" s="1"/>
  <c r="O36"/>
  <c r="P36" s="1"/>
  <c r="O8"/>
  <c r="P8" s="1"/>
  <c r="F8"/>
  <c r="N8" s="1"/>
  <c r="O42"/>
  <c r="P42" s="1"/>
  <c r="F42"/>
  <c r="N42" s="1"/>
  <c r="O52"/>
  <c r="P52" s="1"/>
  <c r="F52"/>
  <c r="F20"/>
  <c r="N20" s="1"/>
  <c r="O20"/>
  <c r="P20" s="1"/>
  <c r="F53"/>
  <c r="N53" s="1"/>
  <c r="O53"/>
  <c r="P53" s="1"/>
  <c r="F33"/>
  <c r="N33" s="1"/>
  <c r="O33"/>
  <c r="P33" s="1"/>
  <c r="M10" i="6"/>
  <c r="N10" s="1"/>
  <c r="D10"/>
  <c r="L10" s="1"/>
  <c r="O51" i="7"/>
  <c r="P51" s="1"/>
  <c r="F51"/>
  <c r="N51" s="1"/>
  <c r="F5"/>
  <c r="N5" s="1"/>
  <c r="O5"/>
  <c r="P5" s="1"/>
  <c r="O6"/>
  <c r="P6" s="1"/>
  <c r="F6"/>
  <c r="F13"/>
  <c r="N13" s="1"/>
  <c r="O13"/>
  <c r="P13" s="1"/>
  <c r="F35"/>
  <c r="O35"/>
  <c r="P35" s="1"/>
  <c r="O49"/>
  <c r="P49" s="1"/>
  <c r="F49"/>
  <c r="N49" s="1"/>
  <c r="O50"/>
  <c r="P50" s="1"/>
  <c r="F50"/>
  <c r="N50" s="1"/>
  <c r="F16"/>
  <c r="N16" s="1"/>
  <c r="O16"/>
  <c r="P16" s="1"/>
  <c r="O14"/>
  <c r="P14" s="1"/>
  <c r="F14"/>
  <c r="N14" s="1"/>
  <c r="O24"/>
  <c r="P24" s="1"/>
  <c r="F24"/>
  <c r="O45"/>
  <c r="P45" s="1"/>
  <c r="F45"/>
  <c r="N45" s="1"/>
  <c r="O23"/>
  <c r="P23" s="1"/>
  <c r="F23"/>
  <c r="O29"/>
  <c r="P29" s="1"/>
  <c r="F29"/>
  <c r="N29" s="1"/>
  <c r="O30"/>
  <c r="P30" s="1"/>
  <c r="F30"/>
  <c r="N30" s="1"/>
  <c r="M9" i="6"/>
  <c r="N9" s="1"/>
  <c r="D9"/>
  <c r="L9" s="1"/>
  <c r="F40" i="7"/>
  <c r="N40" s="1"/>
  <c r="O40"/>
  <c r="P40" s="1"/>
  <c r="O43"/>
  <c r="P43" s="1"/>
  <c r="F43"/>
  <c r="N43" s="1"/>
  <c r="F44"/>
  <c r="N44" s="1"/>
  <c r="O44"/>
  <c r="P44" s="1"/>
  <c r="O46"/>
  <c r="P46" s="1"/>
  <c r="F46"/>
  <c r="N46" s="1"/>
  <c r="F48"/>
  <c r="N48" s="1"/>
  <c r="O48"/>
  <c r="P48" s="1"/>
  <c r="O15"/>
  <c r="P15" s="1"/>
  <c r="F15"/>
  <c r="N15" s="1"/>
  <c r="O17"/>
  <c r="P17" s="1"/>
  <c r="F17"/>
  <c r="N17" s="1"/>
  <c r="O27"/>
  <c r="P27" s="1"/>
  <c r="F27"/>
  <c r="N27" s="1"/>
  <c r="O47"/>
  <c r="P47" s="1"/>
  <c r="F47"/>
  <c r="N47" s="1"/>
  <c r="O7"/>
  <c r="P7" s="1"/>
  <c r="F7"/>
  <c r="N7" s="1"/>
  <c r="O11"/>
  <c r="P11" s="1"/>
  <c r="F11"/>
  <c r="F18"/>
  <c r="O18"/>
  <c r="P18" s="1"/>
  <c r="O19"/>
  <c r="P19" s="1"/>
  <c r="F19"/>
  <c r="N19" s="1"/>
  <c r="O21"/>
  <c r="P21" s="1"/>
  <c r="F21"/>
  <c r="N21" s="1"/>
  <c r="M7" i="6"/>
  <c r="N7" s="1"/>
  <c r="D7"/>
  <c r="L7" s="1"/>
  <c r="O25" i="7"/>
  <c r="P25" s="1"/>
  <c r="F25"/>
  <c r="N25" s="1"/>
  <c r="O26"/>
  <c r="P26" s="1"/>
  <c r="F26"/>
  <c r="F41"/>
  <c r="N41" s="1"/>
  <c r="O41"/>
  <c r="P41" s="1"/>
  <c r="O38"/>
  <c r="P38" s="1"/>
  <c r="F38"/>
  <c r="N38" s="1"/>
  <c r="F10"/>
  <c r="N10" s="1"/>
  <c r="O10"/>
  <c r="P10" s="1"/>
  <c r="O12"/>
  <c r="P12" s="1"/>
  <c r="F12"/>
  <c r="N12" s="1"/>
  <c r="M8" i="6"/>
  <c r="N8" s="1"/>
  <c r="D8"/>
  <c r="L8" s="1"/>
  <c r="F34" i="7"/>
  <c r="N34" s="1"/>
  <c r="O34"/>
  <c r="P34" s="1"/>
  <c r="O37"/>
  <c r="P37" s="1"/>
  <c r="F37"/>
  <c r="N37" s="1"/>
  <c r="F13" i="6"/>
  <c r="M13"/>
  <c r="N13" s="1"/>
  <c r="D13"/>
  <c r="L13" s="1"/>
  <c r="B14"/>
  <c r="D14" s="1"/>
  <c r="F54" i="7" l="1"/>
  <c r="N125" i="5"/>
  <c r="O125" s="1"/>
  <c r="N23" i="7"/>
  <c r="N6"/>
  <c r="N18"/>
  <c r="N35"/>
  <c r="N52"/>
  <c r="N26"/>
  <c r="N11"/>
  <c r="N24"/>
  <c r="L4" i="6"/>
  <c r="K14"/>
  <c r="L14" s="1"/>
  <c r="L6"/>
  <c r="I54" i="7"/>
  <c r="J4"/>
  <c r="J54" s="1"/>
  <c r="G54"/>
  <c r="H4"/>
  <c r="H54" s="1"/>
  <c r="I14" i="6"/>
  <c r="J14" s="1"/>
  <c r="G14"/>
  <c r="H4"/>
  <c r="H14" s="1"/>
  <c r="P4" i="7"/>
  <c r="P54" s="1"/>
  <c r="O54"/>
  <c r="L4"/>
  <c r="L54" s="1"/>
  <c r="K54"/>
  <c r="F4" i="6"/>
  <c r="F14" s="1"/>
  <c r="E14"/>
  <c r="M14"/>
  <c r="N14" s="1"/>
  <c r="M54" i="7" l="1"/>
  <c r="N4"/>
  <c r="N54" s="1"/>
  <c r="K4" i="11"/>
  <c r="M4" s="1"/>
  <c r="K528"/>
  <c r="M528" s="1"/>
  <c r="K530"/>
  <c r="M530" s="1"/>
  <c r="K525"/>
  <c r="M525" s="1"/>
  <c r="K521"/>
  <c r="M521" s="1"/>
  <c r="K515"/>
  <c r="M515" s="1"/>
  <c r="K511"/>
  <c r="M511" s="1"/>
  <c r="K505"/>
  <c r="M505" s="1"/>
  <c r="K501"/>
  <c r="M501" s="1"/>
  <c r="K497"/>
  <c r="M497" s="1"/>
  <c r="K493"/>
  <c r="M493" s="1"/>
  <c r="K489"/>
  <c r="M489" s="1"/>
  <c r="K485"/>
  <c r="M485" s="1"/>
  <c r="K479"/>
  <c r="M479" s="1"/>
  <c r="K475"/>
  <c r="M475" s="1"/>
  <c r="K471"/>
  <c r="M471" s="1"/>
  <c r="K467"/>
  <c r="M467" s="1"/>
  <c r="K463"/>
  <c r="M463" s="1"/>
  <c r="K459"/>
  <c r="M459" s="1"/>
  <c r="K455"/>
  <c r="M455" s="1"/>
  <c r="K451"/>
  <c r="M451" s="1"/>
  <c r="K447"/>
  <c r="M447" s="1"/>
  <c r="K443"/>
  <c r="M443" s="1"/>
  <c r="K439"/>
  <c r="M439" s="1"/>
  <c r="K432"/>
  <c r="M432" s="1"/>
  <c r="K428"/>
  <c r="M428" s="1"/>
  <c r="K424"/>
  <c r="M424" s="1"/>
  <c r="K416"/>
  <c r="M416" s="1"/>
  <c r="K410"/>
  <c r="M410" s="1"/>
  <c r="K404"/>
  <c r="M404" s="1"/>
  <c r="K398"/>
  <c r="M398" s="1"/>
  <c r="K392"/>
  <c r="M392" s="1"/>
  <c r="K384"/>
  <c r="M384" s="1"/>
  <c r="K378"/>
  <c r="M378" s="1"/>
  <c r="K372"/>
  <c r="M372" s="1"/>
  <c r="K366"/>
  <c r="M366" s="1"/>
  <c r="K360"/>
  <c r="M360" s="1"/>
  <c r="K356"/>
  <c r="M356" s="1"/>
  <c r="K350"/>
  <c r="M350" s="1"/>
  <c r="K346"/>
  <c r="M346" s="1"/>
  <c r="K342"/>
  <c r="M342" s="1"/>
  <c r="K338"/>
  <c r="M338" s="1"/>
  <c r="K332"/>
  <c r="M332" s="1"/>
  <c r="K328"/>
  <c r="M328" s="1"/>
  <c r="K324"/>
  <c r="M324" s="1"/>
  <c r="K320"/>
  <c r="M320" s="1"/>
  <c r="K316"/>
  <c r="M316" s="1"/>
  <c r="K310"/>
  <c r="M310" s="1"/>
  <c r="K306"/>
  <c r="M306" s="1"/>
  <c r="K507"/>
  <c r="M507" s="1"/>
  <c r="K422"/>
  <c r="M422" s="1"/>
  <c r="K414"/>
  <c r="M414" s="1"/>
  <c r="K402"/>
  <c r="M402" s="1"/>
  <c r="K390"/>
  <c r="M390" s="1"/>
  <c r="K517"/>
  <c r="M517" s="1"/>
  <c r="K503"/>
  <c r="M503" s="1"/>
  <c r="K481"/>
  <c r="M481" s="1"/>
  <c r="K469"/>
  <c r="M469" s="1"/>
  <c r="K449"/>
  <c r="M449" s="1"/>
  <c r="K437"/>
  <c r="M437" s="1"/>
  <c r="K412"/>
  <c r="M412" s="1"/>
  <c r="K396"/>
  <c r="M396" s="1"/>
  <c r="K362"/>
  <c r="M362" s="1"/>
  <c r="K348"/>
  <c r="M348" s="1"/>
  <c r="K326"/>
  <c r="M326" s="1"/>
  <c r="K312"/>
  <c r="M312" s="1"/>
  <c r="K406"/>
  <c r="M406" s="1"/>
  <c r="K382"/>
  <c r="M382" s="1"/>
  <c r="J528"/>
  <c r="L528" s="1"/>
  <c r="K527"/>
  <c r="M527" s="1"/>
  <c r="K513"/>
  <c r="M513" s="1"/>
  <c r="K491"/>
  <c r="M491" s="1"/>
  <c r="K477"/>
  <c r="M477" s="1"/>
  <c r="K457"/>
  <c r="M457" s="1"/>
  <c r="K445"/>
  <c r="M445" s="1"/>
  <c r="K426"/>
  <c r="M426" s="1"/>
  <c r="K408"/>
  <c r="M408" s="1"/>
  <c r="K376"/>
  <c r="M376" s="1"/>
  <c r="K358"/>
  <c r="M358" s="1"/>
  <c r="K334"/>
  <c r="M334" s="1"/>
  <c r="K322"/>
  <c r="M322" s="1"/>
  <c r="K483"/>
  <c r="M483" s="1"/>
  <c r="K394"/>
  <c r="M394" s="1"/>
  <c r="K523"/>
  <c r="M523" s="1"/>
  <c r="K499"/>
  <c r="M499" s="1"/>
  <c r="K487"/>
  <c r="M487" s="1"/>
  <c r="K465"/>
  <c r="M465" s="1"/>
  <c r="K453"/>
  <c r="M453" s="1"/>
  <c r="K434"/>
  <c r="M434" s="1"/>
  <c r="K420"/>
  <c r="M420" s="1"/>
  <c r="K388"/>
  <c r="M388" s="1"/>
  <c r="K368"/>
  <c r="M368" s="1"/>
  <c r="K344"/>
  <c r="M344" s="1"/>
  <c r="K330"/>
  <c r="M330" s="1"/>
  <c r="K308"/>
  <c r="M308" s="1"/>
  <c r="K418"/>
  <c r="M418" s="1"/>
  <c r="K370"/>
  <c r="M370" s="1"/>
  <c r="K352"/>
  <c r="M352" s="1"/>
  <c r="K314"/>
  <c r="M314" s="1"/>
  <c r="K529"/>
  <c r="M529" s="1"/>
  <c r="K524"/>
  <c r="M524" s="1"/>
  <c r="K520"/>
  <c r="M520" s="1"/>
  <c r="K516"/>
  <c r="M516" s="1"/>
  <c r="K512"/>
  <c r="M512" s="1"/>
  <c r="K506"/>
  <c r="M506" s="1"/>
  <c r="K500"/>
  <c r="M500" s="1"/>
  <c r="K494"/>
  <c r="M494" s="1"/>
  <c r="K490"/>
  <c r="M490" s="1"/>
  <c r="K482"/>
  <c r="M482" s="1"/>
  <c r="K476"/>
  <c r="M476" s="1"/>
  <c r="K470"/>
  <c r="M470" s="1"/>
  <c r="K462"/>
  <c r="M462" s="1"/>
  <c r="K456"/>
  <c r="M456" s="1"/>
  <c r="K452"/>
  <c r="M452" s="1"/>
  <c r="K448"/>
  <c r="M448" s="1"/>
  <c r="K444"/>
  <c r="M444" s="1"/>
  <c r="K440"/>
  <c r="M440" s="1"/>
  <c r="K436"/>
  <c r="M436" s="1"/>
  <c r="K433"/>
  <c r="M433" s="1"/>
  <c r="K429"/>
  <c r="M429" s="1"/>
  <c r="K425"/>
  <c r="M425" s="1"/>
  <c r="K421"/>
  <c r="M421" s="1"/>
  <c r="K415"/>
  <c r="M415" s="1"/>
  <c r="K411"/>
  <c r="M411" s="1"/>
  <c r="K407"/>
  <c r="M407" s="1"/>
  <c r="K403"/>
  <c r="M403" s="1"/>
  <c r="K397"/>
  <c r="M397" s="1"/>
  <c r="K393"/>
  <c r="M393" s="1"/>
  <c r="K389"/>
  <c r="M389" s="1"/>
  <c r="K383"/>
  <c r="M383" s="1"/>
  <c r="K379"/>
  <c r="M379" s="1"/>
  <c r="K375"/>
  <c r="M375" s="1"/>
  <c r="K371"/>
  <c r="M371" s="1"/>
  <c r="K365"/>
  <c r="M365" s="1"/>
  <c r="K361"/>
  <c r="M361" s="1"/>
  <c r="K357"/>
  <c r="M357" s="1"/>
  <c r="K353"/>
  <c r="M353" s="1"/>
  <c r="K532"/>
  <c r="M532" s="1"/>
  <c r="K441"/>
  <c r="M441" s="1"/>
  <c r="K380"/>
  <c r="M380" s="1"/>
  <c r="K386"/>
  <c r="M386" s="1"/>
  <c r="K336"/>
  <c r="M336" s="1"/>
  <c r="K526"/>
  <c r="M526" s="1"/>
  <c r="K502"/>
  <c r="M502" s="1"/>
  <c r="K486"/>
  <c r="M486" s="1"/>
  <c r="K454"/>
  <c r="M454" s="1"/>
  <c r="K442"/>
  <c r="M442" s="1"/>
  <c r="K423"/>
  <c r="M423" s="1"/>
  <c r="K409"/>
  <c r="M409" s="1"/>
  <c r="K387"/>
  <c r="M387" s="1"/>
  <c r="K473"/>
  <c r="M473" s="1"/>
  <c r="K430"/>
  <c r="M430" s="1"/>
  <c r="K318"/>
  <c r="M318" s="1"/>
  <c r="K374"/>
  <c r="M374" s="1"/>
  <c r="K292"/>
  <c r="M292" s="1"/>
  <c r="K514"/>
  <c r="M514" s="1"/>
  <c r="K498"/>
  <c r="M498" s="1"/>
  <c r="K466"/>
  <c r="M466" s="1"/>
  <c r="K450"/>
  <c r="M450" s="1"/>
  <c r="K431"/>
  <c r="M431" s="1"/>
  <c r="K419"/>
  <c r="M419" s="1"/>
  <c r="K395"/>
  <c r="M395" s="1"/>
  <c r="K381"/>
  <c r="M381" s="1"/>
  <c r="K373"/>
  <c r="M373" s="1"/>
  <c r="K355"/>
  <c r="M355" s="1"/>
  <c r="K509"/>
  <c r="M509" s="1"/>
  <c r="K461"/>
  <c r="M461" s="1"/>
  <c r="K354"/>
  <c r="M354" s="1"/>
  <c r="K519"/>
  <c r="M519" s="1"/>
  <c r="K364"/>
  <c r="M364" s="1"/>
  <c r="K522"/>
  <c r="M522" s="1"/>
  <c r="K510"/>
  <c r="M510" s="1"/>
  <c r="K478"/>
  <c r="M478" s="1"/>
  <c r="K458"/>
  <c r="M458" s="1"/>
  <c r="K438"/>
  <c r="M438" s="1"/>
  <c r="K427"/>
  <c r="M427" s="1"/>
  <c r="K405"/>
  <c r="M405" s="1"/>
  <c r="K391"/>
  <c r="M391" s="1"/>
  <c r="K359"/>
  <c r="M359" s="1"/>
  <c r="K345"/>
  <c r="M345" s="1"/>
  <c r="K341"/>
  <c r="M341" s="1"/>
  <c r="K337"/>
  <c r="M337" s="1"/>
  <c r="K331"/>
  <c r="M331" s="1"/>
  <c r="K327"/>
  <c r="M327" s="1"/>
  <c r="K323"/>
  <c r="M323" s="1"/>
  <c r="K317"/>
  <c r="M317" s="1"/>
  <c r="K311"/>
  <c r="M311" s="1"/>
  <c r="K305"/>
  <c r="M305" s="1"/>
  <c r="K504"/>
  <c r="M504" s="1"/>
  <c r="K488"/>
  <c r="M488" s="1"/>
  <c r="K480"/>
  <c r="M480" s="1"/>
  <c r="K468"/>
  <c r="M468" s="1"/>
  <c r="K460"/>
  <c r="M460" s="1"/>
  <c r="K399"/>
  <c r="M399" s="1"/>
  <c r="K369"/>
  <c r="M369" s="1"/>
  <c r="K335"/>
  <c r="M335" s="1"/>
  <c r="K315"/>
  <c r="M315" s="1"/>
  <c r="K201"/>
  <c r="M201" s="1"/>
  <c r="K304"/>
  <c r="M304" s="1"/>
  <c r="K296"/>
  <c r="M296" s="1"/>
  <c r="K284"/>
  <c r="M284" s="1"/>
  <c r="K276"/>
  <c r="M276" s="1"/>
  <c r="K268"/>
  <c r="M268" s="1"/>
  <c r="K260"/>
  <c r="M260" s="1"/>
  <c r="K252"/>
  <c r="M252" s="1"/>
  <c r="K244"/>
  <c r="M244" s="1"/>
  <c r="K236"/>
  <c r="M236" s="1"/>
  <c r="K228"/>
  <c r="M228" s="1"/>
  <c r="K220"/>
  <c r="M220" s="1"/>
  <c r="K212"/>
  <c r="M212" s="1"/>
  <c r="K204"/>
  <c r="M204" s="1"/>
  <c r="K196"/>
  <c r="M196" s="1"/>
  <c r="K191"/>
  <c r="M191" s="1"/>
  <c r="K183"/>
  <c r="M183" s="1"/>
  <c r="K175"/>
  <c r="M175" s="1"/>
  <c r="K171"/>
  <c r="M171" s="1"/>
  <c r="K167"/>
  <c r="M167" s="1"/>
  <c r="K163"/>
  <c r="M163" s="1"/>
  <c r="K159"/>
  <c r="M159" s="1"/>
  <c r="K155"/>
  <c r="M155" s="1"/>
  <c r="K495"/>
  <c r="M495" s="1"/>
  <c r="K446"/>
  <c r="M446" s="1"/>
  <c r="K401"/>
  <c r="M401" s="1"/>
  <c r="K363"/>
  <c r="M363" s="1"/>
  <c r="K343"/>
  <c r="M343" s="1"/>
  <c r="K321"/>
  <c r="M321" s="1"/>
  <c r="K508"/>
  <c r="M508" s="1"/>
  <c r="K417"/>
  <c r="M417" s="1"/>
  <c r="K319"/>
  <c r="M319" s="1"/>
  <c r="K280"/>
  <c r="M280" s="1"/>
  <c r="K256"/>
  <c r="M256" s="1"/>
  <c r="K216"/>
  <c r="M216" s="1"/>
  <c r="K193"/>
  <c r="M193" s="1"/>
  <c r="K492"/>
  <c r="M492" s="1"/>
  <c r="K435"/>
  <c r="M435" s="1"/>
  <c r="K329"/>
  <c r="M329" s="1"/>
  <c r="K313"/>
  <c r="M313" s="1"/>
  <c r="K472"/>
  <c r="M472" s="1"/>
  <c r="K385"/>
  <c r="M385" s="1"/>
  <c r="K300"/>
  <c r="M300" s="1"/>
  <c r="K272"/>
  <c r="M272" s="1"/>
  <c r="K232"/>
  <c r="M232" s="1"/>
  <c r="K208"/>
  <c r="M208" s="1"/>
  <c r="K165"/>
  <c r="M165" s="1"/>
  <c r="K400"/>
  <c r="M400" s="1"/>
  <c r="M531"/>
  <c r="K474"/>
  <c r="M474" s="1"/>
  <c r="K377"/>
  <c r="M377" s="1"/>
  <c r="K351"/>
  <c r="M351" s="1"/>
  <c r="K339"/>
  <c r="M339" s="1"/>
  <c r="K325"/>
  <c r="M325" s="1"/>
  <c r="K496"/>
  <c r="M496" s="1"/>
  <c r="K464"/>
  <c r="M464" s="1"/>
  <c r="K307"/>
  <c r="M307" s="1"/>
  <c r="K288"/>
  <c r="M288" s="1"/>
  <c r="K248"/>
  <c r="M248" s="1"/>
  <c r="K224"/>
  <c r="M224" s="1"/>
  <c r="K187"/>
  <c r="M187" s="1"/>
  <c r="K169"/>
  <c r="M169" s="1"/>
  <c r="K151"/>
  <c r="M151" s="1"/>
  <c r="K147"/>
  <c r="M147" s="1"/>
  <c r="K143"/>
  <c r="M143" s="1"/>
  <c r="K139"/>
  <c r="M139" s="1"/>
  <c r="K135"/>
  <c r="M135" s="1"/>
  <c r="K131"/>
  <c r="M131" s="1"/>
  <c r="K123"/>
  <c r="M123" s="1"/>
  <c r="K119"/>
  <c r="M119" s="1"/>
  <c r="K115"/>
  <c r="M115" s="1"/>
  <c r="K111"/>
  <c r="M111" s="1"/>
  <c r="K105"/>
  <c r="M105" s="1"/>
  <c r="K101"/>
  <c r="M101" s="1"/>
  <c r="K97"/>
  <c r="M97" s="1"/>
  <c r="K93"/>
  <c r="M93" s="1"/>
  <c r="K89"/>
  <c r="M89" s="1"/>
  <c r="K83"/>
  <c r="M83" s="1"/>
  <c r="K77"/>
  <c r="M77" s="1"/>
  <c r="K69"/>
  <c r="M69" s="1"/>
  <c r="K59"/>
  <c r="M59" s="1"/>
  <c r="K49"/>
  <c r="M49" s="1"/>
  <c r="K29"/>
  <c r="M29" s="1"/>
  <c r="K21"/>
  <c r="M21" s="1"/>
  <c r="K11"/>
  <c r="M11" s="1"/>
  <c r="K303"/>
  <c r="M303" s="1"/>
  <c r="K295"/>
  <c r="M295" s="1"/>
  <c r="K287"/>
  <c r="M287" s="1"/>
  <c r="K279"/>
  <c r="M279" s="1"/>
  <c r="K271"/>
  <c r="M271" s="1"/>
  <c r="K263"/>
  <c r="M263" s="1"/>
  <c r="K255"/>
  <c r="M255" s="1"/>
  <c r="K247"/>
  <c r="M247" s="1"/>
  <c r="K239"/>
  <c r="M239" s="1"/>
  <c r="K231"/>
  <c r="M231" s="1"/>
  <c r="K223"/>
  <c r="M223" s="1"/>
  <c r="K215"/>
  <c r="M215" s="1"/>
  <c r="K207"/>
  <c r="M207" s="1"/>
  <c r="K199"/>
  <c r="M199" s="1"/>
  <c r="K189"/>
  <c r="M189" s="1"/>
  <c r="K181"/>
  <c r="M181" s="1"/>
  <c r="K153"/>
  <c r="M153" s="1"/>
  <c r="K125"/>
  <c r="M125" s="1"/>
  <c r="K39"/>
  <c r="M39" s="1"/>
  <c r="K88"/>
  <c r="M88" s="1"/>
  <c r="K76"/>
  <c r="M76" s="1"/>
  <c r="K68"/>
  <c r="M68" s="1"/>
  <c r="K62"/>
  <c r="M62" s="1"/>
  <c r="K56"/>
  <c r="M56" s="1"/>
  <c r="K48"/>
  <c r="M48" s="1"/>
  <c r="K42"/>
  <c r="M42" s="1"/>
  <c r="K34"/>
  <c r="M34" s="1"/>
  <c r="K28"/>
  <c r="M28" s="1"/>
  <c r="K22"/>
  <c r="M22" s="1"/>
  <c r="K14"/>
  <c r="M14" s="1"/>
  <c r="K6"/>
  <c r="M6" s="1"/>
  <c r="K298"/>
  <c r="M298" s="1"/>
  <c r="K290"/>
  <c r="M290" s="1"/>
  <c r="K282"/>
  <c r="M282" s="1"/>
  <c r="K274"/>
  <c r="M274" s="1"/>
  <c r="K266"/>
  <c r="M266" s="1"/>
  <c r="K258"/>
  <c r="M258" s="1"/>
  <c r="K250"/>
  <c r="M250" s="1"/>
  <c r="K242"/>
  <c r="M242" s="1"/>
  <c r="K234"/>
  <c r="M234" s="1"/>
  <c r="K226"/>
  <c r="M226" s="1"/>
  <c r="K218"/>
  <c r="M218" s="1"/>
  <c r="K210"/>
  <c r="M210" s="1"/>
  <c r="K202"/>
  <c r="M202" s="1"/>
  <c r="K194"/>
  <c r="M194" s="1"/>
  <c r="K190"/>
  <c r="M190" s="1"/>
  <c r="K186"/>
  <c r="M186" s="1"/>
  <c r="K182"/>
  <c r="M182" s="1"/>
  <c r="K178"/>
  <c r="M178" s="1"/>
  <c r="K174"/>
  <c r="M174" s="1"/>
  <c r="K168"/>
  <c r="M168" s="1"/>
  <c r="K164"/>
  <c r="M164" s="1"/>
  <c r="K160"/>
  <c r="M160" s="1"/>
  <c r="K154"/>
  <c r="M154" s="1"/>
  <c r="K150"/>
  <c r="M150" s="1"/>
  <c r="K146"/>
  <c r="M146" s="1"/>
  <c r="K140"/>
  <c r="M140" s="1"/>
  <c r="K134"/>
  <c r="M134" s="1"/>
  <c r="K130"/>
  <c r="M130" s="1"/>
  <c r="K126"/>
  <c r="M126" s="1"/>
  <c r="K122"/>
  <c r="M122" s="1"/>
  <c r="K118"/>
  <c r="M118" s="1"/>
  <c r="K114"/>
  <c r="M114" s="1"/>
  <c r="K110"/>
  <c r="M110" s="1"/>
  <c r="K106"/>
  <c r="M106" s="1"/>
  <c r="K100"/>
  <c r="M100" s="1"/>
  <c r="K94"/>
  <c r="M94" s="1"/>
  <c r="K90"/>
  <c r="M90" s="1"/>
  <c r="K82"/>
  <c r="M82" s="1"/>
  <c r="K70"/>
  <c r="M70" s="1"/>
  <c r="K60"/>
  <c r="M60" s="1"/>
  <c r="K40"/>
  <c r="M40" s="1"/>
  <c r="K30"/>
  <c r="M30" s="1"/>
  <c r="K340"/>
  <c r="M340" s="1"/>
  <c r="K367"/>
  <c r="M367" s="1"/>
  <c r="K309"/>
  <c r="M309" s="1"/>
  <c r="K197"/>
  <c r="M197" s="1"/>
  <c r="K137"/>
  <c r="M137" s="1"/>
  <c r="K121"/>
  <c r="M121" s="1"/>
  <c r="K99"/>
  <c r="M99" s="1"/>
  <c r="K85"/>
  <c r="M85" s="1"/>
  <c r="K45"/>
  <c r="M45" s="1"/>
  <c r="K5"/>
  <c r="M5" s="1"/>
  <c r="K267"/>
  <c r="M267" s="1"/>
  <c r="K243"/>
  <c r="M243" s="1"/>
  <c r="K203"/>
  <c r="M203" s="1"/>
  <c r="K177"/>
  <c r="M177" s="1"/>
  <c r="K72"/>
  <c r="M72" s="1"/>
  <c r="K52"/>
  <c r="M52" s="1"/>
  <c r="K18"/>
  <c r="M18" s="1"/>
  <c r="K294"/>
  <c r="M294" s="1"/>
  <c r="K254"/>
  <c r="M254" s="1"/>
  <c r="K230"/>
  <c r="M230" s="1"/>
  <c r="K192"/>
  <c r="M192" s="1"/>
  <c r="K180"/>
  <c r="M180" s="1"/>
  <c r="K156"/>
  <c r="M156" s="1"/>
  <c r="K144"/>
  <c r="M144" s="1"/>
  <c r="K120"/>
  <c r="M120" s="1"/>
  <c r="K108"/>
  <c r="M108" s="1"/>
  <c r="K78"/>
  <c r="M78" s="1"/>
  <c r="K36"/>
  <c r="M36" s="1"/>
  <c r="K16"/>
  <c r="M16" s="1"/>
  <c r="K8"/>
  <c r="M8" s="1"/>
  <c r="K518"/>
  <c r="M518" s="1"/>
  <c r="K349"/>
  <c r="M349" s="1"/>
  <c r="K484"/>
  <c r="M484" s="1"/>
  <c r="K200"/>
  <c r="M200" s="1"/>
  <c r="K161"/>
  <c r="M161" s="1"/>
  <c r="K145"/>
  <c r="M145" s="1"/>
  <c r="K133"/>
  <c r="M133" s="1"/>
  <c r="K107"/>
  <c r="M107" s="1"/>
  <c r="K95"/>
  <c r="M95" s="1"/>
  <c r="K63"/>
  <c r="M63" s="1"/>
  <c r="K25"/>
  <c r="M25" s="1"/>
  <c r="K283"/>
  <c r="M283" s="1"/>
  <c r="K259"/>
  <c r="M259" s="1"/>
  <c r="K219"/>
  <c r="M219" s="1"/>
  <c r="K195"/>
  <c r="M195" s="1"/>
  <c r="K35"/>
  <c r="M35" s="1"/>
  <c r="K64"/>
  <c r="M64" s="1"/>
  <c r="K32"/>
  <c r="M32" s="1"/>
  <c r="K10"/>
  <c r="M10" s="1"/>
  <c r="K270"/>
  <c r="M270" s="1"/>
  <c r="K246"/>
  <c r="M246" s="1"/>
  <c r="K206"/>
  <c r="M206" s="1"/>
  <c r="K188"/>
  <c r="M188" s="1"/>
  <c r="K166"/>
  <c r="M166" s="1"/>
  <c r="K152"/>
  <c r="M152" s="1"/>
  <c r="K128"/>
  <c r="M128" s="1"/>
  <c r="K116"/>
  <c r="M116" s="1"/>
  <c r="K92"/>
  <c r="M92" s="1"/>
  <c r="K66"/>
  <c r="M66" s="1"/>
  <c r="K12"/>
  <c r="M12" s="1"/>
  <c r="K333"/>
  <c r="M333" s="1"/>
  <c r="K264"/>
  <c r="M264" s="1"/>
  <c r="K179"/>
  <c r="M179" s="1"/>
  <c r="K157"/>
  <c r="M157" s="1"/>
  <c r="K141"/>
  <c r="M141" s="1"/>
  <c r="K117"/>
  <c r="M117" s="1"/>
  <c r="K103"/>
  <c r="M103" s="1"/>
  <c r="K81"/>
  <c r="M81" s="1"/>
  <c r="K53"/>
  <c r="M53" s="1"/>
  <c r="K299"/>
  <c r="M299" s="1"/>
  <c r="K275"/>
  <c r="M275" s="1"/>
  <c r="K235"/>
  <c r="M235" s="1"/>
  <c r="K211"/>
  <c r="M211" s="1"/>
  <c r="K129"/>
  <c r="M129" s="1"/>
  <c r="K80"/>
  <c r="M80" s="1"/>
  <c r="K44"/>
  <c r="M44" s="1"/>
  <c r="K24"/>
  <c r="M24" s="1"/>
  <c r="K286"/>
  <c r="M286" s="1"/>
  <c r="K262"/>
  <c r="M262" s="1"/>
  <c r="K222"/>
  <c r="M222" s="1"/>
  <c r="K198"/>
  <c r="M198" s="1"/>
  <c r="K176"/>
  <c r="M176" s="1"/>
  <c r="K162"/>
  <c r="M162" s="1"/>
  <c r="K136"/>
  <c r="M136" s="1"/>
  <c r="K124"/>
  <c r="M124" s="1"/>
  <c r="K104"/>
  <c r="M104" s="1"/>
  <c r="K84"/>
  <c r="M84" s="1"/>
  <c r="K26"/>
  <c r="M26" s="1"/>
  <c r="K297"/>
  <c r="M297" s="1"/>
  <c r="K289"/>
  <c r="M289" s="1"/>
  <c r="K281"/>
  <c r="M281" s="1"/>
  <c r="K273"/>
  <c r="M273" s="1"/>
  <c r="K265"/>
  <c r="M265" s="1"/>
  <c r="K257"/>
  <c r="M257" s="1"/>
  <c r="K249"/>
  <c r="M249" s="1"/>
  <c r="K241"/>
  <c r="M241" s="1"/>
  <c r="K233"/>
  <c r="M233" s="1"/>
  <c r="K225"/>
  <c r="M225" s="1"/>
  <c r="K217"/>
  <c r="M217" s="1"/>
  <c r="K209"/>
  <c r="M209" s="1"/>
  <c r="K170"/>
  <c r="M170" s="1"/>
  <c r="K142"/>
  <c r="M142" s="1"/>
  <c r="K102"/>
  <c r="M102" s="1"/>
  <c r="K86"/>
  <c r="M86" s="1"/>
  <c r="K50"/>
  <c r="M50" s="1"/>
  <c r="K87"/>
  <c r="M87" s="1"/>
  <c r="K75"/>
  <c r="M75" s="1"/>
  <c r="K67"/>
  <c r="M67" s="1"/>
  <c r="K61"/>
  <c r="M61" s="1"/>
  <c r="K55"/>
  <c r="M55" s="1"/>
  <c r="K47"/>
  <c r="M47" s="1"/>
  <c r="K41"/>
  <c r="M41" s="1"/>
  <c r="K33"/>
  <c r="M33" s="1"/>
  <c r="K27"/>
  <c r="M27" s="1"/>
  <c r="K19"/>
  <c r="M19" s="1"/>
  <c r="K13"/>
  <c r="M13" s="1"/>
  <c r="K7"/>
  <c r="M7" s="1"/>
  <c r="J529"/>
  <c r="L529" s="1"/>
  <c r="J449"/>
  <c r="L449" s="1"/>
  <c r="J463"/>
  <c r="L463" s="1"/>
  <c r="J497"/>
  <c r="L497" s="1"/>
  <c r="J523"/>
  <c r="L523" s="1"/>
  <c r="J154"/>
  <c r="L154" s="1"/>
  <c r="J194"/>
  <c r="L194" s="1"/>
  <c r="J202"/>
  <c r="L202" s="1"/>
  <c r="J230"/>
  <c r="L230" s="1"/>
  <c r="J246"/>
  <c r="L246" s="1"/>
  <c r="N246" s="1"/>
  <c r="J264"/>
  <c r="L264" s="1"/>
  <c r="J280"/>
  <c r="L280" s="1"/>
  <c r="J348"/>
  <c r="L348" s="1"/>
  <c r="J121"/>
  <c r="L121" s="1"/>
  <c r="J298"/>
  <c r="L298" s="1"/>
  <c r="J124"/>
  <c r="L124" s="1"/>
  <c r="J310"/>
  <c r="L310" s="1"/>
  <c r="J431"/>
  <c r="L431" s="1"/>
  <c r="J314"/>
  <c r="L314" s="1"/>
  <c r="J307"/>
  <c r="L307" s="1"/>
  <c r="J326"/>
  <c r="L326" s="1"/>
  <c r="J340"/>
  <c r="L340" s="1"/>
  <c r="J371"/>
  <c r="L371" s="1"/>
  <c r="J404"/>
  <c r="L404" s="1"/>
  <c r="J382"/>
  <c r="L382" s="1"/>
  <c r="J415"/>
  <c r="L415" s="1"/>
  <c r="J511"/>
  <c r="L511" s="1"/>
  <c r="J19"/>
  <c r="L19" s="1"/>
  <c r="J82"/>
  <c r="L82" s="1"/>
  <c r="J63"/>
  <c r="L63" s="1"/>
  <c r="J105"/>
  <c r="L105" s="1"/>
  <c r="J56"/>
  <c r="L56" s="1"/>
  <c r="J76"/>
  <c r="L76" s="1"/>
  <c r="J102"/>
  <c r="L102" s="1"/>
  <c r="N102" s="1"/>
  <c r="J5"/>
  <c r="L5" s="1"/>
  <c r="J21"/>
  <c r="L21" s="1"/>
  <c r="J90"/>
  <c r="L90" s="1"/>
  <c r="J262"/>
  <c r="L262" s="1"/>
  <c r="J300"/>
  <c r="L300" s="1"/>
  <c r="J248"/>
  <c r="L248" s="1"/>
  <c r="N248" s="1"/>
  <c r="J266"/>
  <c r="L266" s="1"/>
  <c r="J358"/>
  <c r="L358" s="1"/>
  <c r="J212"/>
  <c r="L212" s="1"/>
  <c r="J228"/>
  <c r="L228" s="1"/>
  <c r="N228" s="1"/>
  <c r="J244"/>
  <c r="L244" s="1"/>
  <c r="J383"/>
  <c r="L383" s="1"/>
  <c r="N383" s="1"/>
  <c r="J167"/>
  <c r="L167" s="1"/>
  <c r="J182"/>
  <c r="L182" s="1"/>
  <c r="J290"/>
  <c r="L290" s="1"/>
  <c r="J350"/>
  <c r="L350" s="1"/>
  <c r="J379"/>
  <c r="L379" s="1"/>
  <c r="N379" s="1"/>
  <c r="J411"/>
  <c r="L411" s="1"/>
  <c r="N411" s="1"/>
  <c r="J472"/>
  <c r="L472" s="1"/>
  <c r="J509"/>
  <c r="L509" s="1"/>
  <c r="J354"/>
  <c r="L354" s="1"/>
  <c r="J395"/>
  <c r="L395" s="1"/>
  <c r="J433"/>
  <c r="L433" s="1"/>
  <c r="J447"/>
  <c r="L447" s="1"/>
  <c r="J477"/>
  <c r="L477" s="1"/>
  <c r="J487"/>
  <c r="L487" s="1"/>
  <c r="J514"/>
  <c r="L514" s="1"/>
  <c r="J353"/>
  <c r="L353" s="1"/>
  <c r="J473"/>
  <c r="L473" s="1"/>
  <c r="L531"/>
  <c r="J374"/>
  <c r="L374" s="1"/>
  <c r="J399"/>
  <c r="L399" s="1"/>
  <c r="J422"/>
  <c r="L422" s="1"/>
  <c r="J530"/>
  <c r="L530" s="1"/>
  <c r="J14"/>
  <c r="L14" s="1"/>
  <c r="J12"/>
  <c r="L12" s="1"/>
  <c r="J32"/>
  <c r="L32" s="1"/>
  <c r="K413"/>
  <c r="M413" s="1"/>
  <c r="K173"/>
  <c r="M173" s="1"/>
  <c r="K113"/>
  <c r="M113" s="1"/>
  <c r="J49"/>
  <c r="L49" s="1"/>
  <c r="K251"/>
  <c r="M251" s="1"/>
  <c r="J109"/>
  <c r="L109" s="1"/>
  <c r="K109"/>
  <c r="M109" s="1"/>
  <c r="K238"/>
  <c r="M238" s="1"/>
  <c r="K172"/>
  <c r="M172" s="1"/>
  <c r="J54"/>
  <c r="L54" s="1"/>
  <c r="K54"/>
  <c r="M54" s="1"/>
  <c r="K293"/>
  <c r="M293" s="1"/>
  <c r="K253"/>
  <c r="M253" s="1"/>
  <c r="K229"/>
  <c r="M229" s="1"/>
  <c r="K138"/>
  <c r="M138" s="1"/>
  <c r="K46"/>
  <c r="M46" s="1"/>
  <c r="J51"/>
  <c r="L51" s="1"/>
  <c r="K51"/>
  <c r="M51" s="1"/>
  <c r="K31"/>
  <c r="M31" s="1"/>
  <c r="J34"/>
  <c r="L34" s="1"/>
  <c r="K149"/>
  <c r="M149" s="1"/>
  <c r="K15"/>
  <c r="M15" s="1"/>
  <c r="K227"/>
  <c r="M227" s="1"/>
  <c r="K302"/>
  <c r="M302" s="1"/>
  <c r="J214"/>
  <c r="L214" s="1"/>
  <c r="K214"/>
  <c r="M214" s="1"/>
  <c r="J160"/>
  <c r="L160" s="1"/>
  <c r="J112"/>
  <c r="L112" s="1"/>
  <c r="K112"/>
  <c r="M112" s="1"/>
  <c r="K20"/>
  <c r="M20" s="1"/>
  <c r="K269"/>
  <c r="M269" s="1"/>
  <c r="K245"/>
  <c r="M245" s="1"/>
  <c r="K205"/>
  <c r="M205" s="1"/>
  <c r="K98"/>
  <c r="M98" s="1"/>
  <c r="K65"/>
  <c r="M65" s="1"/>
  <c r="K43"/>
  <c r="M43" s="1"/>
  <c r="K9"/>
  <c r="M9" s="1"/>
  <c r="K347"/>
  <c r="M347" s="1"/>
  <c r="J91"/>
  <c r="L91" s="1"/>
  <c r="K91"/>
  <c r="M91" s="1"/>
  <c r="K291"/>
  <c r="M291" s="1"/>
  <c r="K58"/>
  <c r="M58" s="1"/>
  <c r="K278"/>
  <c r="M278" s="1"/>
  <c r="J148"/>
  <c r="L148" s="1"/>
  <c r="K148"/>
  <c r="M148" s="1"/>
  <c r="J96"/>
  <c r="L96" s="1"/>
  <c r="K96"/>
  <c r="M96" s="1"/>
  <c r="J8"/>
  <c r="L8" s="1"/>
  <c r="K285"/>
  <c r="M285" s="1"/>
  <c r="K261"/>
  <c r="M261" s="1"/>
  <c r="K221"/>
  <c r="M221" s="1"/>
  <c r="K158"/>
  <c r="M158" s="1"/>
  <c r="K79"/>
  <c r="M79" s="1"/>
  <c r="K57"/>
  <c r="M57" s="1"/>
  <c r="K23"/>
  <c r="M23" s="1"/>
  <c r="J81"/>
  <c r="L81" s="1"/>
  <c r="J104"/>
  <c r="L104" s="1"/>
  <c r="J117"/>
  <c r="L117" s="1"/>
  <c r="J68"/>
  <c r="L68" s="1"/>
  <c r="J86"/>
  <c r="L86" s="1"/>
  <c r="J129"/>
  <c r="L129" s="1"/>
  <c r="J98"/>
  <c r="L98" s="1"/>
  <c r="J175"/>
  <c r="L175" s="1"/>
  <c r="J191"/>
  <c r="L191" s="1"/>
  <c r="J165"/>
  <c r="L165" s="1"/>
  <c r="J217"/>
  <c r="L217" s="1"/>
  <c r="J233"/>
  <c r="L233" s="1"/>
  <c r="J135"/>
  <c r="L135" s="1"/>
  <c r="J197"/>
  <c r="L197" s="1"/>
  <c r="J215"/>
  <c r="L215" s="1"/>
  <c r="J231"/>
  <c r="L231" s="1"/>
  <c r="J141"/>
  <c r="L141" s="1"/>
  <c r="J153"/>
  <c r="L153" s="1"/>
  <c r="J177"/>
  <c r="L177" s="1"/>
  <c r="J195"/>
  <c r="L195" s="1"/>
  <c r="J251"/>
  <c r="L251" s="1"/>
  <c r="J287"/>
  <c r="L287" s="1"/>
  <c r="J282"/>
  <c r="L282" s="1"/>
  <c r="J271"/>
  <c r="L271" s="1"/>
  <c r="J304"/>
  <c r="L304" s="1"/>
  <c r="J257"/>
  <c r="L257" s="1"/>
  <c r="J297"/>
  <c r="L297" s="1"/>
  <c r="J325"/>
  <c r="L325" s="1"/>
  <c r="J351"/>
  <c r="L351" s="1"/>
  <c r="J305"/>
  <c r="L305" s="1"/>
  <c r="J355"/>
  <c r="L355" s="1"/>
  <c r="J384"/>
  <c r="L384" s="1"/>
  <c r="J331"/>
  <c r="L331" s="1"/>
  <c r="J363"/>
  <c r="L363" s="1"/>
  <c r="J401"/>
  <c r="L401" s="1"/>
  <c r="J430"/>
  <c r="L430" s="1"/>
  <c r="J444"/>
  <c r="L444" s="1"/>
  <c r="J396"/>
  <c r="L396" s="1"/>
  <c r="J450"/>
  <c r="L450" s="1"/>
  <c r="J476"/>
  <c r="L476" s="1"/>
  <c r="J506"/>
  <c r="L506" s="1"/>
  <c r="J423"/>
  <c r="L423" s="1"/>
  <c r="J453"/>
  <c r="L453" s="1"/>
  <c r="J465"/>
  <c r="L465" s="1"/>
  <c r="J499"/>
  <c r="L499" s="1"/>
  <c r="J525"/>
  <c r="L525" s="1"/>
  <c r="J162"/>
  <c r="L162" s="1"/>
  <c r="J196"/>
  <c r="L196" s="1"/>
  <c r="J204"/>
  <c r="L204" s="1"/>
  <c r="J218"/>
  <c r="L218" s="1"/>
  <c r="J234"/>
  <c r="L234" s="1"/>
  <c r="J250"/>
  <c r="L250" s="1"/>
  <c r="J268"/>
  <c r="L268" s="1"/>
  <c r="J284"/>
  <c r="L284" s="1"/>
  <c r="J369"/>
  <c r="L369" s="1"/>
  <c r="J69"/>
  <c r="L69" s="1"/>
  <c r="J111"/>
  <c r="L111" s="1"/>
  <c r="J269"/>
  <c r="L269" s="1"/>
  <c r="J303"/>
  <c r="L303" s="1"/>
  <c r="J62"/>
  <c r="L62" s="1"/>
  <c r="J130"/>
  <c r="L130" s="1"/>
  <c r="J312"/>
  <c r="L312" s="1"/>
  <c r="J435"/>
  <c r="L435" s="1"/>
  <c r="J46"/>
  <c r="L46" s="1"/>
  <c r="J150"/>
  <c r="L150" s="1"/>
  <c r="J318"/>
  <c r="L318" s="1"/>
  <c r="J332"/>
  <c r="L332" s="1"/>
  <c r="J342"/>
  <c r="L342" s="1"/>
  <c r="J381"/>
  <c r="L381" s="1"/>
  <c r="J420"/>
  <c r="L420" s="1"/>
  <c r="J275"/>
  <c r="L275" s="1"/>
  <c r="J386"/>
  <c r="L386" s="1"/>
  <c r="J419"/>
  <c r="L419" s="1"/>
  <c r="J7"/>
  <c r="L7" s="1"/>
  <c r="J23"/>
  <c r="L23" s="1"/>
  <c r="J50"/>
  <c r="L50" s="1"/>
  <c r="J77"/>
  <c r="L77" s="1"/>
  <c r="J114"/>
  <c r="L114" s="1"/>
  <c r="J59"/>
  <c r="L59" s="1"/>
  <c r="J83"/>
  <c r="L83" s="1"/>
  <c r="J125"/>
  <c r="L125" s="1"/>
  <c r="J9"/>
  <c r="L9" s="1"/>
  <c r="J25"/>
  <c r="L25" s="1"/>
  <c r="J44"/>
  <c r="L44" s="1"/>
  <c r="J108"/>
  <c r="L108" s="1"/>
  <c r="J289"/>
  <c r="L289" s="1"/>
  <c r="J385"/>
  <c r="L385" s="1"/>
  <c r="J252"/>
  <c r="L252" s="1"/>
  <c r="J309"/>
  <c r="L309" s="1"/>
  <c r="J95"/>
  <c r="L95" s="1"/>
  <c r="J134"/>
  <c r="L134" s="1"/>
  <c r="J171"/>
  <c r="L171" s="1"/>
  <c r="J216"/>
  <c r="L216" s="1"/>
  <c r="J232"/>
  <c r="L232" s="1"/>
  <c r="J265"/>
  <c r="L265" s="1"/>
  <c r="J481"/>
  <c r="L481" s="1"/>
  <c r="J173"/>
  <c r="L173" s="1"/>
  <c r="J186"/>
  <c r="L186" s="1"/>
  <c r="J344"/>
  <c r="L344" s="1"/>
  <c r="J366"/>
  <c r="L366" s="1"/>
  <c r="J388"/>
  <c r="L388" s="1"/>
  <c r="J416"/>
  <c r="L416" s="1"/>
  <c r="J482"/>
  <c r="L482" s="1"/>
  <c r="J521"/>
  <c r="L521" s="1"/>
  <c r="J359"/>
  <c r="L359" s="1"/>
  <c r="J400"/>
  <c r="L400" s="1"/>
  <c r="J436"/>
  <c r="L436" s="1"/>
  <c r="J451"/>
  <c r="L451" s="1"/>
  <c r="J480"/>
  <c r="L480" s="1"/>
  <c r="J491"/>
  <c r="L491" s="1"/>
  <c r="J515"/>
  <c r="L515" s="1"/>
  <c r="J373"/>
  <c r="L373" s="1"/>
  <c r="J496"/>
  <c r="L496" s="1"/>
  <c r="J532"/>
  <c r="L532" s="1"/>
  <c r="J378"/>
  <c r="L378" s="1"/>
  <c r="J406"/>
  <c r="L406" s="1"/>
  <c r="J489"/>
  <c r="L489" s="1"/>
  <c r="J18"/>
  <c r="L18" s="1"/>
  <c r="J16"/>
  <c r="L16" s="1"/>
  <c r="J36"/>
  <c r="L36" s="1"/>
  <c r="J20"/>
  <c r="L20" s="1"/>
  <c r="J52"/>
  <c r="L52" s="1"/>
  <c r="J57"/>
  <c r="L57" s="1"/>
  <c r="J97"/>
  <c r="L97" s="1"/>
  <c r="J106"/>
  <c r="L106" s="1"/>
  <c r="J79"/>
  <c r="L79" s="1"/>
  <c r="J120"/>
  <c r="L120" s="1"/>
  <c r="J72"/>
  <c r="L72" s="1"/>
  <c r="J92"/>
  <c r="L92" s="1"/>
  <c r="J131"/>
  <c r="L131" s="1"/>
  <c r="J107"/>
  <c r="L107" s="1"/>
  <c r="J179"/>
  <c r="L179" s="1"/>
  <c r="J137"/>
  <c r="L137" s="1"/>
  <c r="J168"/>
  <c r="L168" s="1"/>
  <c r="J221"/>
  <c r="L221" s="1"/>
  <c r="J145"/>
  <c r="L145" s="1"/>
  <c r="J201"/>
  <c r="L201" s="1"/>
  <c r="J219"/>
  <c r="L219" s="1"/>
  <c r="J235"/>
  <c r="L235" s="1"/>
  <c r="J143"/>
  <c r="L143" s="1"/>
  <c r="N143" s="1"/>
  <c r="J169"/>
  <c r="L169" s="1"/>
  <c r="J180"/>
  <c r="L180" s="1"/>
  <c r="J188"/>
  <c r="L188" s="1"/>
  <c r="J199"/>
  <c r="L199" s="1"/>
  <c r="J255"/>
  <c r="L255" s="1"/>
  <c r="J261"/>
  <c r="L261" s="1"/>
  <c r="J294"/>
  <c r="L294" s="1"/>
  <c r="J320"/>
  <c r="L320" s="1"/>
  <c r="J267"/>
  <c r="L267" s="1"/>
  <c r="J302"/>
  <c r="L302" s="1"/>
  <c r="J333"/>
  <c r="L333" s="1"/>
  <c r="J360"/>
  <c r="L360" s="1"/>
  <c r="J321"/>
  <c r="L321" s="1"/>
  <c r="J357"/>
  <c r="L357" s="1"/>
  <c r="J409"/>
  <c r="L409" s="1"/>
  <c r="J335"/>
  <c r="L335" s="1"/>
  <c r="J364"/>
  <c r="L364" s="1"/>
  <c r="J414"/>
  <c r="L414" s="1"/>
  <c r="J434"/>
  <c r="L434" s="1"/>
  <c r="J448"/>
  <c r="L448" s="1"/>
  <c r="J464"/>
  <c r="L464" s="1"/>
  <c r="J412"/>
  <c r="L412" s="1"/>
  <c r="J438"/>
  <c r="L438" s="1"/>
  <c r="J454"/>
  <c r="L454" s="1"/>
  <c r="N454" s="1"/>
  <c r="J479"/>
  <c r="L479" s="1"/>
  <c r="J424"/>
  <c r="L424" s="1"/>
  <c r="J483"/>
  <c r="L483" s="1"/>
  <c r="J500"/>
  <c r="L500" s="1"/>
  <c r="N500" s="1"/>
  <c r="J510"/>
  <c r="L510" s="1"/>
  <c r="J452"/>
  <c r="L452" s="1"/>
  <c r="J428"/>
  <c r="L428" s="1"/>
  <c r="J458"/>
  <c r="L458" s="1"/>
  <c r="J488"/>
  <c r="L488" s="1"/>
  <c r="J486"/>
  <c r="L486" s="1"/>
  <c r="J516"/>
  <c r="L516" s="1"/>
  <c r="J508"/>
  <c r="L508" s="1"/>
  <c r="J441"/>
  <c r="L441" s="1"/>
  <c r="J457"/>
  <c r="L457" s="1"/>
  <c r="J467"/>
  <c r="L467" s="1"/>
  <c r="J503"/>
  <c r="L503" s="1"/>
  <c r="J527"/>
  <c r="L527" s="1"/>
  <c r="J166"/>
  <c r="L166" s="1"/>
  <c r="J198"/>
  <c r="L198" s="1"/>
  <c r="J206"/>
  <c r="L206" s="1"/>
  <c r="J222"/>
  <c r="L222" s="1"/>
  <c r="J238"/>
  <c r="L238" s="1"/>
  <c r="J254"/>
  <c r="L254" s="1"/>
  <c r="J272"/>
  <c r="L272" s="1"/>
  <c r="J288"/>
  <c r="L288" s="1"/>
  <c r="J41"/>
  <c r="L41" s="1"/>
  <c r="J115"/>
  <c r="L115" s="1"/>
  <c r="J285"/>
  <c r="L285" s="1"/>
  <c r="J356"/>
  <c r="L356" s="1"/>
  <c r="J70"/>
  <c r="L70" s="1"/>
  <c r="J136"/>
  <c r="L136" s="1"/>
  <c r="J316"/>
  <c r="L316" s="1"/>
  <c r="J470"/>
  <c r="L470" s="1"/>
  <c r="J138"/>
  <c r="L138" s="1"/>
  <c r="J152"/>
  <c r="L152" s="1"/>
  <c r="J322"/>
  <c r="L322" s="1"/>
  <c r="J334"/>
  <c r="L334" s="1"/>
  <c r="J346"/>
  <c r="L346" s="1"/>
  <c r="J387"/>
  <c r="L387" s="1"/>
  <c r="J512"/>
  <c r="L512" s="1"/>
  <c r="K240"/>
  <c r="M240" s="1"/>
  <c r="J185"/>
  <c r="L185" s="1"/>
  <c r="K185"/>
  <c r="M185" s="1"/>
  <c r="J132"/>
  <c r="L132" s="1"/>
  <c r="K132"/>
  <c r="M132" s="1"/>
  <c r="J74"/>
  <c r="L74" s="1"/>
  <c r="K74"/>
  <c r="M74" s="1"/>
  <c r="K17"/>
  <c r="M17" s="1"/>
  <c r="K127"/>
  <c r="M127" s="1"/>
  <c r="K38"/>
  <c r="M38" s="1"/>
  <c r="J237"/>
  <c r="L237" s="1"/>
  <c r="K237"/>
  <c r="M237" s="1"/>
  <c r="K71"/>
  <c r="M71" s="1"/>
  <c r="J73"/>
  <c r="L73" s="1"/>
  <c r="K73"/>
  <c r="M73" s="1"/>
  <c r="K301"/>
  <c r="M301" s="1"/>
  <c r="K213"/>
  <c r="M213" s="1"/>
  <c r="J319"/>
  <c r="L319" s="1"/>
  <c r="J403"/>
  <c r="L403" s="1"/>
  <c r="J421"/>
  <c r="L421" s="1"/>
  <c r="N421" s="1"/>
  <c r="J11"/>
  <c r="L11" s="1"/>
  <c r="J27"/>
  <c r="L27" s="1"/>
  <c r="J53"/>
  <c r="L53" s="1"/>
  <c r="J80"/>
  <c r="L80" s="1"/>
  <c r="J118"/>
  <c r="L118" s="1"/>
  <c r="J65"/>
  <c r="L65" s="1"/>
  <c r="J35"/>
  <c r="L35" s="1"/>
  <c r="J127"/>
  <c r="L127" s="1"/>
  <c r="J13"/>
  <c r="L13" s="1"/>
  <c r="J29"/>
  <c r="L29" s="1"/>
  <c r="J61"/>
  <c r="L61" s="1"/>
  <c r="J139"/>
  <c r="L139" s="1"/>
  <c r="J147"/>
  <c r="L147" s="1"/>
  <c r="J87"/>
  <c r="L87" s="1"/>
  <c r="J156"/>
  <c r="L156" s="1"/>
  <c r="J256"/>
  <c r="L256" s="1"/>
  <c r="J328"/>
  <c r="L328" s="1"/>
  <c r="J99"/>
  <c r="L99" s="1"/>
  <c r="J140"/>
  <c r="L140" s="1"/>
  <c r="J193"/>
  <c r="L193" s="1"/>
  <c r="J220"/>
  <c r="L220" s="1"/>
  <c r="J236"/>
  <c r="L236" s="1"/>
  <c r="J278"/>
  <c r="L278" s="1"/>
  <c r="J159"/>
  <c r="L159" s="1"/>
  <c r="J174"/>
  <c r="L174" s="1"/>
  <c r="J190"/>
  <c r="L190" s="1"/>
  <c r="J427"/>
  <c r="L427" s="1"/>
  <c r="J368"/>
  <c r="L368" s="1"/>
  <c r="J391"/>
  <c r="L391" s="1"/>
  <c r="J469"/>
  <c r="L469" s="1"/>
  <c r="J501"/>
  <c r="L501" s="1"/>
  <c r="J362"/>
  <c r="L362" s="1"/>
  <c r="J418"/>
  <c r="L418" s="1"/>
  <c r="J439"/>
  <c r="L439" s="1"/>
  <c r="J455"/>
  <c r="L455" s="1"/>
  <c r="J484"/>
  <c r="L484" s="1"/>
  <c r="J492"/>
  <c r="L492" s="1"/>
  <c r="J329"/>
  <c r="L329" s="1"/>
  <c r="J389"/>
  <c r="L389" s="1"/>
  <c r="J513"/>
  <c r="L513" s="1"/>
  <c r="J311"/>
  <c r="L311" s="1"/>
  <c r="J390"/>
  <c r="L390" s="1"/>
  <c r="J408"/>
  <c r="L408" s="1"/>
  <c r="J493"/>
  <c r="L493" s="1"/>
  <c r="J6"/>
  <c r="L6" s="1"/>
  <c r="J22"/>
  <c r="L22" s="1"/>
  <c r="J24"/>
  <c r="L24" s="1"/>
  <c r="J40"/>
  <c r="L40" s="1"/>
  <c r="J42"/>
  <c r="L42" s="1"/>
  <c r="J26"/>
  <c r="L26" s="1"/>
  <c r="J58"/>
  <c r="L58" s="1"/>
  <c r="J100"/>
  <c r="L100" s="1"/>
  <c r="J123"/>
  <c r="L123" s="1"/>
  <c r="J113"/>
  <c r="L113" s="1"/>
  <c r="J122"/>
  <c r="L122" s="1"/>
  <c r="J75"/>
  <c r="L75" s="1"/>
  <c r="J94"/>
  <c r="L94" s="1"/>
  <c r="J67"/>
  <c r="L67" s="1"/>
  <c r="J110"/>
  <c r="L110" s="1"/>
  <c r="J183"/>
  <c r="L183" s="1"/>
  <c r="J161"/>
  <c r="L161" s="1"/>
  <c r="J209"/>
  <c r="L209" s="1"/>
  <c r="J225"/>
  <c r="L225" s="1"/>
  <c r="J241"/>
  <c r="L241" s="1"/>
  <c r="J155"/>
  <c r="L155" s="1"/>
  <c r="J207"/>
  <c r="L207" s="1"/>
  <c r="J223"/>
  <c r="L223" s="1"/>
  <c r="J239"/>
  <c r="L239" s="1"/>
  <c r="J149"/>
  <c r="L149" s="1"/>
  <c r="J170"/>
  <c r="L170" s="1"/>
  <c r="J181"/>
  <c r="L181" s="1"/>
  <c r="J189"/>
  <c r="L189" s="1"/>
  <c r="J203"/>
  <c r="L203" s="1"/>
  <c r="J259"/>
  <c r="L259" s="1"/>
  <c r="J263"/>
  <c r="L263" s="1"/>
  <c r="J299"/>
  <c r="L299" s="1"/>
  <c r="J283"/>
  <c r="L283" s="1"/>
  <c r="J249"/>
  <c r="L249" s="1"/>
  <c r="J273"/>
  <c r="L273" s="1"/>
  <c r="J306"/>
  <c r="L306" s="1"/>
  <c r="J337"/>
  <c r="L337" s="1"/>
  <c r="J365"/>
  <c r="L365" s="1"/>
  <c r="J345"/>
  <c r="L345" s="1"/>
  <c r="J361"/>
  <c r="L361" s="1"/>
  <c r="J323"/>
  <c r="L323" s="1"/>
  <c r="J339"/>
  <c r="L339" s="1"/>
  <c r="J393"/>
  <c r="L393" s="1"/>
  <c r="J417"/>
  <c r="L417" s="1"/>
  <c r="J437"/>
  <c r="L437" s="1"/>
  <c r="J468"/>
  <c r="L468" s="1"/>
  <c r="J442"/>
  <c r="L442" s="1"/>
  <c r="J426"/>
  <c r="L426" s="1"/>
  <c r="J504"/>
  <c r="L504" s="1"/>
  <c r="J445"/>
  <c r="L445" s="1"/>
  <c r="J461"/>
  <c r="L461" s="1"/>
  <c r="J495"/>
  <c r="L495" s="1"/>
  <c r="J517"/>
  <c r="L517" s="1"/>
  <c r="J172"/>
  <c r="L172" s="1"/>
  <c r="J200"/>
  <c r="L200" s="1"/>
  <c r="J210"/>
  <c r="L210" s="1"/>
  <c r="J226"/>
  <c r="L226" s="1"/>
  <c r="J242"/>
  <c r="L242" s="1"/>
  <c r="J258"/>
  <c r="L258" s="1"/>
  <c r="J274"/>
  <c r="L274" s="1"/>
  <c r="J296"/>
  <c r="L296" s="1"/>
  <c r="J45"/>
  <c r="L45" s="1"/>
  <c r="J89"/>
  <c r="L89" s="1"/>
  <c r="J119"/>
  <c r="L119" s="1"/>
  <c r="J293"/>
  <c r="L293" s="1"/>
  <c r="J48"/>
  <c r="L48" s="1"/>
  <c r="J88"/>
  <c r="L88" s="1"/>
  <c r="J308"/>
  <c r="L308" s="1"/>
  <c r="J425"/>
  <c r="L425" s="1"/>
  <c r="J474"/>
  <c r="L474" s="1"/>
  <c r="J146"/>
  <c r="L146" s="1"/>
  <c r="J292"/>
  <c r="L292" s="1"/>
  <c r="J324"/>
  <c r="L324" s="1"/>
  <c r="J338"/>
  <c r="L338" s="1"/>
  <c r="J367"/>
  <c r="L367" s="1"/>
  <c r="J402"/>
  <c r="L402" s="1"/>
  <c r="J301"/>
  <c r="L301" s="1"/>
  <c r="J376"/>
  <c r="L376" s="1"/>
  <c r="J413"/>
  <c r="L413" s="1"/>
  <c r="J507"/>
  <c r="L507" s="1"/>
  <c r="J15"/>
  <c r="L15" s="1"/>
  <c r="J31"/>
  <c r="L31" s="1"/>
  <c r="J60"/>
  <c r="L60" s="1"/>
  <c r="J84"/>
  <c r="L84" s="1"/>
  <c r="J47"/>
  <c r="L47" s="1"/>
  <c r="J66"/>
  <c r="L66" s="1"/>
  <c r="J39"/>
  <c r="L39" s="1"/>
  <c r="J158"/>
  <c r="L158" s="1"/>
  <c r="J17"/>
  <c r="L17" s="1"/>
  <c r="J33"/>
  <c r="L33" s="1"/>
  <c r="J64"/>
  <c r="L64" s="1"/>
  <c r="J142"/>
  <c r="L142" s="1"/>
  <c r="J276"/>
  <c r="L276" s="1"/>
  <c r="J93"/>
  <c r="L93" s="1"/>
  <c r="J205"/>
  <c r="L205" s="1"/>
  <c r="J260"/>
  <c r="L260" s="1"/>
  <c r="J352"/>
  <c r="L352" s="1"/>
  <c r="J103"/>
  <c r="L103" s="1"/>
  <c r="J144"/>
  <c r="L144" s="1"/>
  <c r="J208"/>
  <c r="L208" s="1"/>
  <c r="J224"/>
  <c r="L224" s="1"/>
  <c r="J240"/>
  <c r="L240" s="1"/>
  <c r="J281"/>
  <c r="L281" s="1"/>
  <c r="J163"/>
  <c r="L163" s="1"/>
  <c r="J178"/>
  <c r="L178" s="1"/>
  <c r="J286"/>
  <c r="L286" s="1"/>
  <c r="J341"/>
  <c r="L341" s="1"/>
  <c r="J375"/>
  <c r="L375" s="1"/>
  <c r="J407"/>
  <c r="L407" s="1"/>
  <c r="J471"/>
  <c r="L471" s="1"/>
  <c r="J505"/>
  <c r="L505" s="1"/>
  <c r="J330"/>
  <c r="L330" s="1"/>
  <c r="J370"/>
  <c r="L370" s="1"/>
  <c r="J429"/>
  <c r="L429" s="1"/>
  <c r="J443"/>
  <c r="L443" s="1"/>
  <c r="J459"/>
  <c r="L459" s="1"/>
  <c r="J485"/>
  <c r="L485" s="1"/>
  <c r="J498"/>
  <c r="L498" s="1"/>
  <c r="J336"/>
  <c r="L336" s="1"/>
  <c r="J405"/>
  <c r="L405" s="1"/>
  <c r="J520"/>
  <c r="L520" s="1"/>
  <c r="J313"/>
  <c r="L313" s="1"/>
  <c r="J398"/>
  <c r="L398" s="1"/>
  <c r="J410"/>
  <c r="L410" s="1"/>
  <c r="J519"/>
  <c r="L519" s="1"/>
  <c r="J10"/>
  <c r="L10" s="1"/>
  <c r="J4"/>
  <c r="L4" s="1"/>
  <c r="J28"/>
  <c r="L28" s="1"/>
  <c r="J38"/>
  <c r="L38" s="1"/>
  <c r="J43"/>
  <c r="L43" s="1"/>
  <c r="J30"/>
  <c r="L30" s="1"/>
  <c r="J78"/>
  <c r="L78" s="1"/>
  <c r="J101"/>
  <c r="L101" s="1"/>
  <c r="J126"/>
  <c r="L126" s="1"/>
  <c r="J116"/>
  <c r="L116" s="1"/>
  <c r="J55"/>
  <c r="L55" s="1"/>
  <c r="J85"/>
  <c r="L85" s="1"/>
  <c r="J128"/>
  <c r="L128" s="1"/>
  <c r="J71"/>
  <c r="L71" s="1"/>
  <c r="J133"/>
  <c r="L133" s="1"/>
  <c r="J187"/>
  <c r="L187" s="1"/>
  <c r="J164"/>
  <c r="L164" s="1"/>
  <c r="J213"/>
  <c r="L213" s="1"/>
  <c r="J229"/>
  <c r="L229" s="1"/>
  <c r="J245"/>
  <c r="L245" s="1"/>
  <c r="J157"/>
  <c r="L157" s="1"/>
  <c r="J211"/>
  <c r="L211" s="1"/>
  <c r="J227"/>
  <c r="L227" s="1"/>
  <c r="J243"/>
  <c r="L243" s="1"/>
  <c r="J151"/>
  <c r="L151" s="1"/>
  <c r="J176"/>
  <c r="L176" s="1"/>
  <c r="J192"/>
  <c r="L192" s="1"/>
  <c r="J247"/>
  <c r="L247" s="1"/>
  <c r="J279"/>
  <c r="L279" s="1"/>
  <c r="J270"/>
  <c r="L270" s="1"/>
  <c r="J315"/>
  <c r="L315" s="1"/>
  <c r="J295"/>
  <c r="L295" s="1"/>
  <c r="J253"/>
  <c r="L253" s="1"/>
  <c r="J291"/>
  <c r="L291" s="1"/>
  <c r="J317"/>
  <c r="L317" s="1"/>
  <c r="J349"/>
  <c r="L349" s="1"/>
  <c r="J397"/>
  <c r="L397" s="1"/>
  <c r="J347"/>
  <c r="L347" s="1"/>
  <c r="J377"/>
  <c r="L377" s="1"/>
  <c r="J327"/>
  <c r="L327" s="1"/>
  <c r="J343"/>
  <c r="L343" s="1"/>
  <c r="J394"/>
  <c r="L394" s="1"/>
  <c r="N394" s="1"/>
  <c r="J372"/>
  <c r="L372" s="1"/>
  <c r="J440"/>
  <c r="L440" s="1"/>
  <c r="J456"/>
  <c r="L456" s="1"/>
  <c r="J380"/>
  <c r="L380" s="1"/>
  <c r="J432"/>
  <c r="L432" s="1"/>
  <c r="J446"/>
  <c r="L446" s="1"/>
  <c r="J462"/>
  <c r="L462" s="1"/>
  <c r="J490"/>
  <c r="L490" s="1"/>
  <c r="J475"/>
  <c r="L475" s="1"/>
  <c r="J478"/>
  <c r="L478" s="1"/>
  <c r="J502"/>
  <c r="L502" s="1"/>
  <c r="J526"/>
  <c r="L526" s="1"/>
  <c r="J518"/>
  <c r="L518" s="1"/>
  <c r="J460"/>
  <c r="L460" s="1"/>
  <c r="J466"/>
  <c r="L466" s="1"/>
  <c r="J392"/>
  <c r="L392" s="1"/>
  <c r="J494"/>
  <c r="L494" s="1"/>
  <c r="J522"/>
  <c r="L522" s="1"/>
  <c r="J524"/>
  <c r="L524" s="1"/>
  <c r="J37"/>
  <c r="L37" s="1"/>
  <c r="K37"/>
  <c r="M37" s="1"/>
  <c r="J184"/>
  <c r="L184" s="1"/>
  <c r="K184"/>
  <c r="M184" s="1"/>
  <c r="J277"/>
  <c r="L277" s="1"/>
  <c r="K277"/>
  <c r="M277" s="1"/>
  <c r="N336" l="1"/>
  <c r="N88"/>
  <c r="N89"/>
  <c r="N466"/>
  <c r="N465"/>
  <c r="N449"/>
  <c r="N526"/>
  <c r="N451"/>
  <c r="N432"/>
  <c r="N410"/>
  <c r="N15"/>
  <c r="N279"/>
  <c r="N103"/>
  <c r="N66"/>
  <c r="N445"/>
  <c r="N249"/>
  <c r="N254"/>
  <c r="N221"/>
  <c r="N436"/>
  <c r="N374"/>
  <c r="N244"/>
  <c r="N126"/>
  <c r="N31"/>
  <c r="N339"/>
  <c r="N259"/>
  <c r="N278"/>
  <c r="N467"/>
  <c r="N446"/>
  <c r="N247"/>
  <c r="N187"/>
  <c r="N520"/>
  <c r="N485"/>
  <c r="N517"/>
  <c r="N337"/>
  <c r="N123"/>
  <c r="N492"/>
  <c r="N346"/>
  <c r="N452"/>
  <c r="N532"/>
  <c r="N232"/>
  <c r="N531"/>
  <c r="N395"/>
  <c r="N307"/>
  <c r="N280"/>
  <c r="N164"/>
  <c r="N113"/>
  <c r="N501"/>
  <c r="N403"/>
  <c r="N387"/>
  <c r="N392"/>
  <c r="N28"/>
  <c r="N163"/>
  <c r="N308"/>
  <c r="N183"/>
  <c r="N513"/>
  <c r="N391"/>
  <c r="N11"/>
  <c r="N488"/>
  <c r="N201"/>
  <c r="N388"/>
  <c r="N314"/>
  <c r="N56"/>
  <c r="N202"/>
  <c r="N105"/>
  <c r="N298"/>
  <c r="N494"/>
  <c r="N85"/>
  <c r="N101"/>
  <c r="N178"/>
  <c r="N47"/>
  <c r="N324"/>
  <c r="N226"/>
  <c r="N161"/>
  <c r="N418"/>
  <c r="N236"/>
  <c r="N99"/>
  <c r="N219"/>
  <c r="N52"/>
  <c r="N515"/>
  <c r="N385"/>
  <c r="N59"/>
  <c r="N275"/>
  <c r="N435"/>
  <c r="N369"/>
  <c r="N234"/>
  <c r="N162"/>
  <c r="N453"/>
  <c r="N450"/>
  <c r="N401"/>
  <c r="N472"/>
  <c r="N326"/>
  <c r="N84"/>
  <c r="N75"/>
  <c r="N40"/>
  <c r="N267"/>
  <c r="N95"/>
  <c r="N78"/>
  <c r="N281"/>
  <c r="N146"/>
  <c r="N110"/>
  <c r="N80"/>
  <c r="N72"/>
  <c r="N309"/>
  <c r="N443"/>
  <c r="N490"/>
  <c r="N380"/>
  <c r="N502"/>
  <c r="N462"/>
  <c r="N429"/>
  <c r="N338"/>
  <c r="N345"/>
  <c r="N263"/>
  <c r="N408"/>
  <c r="N512"/>
  <c r="N322"/>
  <c r="N335"/>
  <c r="N320"/>
  <c r="N199"/>
  <c r="N496"/>
  <c r="N125"/>
  <c r="N77"/>
  <c r="N499"/>
  <c r="N135"/>
  <c r="N477"/>
  <c r="N10"/>
  <c r="N45"/>
  <c r="N468"/>
  <c r="N170"/>
  <c r="N390"/>
  <c r="N329"/>
  <c r="N427"/>
  <c r="N53"/>
  <c r="N115"/>
  <c r="N434"/>
  <c r="N188"/>
  <c r="N120"/>
  <c r="N16"/>
  <c r="N171"/>
  <c r="N196"/>
  <c r="N231"/>
  <c r="N291"/>
  <c r="N205"/>
  <c r="N413"/>
  <c r="N285"/>
  <c r="N251"/>
  <c r="N149"/>
  <c r="N327"/>
  <c r="N295"/>
  <c r="N370"/>
  <c r="N475"/>
  <c r="N377"/>
  <c r="N192"/>
  <c r="N227"/>
  <c r="N375"/>
  <c r="N260"/>
  <c r="N356"/>
  <c r="N258"/>
  <c r="N442"/>
  <c r="N273"/>
  <c r="N122"/>
  <c r="N368"/>
  <c r="N159"/>
  <c r="N256"/>
  <c r="N139"/>
  <c r="N206"/>
  <c r="N503"/>
  <c r="N448"/>
  <c r="N360"/>
  <c r="N145"/>
  <c r="N36"/>
  <c r="N480"/>
  <c r="N359"/>
  <c r="N381"/>
  <c r="N268"/>
  <c r="N204"/>
  <c r="N331"/>
  <c r="N304"/>
  <c r="N86"/>
  <c r="N49"/>
  <c r="N32"/>
  <c r="N473"/>
  <c r="N76"/>
  <c r="N82"/>
  <c r="N348"/>
  <c r="N347"/>
  <c r="N30"/>
  <c r="N144"/>
  <c r="N522"/>
  <c r="N397"/>
  <c r="N157"/>
  <c r="N128"/>
  <c r="N474"/>
  <c r="N48"/>
  <c r="N207"/>
  <c r="N209"/>
  <c r="N67"/>
  <c r="N26"/>
  <c r="N22"/>
  <c r="N140"/>
  <c r="N438"/>
  <c r="N83"/>
  <c r="N342"/>
  <c r="N384"/>
  <c r="N175"/>
  <c r="N160"/>
  <c r="N447"/>
  <c r="N497"/>
  <c r="N194"/>
  <c r="N208"/>
  <c r="N402"/>
  <c r="N292"/>
  <c r="N426"/>
  <c r="N361"/>
  <c r="N306"/>
  <c r="N239"/>
  <c r="N334"/>
  <c r="N288"/>
  <c r="N222"/>
  <c r="N441"/>
  <c r="N169"/>
  <c r="N491"/>
  <c r="N153"/>
  <c r="N63"/>
  <c r="N415"/>
  <c r="N43"/>
  <c r="N245"/>
  <c r="N133"/>
  <c r="N296"/>
  <c r="N203"/>
  <c r="N155"/>
  <c r="N42"/>
  <c r="N190"/>
  <c r="N29"/>
  <c r="N70"/>
  <c r="N412"/>
  <c r="N357"/>
  <c r="N18"/>
  <c r="N378"/>
  <c r="N344"/>
  <c r="N134"/>
  <c r="N25"/>
  <c r="N282"/>
  <c r="N14"/>
  <c r="N300"/>
  <c r="N511"/>
  <c r="N116"/>
  <c r="N417"/>
  <c r="N100"/>
  <c r="N484"/>
  <c r="N174"/>
  <c r="N118"/>
  <c r="N510"/>
  <c r="N137"/>
  <c r="N218"/>
  <c r="N363"/>
  <c r="N305"/>
  <c r="N165"/>
  <c r="N530"/>
  <c r="N340"/>
  <c r="N431"/>
  <c r="N154"/>
  <c r="N55"/>
  <c r="N27"/>
  <c r="N20"/>
  <c r="N505"/>
  <c r="N39"/>
  <c r="N60"/>
  <c r="N367"/>
  <c r="N200"/>
  <c r="N225"/>
  <c r="N58"/>
  <c r="N389"/>
  <c r="N455"/>
  <c r="N193"/>
  <c r="N316"/>
  <c r="N489"/>
  <c r="N173"/>
  <c r="N419"/>
  <c r="N111"/>
  <c r="N191"/>
  <c r="N8"/>
  <c r="N422"/>
  <c r="N167"/>
  <c r="N372"/>
  <c r="N341"/>
  <c r="N229"/>
  <c r="N38"/>
  <c r="N57"/>
  <c r="N519"/>
  <c r="N498"/>
  <c r="N286"/>
  <c r="N93"/>
  <c r="N33"/>
  <c r="N376"/>
  <c r="N242"/>
  <c r="N439"/>
  <c r="N61"/>
  <c r="N35"/>
  <c r="N483"/>
  <c r="N409"/>
  <c r="N294"/>
  <c r="N107"/>
  <c r="N252"/>
  <c r="N386"/>
  <c r="N46"/>
  <c r="N62"/>
  <c r="N487"/>
  <c r="N371"/>
  <c r="N343"/>
  <c r="N270"/>
  <c r="N405"/>
  <c r="N407"/>
  <c r="N224"/>
  <c r="N352"/>
  <c r="N425"/>
  <c r="N293"/>
  <c r="N504"/>
  <c r="N323"/>
  <c r="N283"/>
  <c r="N94"/>
  <c r="N6"/>
  <c r="N469"/>
  <c r="N87"/>
  <c r="N319"/>
  <c r="N238"/>
  <c r="N166"/>
  <c r="N457"/>
  <c r="N424"/>
  <c r="N302"/>
  <c r="N180"/>
  <c r="N131"/>
  <c r="N482"/>
  <c r="N332"/>
  <c r="N355"/>
  <c r="N177"/>
  <c r="N117"/>
  <c r="N456"/>
  <c r="N524"/>
  <c r="N460"/>
  <c r="N478"/>
  <c r="N440"/>
  <c r="N330"/>
  <c r="N142"/>
  <c r="N274"/>
  <c r="N210"/>
  <c r="N495"/>
  <c r="N299"/>
  <c r="N189"/>
  <c r="N220"/>
  <c r="N147"/>
  <c r="N527"/>
  <c r="N464"/>
  <c r="N255"/>
  <c r="N92"/>
  <c r="N400"/>
  <c r="N186"/>
  <c r="N114"/>
  <c r="N7"/>
  <c r="N420"/>
  <c r="N318"/>
  <c r="N312"/>
  <c r="N525"/>
  <c r="N396"/>
  <c r="N257"/>
  <c r="N287"/>
  <c r="N104"/>
  <c r="N211"/>
  <c r="N65"/>
  <c r="N138"/>
  <c r="N265"/>
  <c r="N297"/>
  <c r="N13"/>
  <c r="N184"/>
  <c r="N132"/>
  <c r="N141"/>
  <c r="N4"/>
  <c r="N198"/>
  <c r="N243"/>
  <c r="N328"/>
  <c r="N414"/>
  <c r="N493"/>
  <c r="N404"/>
  <c r="N24"/>
  <c r="N506"/>
  <c r="N158"/>
  <c r="N311"/>
  <c r="N486"/>
  <c r="N12"/>
  <c r="N528"/>
  <c r="N37"/>
  <c r="N518"/>
  <c r="N313"/>
  <c r="N459"/>
  <c r="N119"/>
  <c r="N172"/>
  <c r="N437"/>
  <c r="N470"/>
  <c r="N321"/>
  <c r="N423"/>
  <c r="N197"/>
  <c r="N21"/>
  <c r="N276"/>
  <c r="N461"/>
  <c r="N365"/>
  <c r="N223"/>
  <c r="N508"/>
  <c r="N179"/>
  <c r="N97"/>
  <c r="N444"/>
  <c r="N351"/>
  <c r="N151"/>
  <c r="N241"/>
  <c r="N152"/>
  <c r="N136"/>
  <c r="N366"/>
  <c r="N349"/>
  <c r="N71"/>
  <c r="N398"/>
  <c r="N507"/>
  <c r="N17"/>
  <c r="N301"/>
  <c r="N176"/>
  <c r="N362"/>
  <c r="N289"/>
  <c r="N74"/>
  <c r="N272"/>
  <c r="N458"/>
  <c r="N216"/>
  <c r="N108"/>
  <c r="N150"/>
  <c r="N130"/>
  <c r="N81"/>
  <c r="N269"/>
  <c r="N213"/>
  <c r="N317"/>
  <c r="N315"/>
  <c r="N156"/>
  <c r="N73"/>
  <c r="N237"/>
  <c r="N516"/>
  <c r="N333"/>
  <c r="N235"/>
  <c r="N406"/>
  <c r="N373"/>
  <c r="N521"/>
  <c r="N44"/>
  <c r="N50"/>
  <c r="N182"/>
  <c r="N90"/>
  <c r="N463"/>
  <c r="N277"/>
  <c r="N471"/>
  <c r="N240"/>
  <c r="N64"/>
  <c r="N393"/>
  <c r="N181"/>
  <c r="N127"/>
  <c r="N41"/>
  <c r="N261"/>
  <c r="N168"/>
  <c r="N303"/>
  <c r="N215"/>
  <c r="N98"/>
  <c r="N514"/>
  <c r="N262"/>
  <c r="N416"/>
  <c r="N79"/>
  <c r="N148"/>
  <c r="N214"/>
  <c r="N350"/>
  <c r="N121"/>
  <c r="N19"/>
  <c r="N129"/>
  <c r="N34"/>
  <c r="N399"/>
  <c r="N353"/>
  <c r="N290"/>
  <c r="N212"/>
  <c r="N5"/>
  <c r="N382"/>
  <c r="N310"/>
  <c r="N124"/>
  <c r="N69"/>
  <c r="N476"/>
  <c r="N430"/>
  <c r="N325"/>
  <c r="N271"/>
  <c r="N195"/>
  <c r="N233"/>
  <c r="N68"/>
  <c r="N91"/>
  <c r="N112"/>
  <c r="N253"/>
  <c r="N358"/>
  <c r="N428"/>
  <c r="N481"/>
  <c r="N23"/>
  <c r="N217"/>
  <c r="N54"/>
  <c r="N509"/>
  <c r="N185"/>
  <c r="N250"/>
  <c r="N479"/>
  <c r="N364"/>
  <c r="N106"/>
  <c r="N96"/>
  <c r="N9"/>
  <c r="N354"/>
  <c r="N230"/>
  <c r="N284"/>
  <c r="N109"/>
  <c r="N433"/>
  <c r="N264"/>
  <c r="N51"/>
  <c r="N266"/>
  <c r="N523"/>
  <c r="N529"/>
</calcChain>
</file>

<file path=xl/sharedStrings.xml><?xml version="1.0" encoding="utf-8"?>
<sst xmlns="http://schemas.openxmlformats.org/spreadsheetml/2006/main" count="5099" uniqueCount="1467">
  <si>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</si>
  <si>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</si>
  <si>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</si>
  <si>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</si>
  <si>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</si>
  <si>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</si>
  <si>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</si>
  <si>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</si>
  <si>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</si>
  <si>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</si>
  <si>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</si>
  <si>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</si>
  <si>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</si>
  <si>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</si>
  <si>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</si>
  <si>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</si>
  <si>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</si>
  <si>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</si>
  <si>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</si>
  <si>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</si>
  <si>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</si>
  <si>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</si>
  <si>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</si>
  <si>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</si>
  <si>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</si>
  <si>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</si>
  <si>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</si>
  <si>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</si>
  <si>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</si>
  <si>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</si>
  <si>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</si>
  <si>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</si>
  <si>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</si>
  <si>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</si>
  <si>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</si>
  <si>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</si>
  <si>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</si>
  <si>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</si>
  <si>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</si>
  <si>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</si>
  <si>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</si>
  <si>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</si>
  <si>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</si>
  <si>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</si>
  <si>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</si>
  <si>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</si>
  <si>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</si>
  <si>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</si>
  <si>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</si>
  <si>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</si>
  <si>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</si>
  <si>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</si>
  <si>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</si>
  <si>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</si>
  <si>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</si>
  <si>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</si>
  <si>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</si>
  <si>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</si>
  <si>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</si>
  <si>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</si>
  <si>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</si>
  <si>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</si>
  <si>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</si>
  <si>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</si>
  <si>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</si>
  <si>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</si>
  <si>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</si>
  <si>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</si>
  <si>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</si>
  <si>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</si>
  <si>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</si>
  <si>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</si>
  <si>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</si>
  <si>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</si>
  <si>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</si>
  <si>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</si>
  <si>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</si>
  <si>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</si>
  <si>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</si>
  <si>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</si>
  <si>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</si>
  <si>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</si>
  <si>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</si>
  <si>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</si>
  <si>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</si>
  <si>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</si>
  <si>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</si>
  <si>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</si>
  <si>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</si>
  <si>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</si>
  <si>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</si>
  <si>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</si>
  <si>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</si>
  <si>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</si>
  <si>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</si>
  <si>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</si>
  <si>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</si>
  <si>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</si>
  <si>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</si>
  <si>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</si>
  <si>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</si>
  <si>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</si>
  <si>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</si>
  <si>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</si>
  <si>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</si>
  <si>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</si>
  <si>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</si>
  <si>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</si>
  <si>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</si>
  <si>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</si>
  <si>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</si>
  <si>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</si>
  <si>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</si>
  <si>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</si>
  <si>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</si>
  <si>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</si>
  <si>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</si>
  <si>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</si>
  <si>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</si>
  <si>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</si>
  <si>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</si>
  <si>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</si>
  <si>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</si>
  <si>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</si>
  <si>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</si>
  <si>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</si>
  <si>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</si>
  <si>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</si>
  <si>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</si>
  <si>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</si>
  <si>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</si>
  <si>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</si>
  <si>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</si>
  <si>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</si>
  <si>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</si>
  <si>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</si>
  <si>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</si>
  <si>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</si>
  <si>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</si>
  <si>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</si>
  <si>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</si>
  <si>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</si>
  <si>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</si>
  <si>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</si>
  <si>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</si>
  <si>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</si>
  <si>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</si>
  <si>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</si>
  <si>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</si>
  <si>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</si>
  <si>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</si>
  <si>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</si>
  <si>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</si>
  <si>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</si>
  <si>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</si>
  <si>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</si>
  <si>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</si>
  <si>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</si>
  <si>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</si>
  <si>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</si>
  <si>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</si>
  <si>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</si>
  <si>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</si>
  <si>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</si>
  <si>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</si>
  <si>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</si>
  <si>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</si>
  <si>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</si>
  <si>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</si>
  <si>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</si>
  <si>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</si>
  <si>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</si>
  <si>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</si>
  <si>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</si>
  <si>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</si>
  <si>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</si>
  <si>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</si>
  <si>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</si>
  <si>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</si>
  <si>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</si>
  <si>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</si>
  <si>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</si>
  <si>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</si>
  <si>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</si>
  <si>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</si>
  <si>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</si>
  <si>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</si>
  <si>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</si>
  <si>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</si>
  <si>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</si>
  <si>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</si>
  <si>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</si>
  <si>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</si>
  <si>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</si>
  <si>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</si>
  <si>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</si>
  <si>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</si>
  <si>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</si>
  <si>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</si>
  <si>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</si>
  <si>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</si>
  <si>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</si>
  <si>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</si>
  <si>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</si>
  <si>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</si>
  <si>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</si>
  <si>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</si>
  <si>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</si>
  <si>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</si>
  <si>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</si>
  <si>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</si>
  <si>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</si>
  <si>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</si>
  <si>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</si>
  <si>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</si>
  <si>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</si>
  <si>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</si>
  <si>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</si>
  <si>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</si>
  <si>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</si>
  <si>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</si>
  <si>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</si>
  <si>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</si>
  <si>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</si>
  <si>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</si>
  <si>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</si>
  <si>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</si>
  <si>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</si>
  <si>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</si>
  <si>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</si>
  <si>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</si>
  <si>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</si>
  <si>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</si>
  <si>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</si>
  <si>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</si>
  <si>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</si>
  <si>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</si>
  <si>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</si>
  <si>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</si>
  <si>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</si>
  <si>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</si>
  <si>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</si>
  <si>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</si>
  <si>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</si>
  <si>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</si>
  <si>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</si>
  <si>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</si>
  <si>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</si>
  <si>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</si>
  <si>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</si>
  <si>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</si>
  <si>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</si>
  <si>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</si>
  <si>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</si>
  <si>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</si>
  <si>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</si>
  <si>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</si>
  <si>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</si>
  <si>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</si>
  <si>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</si>
  <si>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</si>
  <si>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</si>
  <si>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</si>
  <si>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</si>
  <si>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</si>
  <si>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</si>
  <si>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</si>
  <si>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</si>
  <si>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</si>
  <si>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</si>
  <si>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</si>
  <si>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</si>
  <si>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</si>
  <si>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</si>
  <si>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</si>
  <si>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</si>
  <si>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</si>
  <si>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</si>
  <si>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</si>
  <si>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</si>
  <si>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</si>
  <si>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</si>
  <si>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</si>
  <si>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</si>
  <si>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</si>
  <si>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</si>
  <si>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</si>
  <si>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</si>
  <si>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</si>
  <si>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</si>
  <si>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</si>
  <si>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</si>
  <si>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</si>
  <si>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</si>
  <si>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</si>
  <si>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</si>
  <si>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</si>
  <si>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</si>
  <si>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</si>
  <si>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</si>
  <si>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</si>
  <si>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</si>
  <si>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</si>
  <si>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</si>
  <si>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</si>
  <si>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</si>
  <si>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</si>
  <si>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</si>
  <si>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</si>
  <si>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</si>
  <si>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</si>
  <si>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</si>
  <si>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</si>
  <si>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</si>
  <si>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</si>
  <si>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</si>
  <si>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</si>
  <si>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</si>
  <si>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</si>
  <si>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</si>
  <si>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</si>
  <si>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</si>
  <si>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</si>
  <si>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</si>
  <si>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</si>
  <si>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</si>
  <si>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</si>
  <si>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</si>
  <si>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</si>
  <si>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</si>
  <si>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</si>
  <si>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</si>
  <si>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</si>
  <si>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</si>
  <si>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</si>
  <si>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</si>
  <si>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</si>
  <si>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</si>
  <si>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</si>
  <si>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</si>
  <si>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</si>
  <si>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</si>
  <si>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</si>
  <si>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</si>
  <si>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</si>
  <si>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</si>
  <si>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</si>
  <si>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</si>
  <si>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</si>
  <si>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</si>
  <si>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</si>
  <si>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</si>
  <si>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</si>
  <si>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</si>
  <si>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</si>
  <si>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</si>
  <si>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</si>
  <si>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</si>
  <si>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</si>
  <si>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</si>
  <si>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</si>
  <si>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</si>
  <si>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</si>
  <si>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</si>
  <si>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</si>
  <si>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</si>
  <si>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</si>
  <si>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</si>
  <si>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</si>
  <si>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</si>
  <si>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</si>
  <si>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</si>
  <si>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</si>
  <si>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</si>
  <si>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</si>
  <si>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</si>
  <si>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</si>
  <si>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</si>
  <si>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</si>
  <si>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</si>
  <si>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</si>
  <si>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</si>
  <si>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</si>
  <si>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</si>
  <si>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</si>
  <si>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</si>
  <si>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</si>
  <si>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</si>
  <si>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</si>
  <si>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</si>
  <si>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</si>
  <si>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</si>
  <si>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</si>
  <si>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</si>
  <si>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</si>
  <si>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</si>
  <si>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</si>
  <si>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</si>
  <si>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</si>
  <si>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</si>
  <si>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</si>
  <si>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</si>
  <si>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</si>
  <si>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</si>
  <si>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</si>
  <si>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</si>
  <si>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</si>
  <si>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</si>
  <si>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</si>
  <si>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</si>
  <si>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</si>
  <si>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</si>
  <si>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</si>
  <si>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</si>
  <si>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</si>
  <si>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</si>
  <si>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</si>
  <si>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</si>
  <si>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</si>
  <si>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</si>
  <si>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</si>
  <si>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</si>
  <si>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</si>
  <si>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</si>
  <si>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</si>
  <si>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</si>
  <si>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</si>
  <si>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</si>
  <si>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</si>
  <si>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</si>
  <si>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</si>
  <si>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</si>
  <si>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</si>
  <si>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</si>
  <si>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</si>
  <si>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</si>
  <si>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</si>
  <si>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</si>
  <si>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</si>
  <si>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</si>
  <si>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</si>
  <si>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</si>
  <si>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</si>
  <si>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</si>
  <si>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</si>
  <si>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</si>
  <si>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</si>
  <si>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</si>
  <si>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</si>
  <si>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</si>
  <si>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</si>
  <si>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</si>
  <si>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</si>
  <si>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</si>
  <si>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</si>
  <si>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</si>
  <si>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</si>
  <si>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</si>
  <si>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</si>
  <si>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</si>
  <si>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</si>
  <si>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</si>
  <si>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</si>
  <si>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</si>
  <si>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</si>
  <si>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</si>
  <si>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</si>
  <si>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</si>
  <si>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</si>
  <si>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</si>
  <si>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</si>
  <si>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</si>
  <si>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</si>
  <si>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</si>
  <si>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</si>
  <si>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</si>
  <si>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</si>
  <si>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</si>
  <si>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</si>
  <si>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</si>
  <si>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</si>
  <si>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</si>
  <si>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</si>
  <si>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</si>
  <si>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</si>
  <si>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</si>
  <si>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</si>
  <si>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</si>
  <si>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</si>
  <si>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</si>
  <si>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</si>
  <si>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</si>
  <si>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</si>
  <si>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</si>
  <si>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</si>
  <si>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</si>
  <si>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</si>
  <si>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</si>
  <si>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</si>
  <si>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</si>
  <si>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</si>
  <si>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</si>
  <si>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</si>
  <si>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</si>
  <si>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</si>
  <si>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</si>
  <si>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</si>
  <si>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</si>
  <si>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</si>
  <si>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</si>
  <si>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</si>
  <si>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</si>
  <si>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</si>
  <si>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</si>
  <si>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</si>
  <si>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</si>
  <si>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</si>
  <si>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</si>
  <si>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</si>
  <si>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</si>
  <si>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</si>
  <si>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</si>
  <si>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</si>
  <si>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</si>
  <si>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</si>
  <si>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</si>
  <si>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</si>
  <si>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</si>
  <si>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</si>
  <si>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</si>
  <si>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</si>
  <si>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</si>
  <si>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</si>
  <si>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</si>
  <si>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</si>
  <si>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</si>
  <si>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</si>
  <si>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</si>
  <si>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</si>
  <si>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</si>
  <si>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</si>
  <si>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</si>
  <si>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</si>
  <si>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</si>
  <si>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</si>
  <si>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</si>
  <si>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</si>
  <si>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</si>
  <si>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</si>
  <si>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</si>
  <si>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</si>
  <si>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</si>
  <si>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</si>
  <si>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</si>
  <si>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</si>
  <si>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</si>
  <si>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</si>
  <si>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</si>
  <si>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</si>
  <si>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</si>
  <si>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</si>
  <si>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</si>
  <si>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</si>
  <si>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</si>
  <si>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</si>
  <si>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</si>
  <si>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</si>
  <si>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</si>
  <si>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</si>
  <si>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</si>
  <si>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</si>
  <si>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</si>
  <si>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</si>
  <si>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</si>
  <si>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</si>
  <si>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</si>
  <si>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</si>
  <si>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</si>
  <si>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</si>
  <si>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</si>
  <si>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</si>
  <si>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</si>
  <si>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</si>
  <si>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</si>
  <si>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</si>
  <si>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</si>
  <si>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</si>
  <si>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</si>
  <si>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</si>
  <si>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</si>
  <si>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</si>
  <si>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</si>
  <si>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</si>
  <si>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</si>
  <si>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</si>
  <si>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</si>
  <si>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</si>
  <si>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</si>
  <si>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</si>
  <si>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</si>
  <si>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</si>
  <si>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</si>
  <si>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</si>
  <si>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</si>
  <si>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</si>
  <si>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</si>
  <si>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</si>
  <si>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</si>
  <si>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</si>
  <si>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</si>
  <si>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</si>
  <si>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</si>
  <si>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</si>
  <si>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</si>
  <si>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</si>
  <si>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</si>
  <si>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</si>
  <si>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</si>
  <si>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</si>
  <si>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</si>
  <si>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</si>
  <si>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</si>
  <si>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</si>
  <si>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</si>
  <si>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</si>
  <si>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</si>
  <si>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</si>
  <si>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</si>
  <si>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</si>
  <si>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</si>
  <si>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</si>
  <si>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</si>
  <si>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</si>
  <si>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</si>
  <si>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</si>
  <si>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</si>
  <si>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</si>
  <si>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</si>
  <si>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</si>
  <si>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</si>
  <si>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</si>
  <si>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</si>
  <si>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</si>
  <si>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</si>
  <si>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</si>
  <si>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</si>
  <si>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</si>
  <si>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</si>
  <si>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</si>
  <si>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</si>
  <si>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</si>
  <si>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</si>
  <si>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</si>
  <si>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</si>
  <si>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</si>
  <si>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</si>
  <si>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</si>
  <si>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</si>
  <si>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</si>
  <si>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</si>
  <si>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</si>
  <si>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</si>
  <si>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</si>
  <si>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</si>
  <si>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</si>
  <si>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</si>
  <si>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</si>
  <si>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</si>
  <si>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</si>
  <si>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</si>
  <si>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</si>
  <si>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</si>
  <si>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</si>
  <si>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</si>
  <si>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</si>
  <si>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</si>
  <si>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</si>
  <si>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</si>
  <si>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</si>
  <si>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</si>
  <si>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</si>
  <si>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</si>
  <si>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</si>
  <si>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</si>
  <si>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</si>
  <si>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</si>
  <si>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</si>
  <si>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</si>
  <si>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</si>
  <si>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</si>
  <si>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</si>
  <si>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</si>
  <si>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</si>
  <si>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</si>
  <si>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</si>
  <si>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</si>
  <si>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</si>
  <si>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</si>
  <si>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</si>
  <si>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</si>
  <si>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</si>
  <si>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</si>
  <si>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</si>
  <si>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</si>
  <si>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</si>
  <si>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</si>
  <si>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</si>
  <si>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</si>
  <si>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</si>
  <si>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</si>
  <si>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</si>
  <si>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</si>
  <si>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</si>
  <si>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</si>
  <si>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</si>
  <si>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</si>
  <si>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</si>
  <si>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</si>
  <si>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</si>
  <si>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</si>
  <si>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</si>
  <si>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</si>
  <si>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</si>
  <si>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</si>
  <si>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</si>
  <si>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</si>
  <si>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</si>
  <si>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</si>
  <si>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</si>
  <si>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</si>
  <si>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</si>
  <si>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</si>
  <si>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</si>
  <si>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</si>
  <si>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</si>
  <si>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</si>
  <si>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</si>
  <si>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</si>
  <si>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</si>
  <si>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</si>
  <si>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</si>
  <si>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</si>
  <si>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</si>
  <si>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</si>
  <si>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</si>
  <si>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</si>
  <si>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</si>
  <si>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</si>
  <si>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</si>
  <si>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</si>
  <si>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</si>
  <si>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</si>
  <si>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</si>
  <si>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</si>
  <si>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</si>
  <si>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</si>
  <si>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</si>
  <si>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</si>
  <si>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</si>
  <si>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</si>
  <si>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</si>
  <si>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</si>
  <si>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</si>
  <si>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</si>
  <si>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</si>
  <si>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</si>
  <si>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</si>
  <si>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</si>
  <si>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</si>
  <si>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</si>
  <si>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</si>
  <si>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</si>
  <si>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</si>
  <si>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</si>
  <si>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</si>
  <si>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</si>
  <si>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</si>
  <si>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</si>
  <si>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</si>
  <si>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</si>
  <si>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</si>
  <si>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</si>
  <si>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</si>
  <si>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</si>
  <si>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</si>
  <si>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</si>
  <si>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</si>
  <si>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</si>
  <si>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</si>
  <si>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</si>
  <si>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</si>
  <si>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</si>
  <si>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</si>
  <si>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</si>
  <si>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</si>
  <si>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</si>
  <si>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</si>
  <si>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</si>
  <si>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</si>
  <si>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</si>
  <si>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</si>
  <si>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</si>
  <si>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</si>
  <si>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</si>
  <si>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</si>
  <si>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</si>
  <si>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</si>
  <si>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</si>
  <si>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</si>
  <si>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</si>
  <si>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</si>
  <si>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</si>
  <si>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</si>
  <si>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</si>
  <si>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</si>
  <si>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</si>
  <si>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</si>
  <si>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</si>
  <si>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</si>
  <si>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</si>
  <si>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</si>
  <si>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</si>
  <si>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</si>
  <si>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</si>
  <si>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</si>
  <si>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</si>
  <si>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</si>
  <si>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</si>
  <si>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</si>
  <si>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</si>
  <si>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</si>
  <si>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</si>
  <si>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</si>
  <si>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</si>
  <si>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</si>
  <si>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</si>
  <si>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</si>
  <si>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</si>
  <si>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</si>
  <si>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</si>
  <si>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</si>
  <si>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</si>
  <si>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</si>
  <si>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</si>
  <si>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</si>
  <si>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</si>
  <si>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</si>
  <si>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</si>
  <si>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</si>
  <si>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</si>
  <si>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</si>
  <si>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</si>
  <si>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</si>
  <si>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</si>
  <si>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</si>
  <si>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</si>
  <si>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</si>
  <si>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</si>
  <si>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</si>
  <si>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</si>
  <si>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</si>
  <si>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</si>
  <si>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</si>
  <si>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</si>
  <si>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</si>
  <si>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</si>
  <si>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</si>
  <si>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</si>
  <si>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</si>
  <si>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</si>
  <si>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</si>
  <si>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</si>
  <si>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</si>
  <si>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</si>
  <si>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</si>
  <si>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</si>
  <si>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</si>
  <si>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</si>
  <si>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</si>
  <si>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</si>
  <si>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</si>
  <si>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</si>
  <si>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</si>
  <si>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</si>
  <si>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</si>
  <si>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</si>
  <si>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</si>
  <si>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</si>
  <si>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</si>
  <si>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</si>
  <si>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</si>
  <si>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</si>
  <si>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</si>
  <si>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</si>
  <si>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</si>
  <si>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</si>
  <si>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</si>
  <si>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</si>
  <si>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</si>
  <si>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</si>
  <si>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</si>
  <si>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</si>
  <si>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</si>
  <si>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</si>
  <si>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</si>
  <si>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</si>
  <si>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</si>
  <si>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</si>
  <si>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</si>
  <si>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</si>
  <si>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</si>
  <si>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</si>
  <si>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</si>
  <si>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</si>
  <si>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</si>
  <si>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</si>
  <si>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</si>
  <si>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</si>
  <si>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</si>
  <si>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</si>
  <si>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</si>
  <si>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</si>
  <si>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</si>
  <si>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</si>
  <si>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</si>
  <si>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</si>
  <si>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</si>
  <si>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</si>
  <si>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</si>
  <si>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</si>
  <si>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</si>
  <si>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</si>
  <si>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</si>
  <si>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</si>
  <si>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</si>
  <si>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</si>
  <si>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</si>
  <si>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</si>
  <si>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</si>
  <si>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</si>
  <si>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</si>
  <si>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</si>
  <si>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</si>
  <si>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</si>
  <si>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</si>
  <si>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</si>
  <si>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</si>
  <si>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</si>
  <si>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</si>
  <si>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</si>
  <si>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</si>
  <si>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</si>
  <si>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</si>
  <si>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</si>
  <si>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</si>
  <si>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</si>
  <si>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</si>
  <si>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</si>
  <si>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</si>
  <si>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</si>
  <si>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</si>
  <si>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</si>
  <si>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</si>
  <si>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</si>
  <si>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</si>
  <si>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</si>
  <si>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</si>
  <si>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</si>
  <si>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</si>
  <si>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</si>
  <si>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</si>
  <si>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</si>
  <si>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</si>
  <si>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</si>
  <si>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</si>
  <si>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</si>
  <si>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</si>
  <si>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</si>
  <si>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</si>
  <si>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</si>
  <si>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</si>
  <si>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</si>
  <si>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</si>
  <si>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</si>
  <si>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</si>
  <si>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</si>
  <si>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</si>
  <si>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</si>
  <si>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</si>
  <si>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</si>
  <si>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</si>
  <si>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</si>
  <si>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</si>
  <si>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</si>
  <si>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</si>
  <si>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</si>
  <si>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</si>
  <si>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</si>
  <si>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</si>
  <si>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</si>
  <si>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</si>
  <si>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</si>
  <si>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</si>
  <si>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</si>
  <si>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</si>
  <si>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</si>
  <si>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</si>
  <si>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</si>
  <si>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</si>
  <si>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</si>
  <si>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</si>
  <si>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</si>
  <si>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</si>
  <si>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</si>
  <si>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</si>
  <si>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</si>
  <si>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</si>
  <si>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</si>
  <si>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</si>
  <si>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</si>
  <si>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</si>
  <si>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</si>
  <si>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</si>
  <si>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</si>
  <si>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</si>
  <si>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</si>
  <si>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</si>
  <si>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</si>
  <si>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</si>
  <si>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</si>
  <si>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</si>
  <si>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</si>
  <si>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</si>
  <si>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</si>
  <si>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</si>
  <si>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</si>
  <si>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</si>
  <si>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</si>
  <si>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</si>
  <si>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</si>
  <si>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</si>
  <si>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</si>
  <si>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</si>
  <si>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</si>
  <si>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</si>
  <si>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</si>
  <si>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</si>
  <si>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</si>
  <si>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</si>
  <si>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</si>
  <si>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</si>
  <si>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</si>
  <si>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</si>
  <si>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</si>
  <si>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</si>
  <si>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</si>
  <si>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</si>
  <si>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</si>
  <si>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</si>
  <si>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</si>
  <si>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</si>
  <si>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</si>
  <si>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</si>
  <si>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</si>
  <si>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</si>
  <si>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</si>
  <si>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</si>
  <si>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</si>
  <si>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</si>
  <si>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</si>
  <si>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</si>
  <si>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</si>
  <si>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</si>
  <si>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</si>
  <si>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</si>
  <si>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</si>
  <si>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</si>
  <si>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</si>
  <si>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</si>
  <si>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</si>
  <si>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</si>
  <si>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</si>
  <si>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</si>
  <si>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</si>
  <si>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</si>
  <si>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</si>
  <si>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</si>
  <si>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</si>
  <si>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</si>
  <si>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</si>
  <si>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</si>
  <si>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</si>
  <si>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</si>
  <si>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</si>
  <si>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</si>
  <si>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</si>
  <si>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</si>
  <si>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</si>
  <si>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</si>
  <si>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</si>
  <si>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</si>
  <si>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</si>
  <si>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</si>
  <si>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</si>
  <si>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</si>
  <si>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</si>
  <si>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</si>
  <si>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</si>
  <si>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</si>
  <si>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</si>
  <si>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</si>
  <si>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</si>
  <si>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</si>
  <si>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</si>
  <si>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</si>
  <si>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</si>
  <si>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</si>
  <si>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</si>
  <si>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</si>
  <si>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</si>
  <si>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</si>
  <si>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</si>
  <si>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</si>
  <si>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</si>
  <si>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</si>
  <si>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</si>
  <si>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</si>
  <si>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</si>
  <si>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</si>
  <si>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</si>
  <si>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</si>
  <si>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</si>
  <si>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</si>
  <si>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</si>
  <si>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</si>
  <si>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</si>
  <si>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</si>
  <si>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</si>
  <si>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</si>
  <si>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</si>
  <si>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</si>
  <si>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</si>
  <si>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</si>
  <si>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</si>
  <si>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</si>
  <si>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</si>
  <si>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</si>
  <si>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</si>
  <si>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</si>
  <si>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</si>
  <si>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</si>
  <si>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</si>
  <si>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</si>
  <si>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</si>
  <si>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</si>
  <si>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</si>
  <si>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</si>
  <si>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</si>
  <si>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</si>
  <si>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</si>
  <si>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</si>
  <si>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</si>
  <si>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</si>
  <si>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</si>
  <si>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</si>
  <si>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</si>
  <si>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</si>
  <si>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</si>
  <si>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</si>
  <si>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</si>
  <si>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</si>
  <si>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</si>
  <si>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</si>
  <si>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</si>
  <si>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</si>
  <si>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</si>
  <si>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</si>
  <si>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</si>
  <si>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</si>
  <si>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</si>
  <si>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</si>
  <si>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</si>
  <si>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</si>
  <si>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</si>
  <si>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</si>
  <si>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</si>
  <si>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</si>
  <si>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</si>
  <si>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</si>
  <si>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</si>
  <si>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</si>
  <si>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</si>
  <si>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</si>
  <si>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</si>
  <si>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</si>
  <si>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</si>
  <si>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</si>
  <si>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</si>
  <si>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</si>
  <si>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</si>
  <si>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</si>
  <si>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</si>
  <si>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</si>
  <si>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</si>
  <si>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</si>
  <si>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</si>
  <si>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</si>
  <si>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</si>
  <si>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</si>
  <si>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</si>
  <si>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</si>
  <si>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</si>
  <si>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</si>
  <si>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</si>
  <si>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</si>
  <si>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</si>
  <si>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</si>
  <si>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</si>
  <si>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</si>
  <si>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</si>
  <si>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</si>
  <si>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</si>
  <si>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</si>
  <si>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</si>
  <si>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</si>
  <si>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</si>
  <si>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</si>
  <si>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</si>
  <si>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</si>
  <si>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</si>
  <si>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</si>
  <si>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</si>
  <si>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</si>
  <si>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</si>
  <si>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</si>
  <si>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</si>
  <si>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</si>
  <si>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</si>
  <si>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</si>
  <si>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</si>
  <si>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</si>
  <si>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</si>
  <si>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</si>
  <si>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</si>
  <si>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</si>
  <si>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</si>
  <si>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</si>
  <si>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</si>
  <si>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</si>
  <si>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</si>
  <si>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</si>
  <si>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</si>
  <si>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</si>
  <si>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</si>
  <si>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</si>
  <si>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</si>
  <si>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</si>
  <si>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</si>
  <si>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</si>
  <si>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</si>
  <si>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</si>
  <si>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</si>
  <si>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</si>
  <si>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</si>
  <si>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</si>
  <si>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</si>
  <si>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</si>
  <si>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</si>
  <si>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</si>
  <si>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</si>
  <si>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</si>
  <si>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</si>
  <si>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</si>
  <si>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</si>
  <si>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</si>
  <si>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</si>
  <si>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</si>
  <si>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</si>
  <si>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</si>
  <si>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</si>
  <si>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</si>
  <si>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</si>
  <si>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</si>
  <si>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</si>
  <si>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</si>
  <si>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</si>
  <si>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</si>
  <si>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</si>
  <si>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</si>
  <si>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</si>
  <si>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</si>
  <si>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</si>
  <si>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</si>
  <si>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</si>
  <si>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</si>
  <si>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</si>
  <si>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</si>
  <si>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</si>
  <si>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</si>
  <si>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</si>
  <si>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</si>
  <si>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</si>
  <si>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</si>
  <si>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</si>
  <si>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</si>
  <si>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</si>
  <si>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</si>
  <si>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</si>
  <si>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</si>
  <si>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</si>
  <si>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</si>
  <si>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</si>
  <si>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</si>
  <si>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</si>
  <si>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</si>
  <si>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</si>
  <si>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</si>
  <si>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</si>
  <si>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</si>
  <si>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</si>
  <si>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</si>
  <si>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</si>
  <si>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</si>
  <si>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</si>
  <si>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</si>
  <si>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</si>
  <si>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</si>
  <si>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</si>
  <si>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</si>
  <si>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</si>
  <si>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</si>
  <si>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</si>
  <si>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</si>
  <si>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</si>
  <si>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</si>
  <si>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</si>
  <si>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</si>
  <si>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</si>
  <si>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</si>
  <si>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</si>
  <si>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</si>
  <si>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</si>
  <si>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</si>
  <si>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</si>
  <si>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</si>
  <si>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</si>
  <si>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</si>
  <si>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</si>
  <si>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</si>
  <si>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</si>
  <si>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</si>
  <si>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</si>
  <si>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</si>
  <si>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</si>
  <si>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</si>
  <si>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</si>
  <si>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</si>
  <si>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</si>
  <si>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</si>
  <si>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</si>
  <si>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</si>
  <si>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</si>
  <si>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</si>
  <si>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</si>
  <si>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</si>
  <si>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</si>
  <si>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</si>
  <si>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</si>
  <si>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</si>
  <si>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</si>
  <si>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</si>
  <si>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</si>
  <si>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</si>
  <si>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</si>
  <si>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</si>
  <si>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</si>
  <si>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</si>
  <si>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</si>
  <si>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</si>
  <si>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</si>
  <si>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</si>
  <si>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</si>
  <si>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</si>
  <si>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</si>
  <si>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</si>
  <si>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</si>
  <si>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</si>
  <si>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</si>
  <si>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</si>
  <si>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</si>
  <si>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</si>
  <si>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</si>
  <si>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</si>
  <si>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</si>
  <si>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</si>
  <si>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</si>
  <si>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</si>
  <si>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</si>
  <si>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</si>
  <si>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</si>
  <si>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</si>
  <si>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</si>
  <si>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</si>
  <si>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</si>
  <si>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</si>
  <si>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</si>
  <si>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</si>
  <si>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</si>
  <si>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</si>
  <si>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</si>
  <si>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</si>
  <si>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</si>
  <si>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</si>
  <si>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</si>
  <si>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</si>
  <si>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</si>
  <si>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</si>
  <si>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</si>
  <si>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</si>
  <si>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</si>
  <si>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</si>
  <si>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</si>
  <si>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</si>
  <si>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</si>
  <si>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</si>
  <si>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</si>
  <si>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</si>
  <si>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</si>
  <si>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</si>
  <si>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</si>
  <si>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</si>
  <si>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</si>
  <si>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</si>
  <si>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</si>
  <si>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</si>
  <si>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</si>
  <si>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</si>
  <si>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</si>
  <si>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Target 
FEB 2020</t>
  </si>
  <si>
    <t>Achievement 
FEB 2020</t>
  </si>
  <si>
    <t>Target FEB 2020</t>
  </si>
  <si>
    <t>Achievement
 FEB 2020</t>
  </si>
  <si>
    <t>Achievement %
FEB 2020</t>
  </si>
  <si>
    <t>FEB'20 Back margin
Region Wise Value Achievement Status</t>
  </si>
  <si>
    <t>FEB'20 Back Margin
Dealer Wise Value Achievement Status</t>
  </si>
  <si>
    <t>FEB'20 Back margin
Zone Wise Value Achievement Status</t>
  </si>
  <si>
    <t xml:space="preserve">R.K Mobile Center </t>
  </si>
  <si>
    <t>FEB Target</t>
  </si>
  <si>
    <t>FEB Achievement</t>
  </si>
  <si>
    <t>Md. Tusher</t>
  </si>
  <si>
    <t>Uzzal Hossain</t>
  </si>
  <si>
    <t>Maruf Hasan Nirob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</si>
  <si>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</si>
  <si>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</si>
  <si>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</si>
  <si>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</si>
  <si>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</si>
  <si>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</si>
  <si>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</si>
  <si>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</si>
  <si>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</si>
  <si>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Nasim Shahana Pappu</t>
  </si>
  <si>
    <t>Md.Roseduzzaman (Milon)</t>
  </si>
  <si>
    <t>Md. Ashik Islam</t>
  </si>
  <si>
    <t>R.K Mobile Center</t>
  </si>
  <si>
    <t>Achievement %
FEB 2019</t>
  </si>
  <si>
    <t xml:space="preserve">DSR wise Back margin  till 22 FEB'20 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</si>
</sst>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66FF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" fillId="0" borderId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0" fillId="4" borderId="1" xfId="1" applyNumberFormat="1" applyFont="1" applyFill="1" applyBorder="1"/>
    <xf numFmtId="10" fontId="0" fillId="4" borderId="1" xfId="2" applyNumberFormat="1" applyFont="1" applyFill="1" applyBorder="1"/>
    <xf numFmtId="166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6" fontId="0" fillId="4" borderId="8" xfId="1" applyNumberFormat="1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166" fontId="3" fillId="3" borderId="12" xfId="1" applyNumberFormat="1" applyFont="1" applyFill="1" applyBorder="1"/>
    <xf numFmtId="10" fontId="3" fillId="3" borderId="12" xfId="2" applyNumberFormat="1" applyFont="1" applyFill="1" applyBorder="1"/>
    <xf numFmtId="166" fontId="3" fillId="3" borderId="12" xfId="0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1" xfId="0" applyFont="1" applyFill="1" applyBorder="1"/>
    <xf numFmtId="166" fontId="3" fillId="3" borderId="13" xfId="1" applyNumberFormat="1" applyFont="1" applyFill="1" applyBorder="1"/>
    <xf numFmtId="166" fontId="0" fillId="0" borderId="0" xfId="0" applyNumberFormat="1"/>
    <xf numFmtId="165" fontId="0" fillId="0" borderId="0" xfId="0" applyNumberFormat="1"/>
    <xf numFmtId="0" fontId="0" fillId="4" borderId="1" xfId="0" applyFill="1" applyBorder="1"/>
    <xf numFmtId="166" fontId="3" fillId="3" borderId="12" xfId="0" applyNumberFormat="1" applyFont="1" applyFill="1" applyBorder="1" applyAlignment="1">
      <alignment horizontal="center" vertical="center"/>
    </xf>
    <xf numFmtId="10" fontId="3" fillId="3" borderId="12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66" fontId="3" fillId="3" borderId="13" xfId="1" applyNumberFormat="1" applyFont="1" applyFill="1" applyBorder="1" applyAlignment="1">
      <alignment horizontal="center" vertical="center"/>
    </xf>
    <xf numFmtId="166" fontId="0" fillId="4" borderId="2" xfId="1" applyNumberFormat="1" applyFont="1" applyFill="1" applyBorder="1"/>
    <xf numFmtId="166" fontId="0" fillId="4" borderId="5" xfId="1" applyNumberFormat="1" applyFont="1" applyFill="1" applyBorder="1"/>
    <xf numFmtId="166" fontId="0" fillId="4" borderId="8" xfId="1" applyNumberFormat="1" applyFont="1" applyFill="1" applyBorder="1"/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6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8" xfId="0" applyFill="1" applyBorder="1"/>
    <xf numFmtId="1" fontId="0" fillId="4" borderId="1" xfId="2" applyNumberFormat="1" applyFont="1" applyFill="1" applyBorder="1"/>
    <xf numFmtId="10" fontId="0" fillId="0" borderId="0" xfId="0" applyNumberFormat="1"/>
    <xf numFmtId="0" fontId="3" fillId="3" borderId="10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166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165" fontId="0" fillId="4" borderId="8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1" xfId="1" applyNumberFormat="1" applyFont="1" applyFill="1" applyBorder="1"/>
    <xf numFmtId="0" fontId="0" fillId="4" borderId="0" xfId="0" applyFill="1"/>
    <xf numFmtId="166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8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8" xfId="0" applyBorder="1" applyAlignment="1"/>
    <xf numFmtId="0" fontId="0" fillId="4" borderId="8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29" xfId="0" applyFont="1" applyBorder="1" applyAlignment="1"/>
    <xf numFmtId="0" fontId="7" fillId="0" borderId="8" xfId="0" applyFont="1" applyBorder="1" applyAlignment="1"/>
    <xf numFmtId="0" fontId="7" fillId="0" borderId="27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6" fontId="0" fillId="4" borderId="27" xfId="1" applyNumberFormat="1" applyFont="1" applyFill="1" applyBorder="1" applyAlignment="1">
      <alignment horizontal="center" vertical="center"/>
    </xf>
    <xf numFmtId="1" fontId="0" fillId="0" borderId="30" xfId="0" applyNumberFormat="1" applyFont="1" applyBorder="1" applyAlignment="1">
      <alignment horizontal="center" vertical="center"/>
    </xf>
    <xf numFmtId="1" fontId="0" fillId="4" borderId="27" xfId="0" applyNumberFormat="1" applyFont="1" applyFill="1" applyBorder="1" applyAlignment="1">
      <alignment horizontal="center" vertical="center"/>
    </xf>
    <xf numFmtId="1" fontId="0" fillId="0" borderId="27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6" fontId="18" fillId="3" borderId="33" xfId="1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8" xfId="0" applyFont="1" applyFill="1" applyBorder="1"/>
    <xf numFmtId="0" fontId="0" fillId="4" borderId="0" xfId="0" applyFill="1" applyAlignment="1">
      <alignment horizontal="center"/>
    </xf>
    <xf numFmtId="9" fontId="0" fillId="4" borderId="8" xfId="2" applyNumberFormat="1" applyFont="1" applyFill="1" applyBorder="1" applyAlignment="1">
      <alignment horizontal="center" vertical="center"/>
    </xf>
    <xf numFmtId="18" fontId="3" fillId="3" borderId="10" xfId="0" applyNumberFormat="1" applyFont="1" applyFill="1" applyBorder="1" applyAlignment="1">
      <alignment horizontal="center" vertical="center"/>
    </xf>
    <xf numFmtId="167" fontId="0" fillId="4" borderId="8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4" xfId="0" applyBorder="1"/>
    <xf numFmtId="166" fontId="21" fillId="2" borderId="1" xfId="1" applyNumberFormat="1" applyFont="1" applyFill="1" applyBorder="1"/>
    <xf numFmtId="1" fontId="18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18" fillId="3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8" fillId="3" borderId="1" xfId="0" applyNumberFormat="1" applyFont="1" applyFill="1" applyBorder="1" applyAlignment="1">
      <alignment horizontal="center" vertical="center"/>
    </xf>
    <xf numFmtId="166" fontId="18" fillId="3" borderId="1" xfId="5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18" fillId="3" borderId="1" xfId="11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18" fillId="3" borderId="1" xfId="1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4" borderId="1" xfId="6" applyNumberFormat="1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6" fontId="1" fillId="4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27" xfId="6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7" fillId="4" borderId="1" xfId="9" applyFont="1" applyFill="1" applyBorder="1" applyAlignment="1">
      <alignment horizontal="center" vertical="center"/>
    </xf>
    <xf numFmtId="49" fontId="7" fillId="4" borderId="27" xfId="6" applyNumberFormat="1" applyFont="1" applyFill="1" applyBorder="1" applyAlignment="1">
      <alignment horizontal="center" vertical="center"/>
    </xf>
    <xf numFmtId="0" fontId="1" fillId="0" borderId="27" xfId="9" applyFont="1" applyFill="1" applyBorder="1" applyAlignment="1">
      <alignment horizontal="center" vertical="center"/>
    </xf>
    <xf numFmtId="49" fontId="7" fillId="4" borderId="1" xfId="6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0" fontId="7" fillId="0" borderId="27" xfId="9" applyFont="1" applyBorder="1" applyAlignment="1">
      <alignment horizontal="center" vertical="center"/>
    </xf>
    <xf numFmtId="0" fontId="7" fillId="0" borderId="30" xfId="9" applyFont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1" fillId="4" borderId="5" xfId="6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166" fontId="18" fillId="3" borderId="1" xfId="13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3" fillId="3" borderId="25" xfId="0" applyFont="1" applyFill="1" applyBorder="1" applyAlignment="1">
      <alignment horizontal="center" vertical="center"/>
    </xf>
    <xf numFmtId="0" fontId="0" fillId="6" borderId="0" xfId="0" applyFill="1"/>
    <xf numFmtId="0" fontId="0" fillId="6" borderId="8" xfId="0" applyFill="1" applyBorder="1" applyAlignment="1">
      <alignment horizontal="center"/>
    </xf>
    <xf numFmtId="166" fontId="0" fillId="6" borderId="8" xfId="1" applyNumberFormat="1" applyFont="1" applyFill="1" applyBorder="1" applyAlignment="1">
      <alignment horizontal="center" vertical="center"/>
    </xf>
    <xf numFmtId="166" fontId="0" fillId="6" borderId="1" xfId="1" applyNumberFormat="1" applyFont="1" applyFill="1" applyBorder="1" applyAlignment="1">
      <alignment horizontal="center" vertical="center"/>
    </xf>
    <xf numFmtId="165" fontId="0" fillId="6" borderId="8" xfId="1" applyNumberFormat="1" applyFont="1" applyFill="1" applyBorder="1" applyAlignment="1">
      <alignment horizontal="center" vertical="center"/>
    </xf>
    <xf numFmtId="166" fontId="0" fillId="6" borderId="1" xfId="0" applyNumberForma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9" fontId="3" fillId="4" borderId="12" xfId="2" applyNumberFormat="1" applyFont="1" applyFill="1" applyBorder="1"/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wrapText="1"/>
    </xf>
    <xf numFmtId="0" fontId="5" fillId="7" borderId="17" xfId="0" applyFont="1" applyFill="1" applyBorder="1" applyAlignment="1">
      <alignment horizontal="center" wrapText="1"/>
    </xf>
    <xf numFmtId="0" fontId="5" fillId="6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" fontId="18" fillId="10" borderId="1" xfId="0" applyNumberFormat="1" applyFont="1" applyFill="1" applyBorder="1" applyAlignment="1">
      <alignment horizontal="center" vertical="center"/>
    </xf>
    <xf numFmtId="166" fontId="18" fillId="10" borderId="1" xfId="5" applyNumberFormat="1" applyFont="1" applyFill="1" applyBorder="1" applyAlignment="1">
      <alignment horizontal="center" vertical="center"/>
    </xf>
    <xf numFmtId="166" fontId="0" fillId="10" borderId="1" xfId="1" applyNumberFormat="1" applyFont="1" applyFill="1" applyBorder="1" applyAlignment="1">
      <alignment horizontal="center" vertical="center"/>
    </xf>
    <xf numFmtId="10" fontId="0" fillId="10" borderId="1" xfId="2" applyNumberFormat="1" applyFont="1" applyFill="1" applyBorder="1" applyAlignment="1">
      <alignment horizontal="center" vertical="center"/>
    </xf>
    <xf numFmtId="10" fontId="0" fillId="10" borderId="1" xfId="0" applyNumberFormat="1" applyFill="1" applyBorder="1" applyAlignment="1">
      <alignment horizontal="center" vertical="center"/>
    </xf>
    <xf numFmtId="10" fontId="0" fillId="10" borderId="0" xfId="0" applyNumberFormat="1" applyFill="1"/>
    <xf numFmtId="0" fontId="0" fillId="10" borderId="0" xfId="0" applyFill="1"/>
  </cellXfs>
  <cellStyles count="14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" xfId="13" builtinId="4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132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H140" sqref="H140"/>
    </sheetView>
  </sheetViews>
  <sheetFormatPr defaultRowHeight="1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style="57" customWidth="1"/>
    <col min="8" max="8" width="15" customWidth="1"/>
    <col min="9" max="13" width="13.7109375" customWidth="1"/>
    <col min="14" max="14" width="15.140625" bestFit="1" customWidth="1"/>
    <col min="15" max="15" width="13.7109375" customWidth="1"/>
    <col min="16" max="16" width="15" customWidth="1"/>
    <col min="17" max="17" width="13.28515625" customWidth="1"/>
  </cols>
  <sheetData>
    <row r="1" spans="1:17" ht="30.75" customHeight="1">
      <c r="A1" s="216" t="s">
        <v>1444</v>
      </c>
      <c r="B1" s="217"/>
      <c r="C1" s="217"/>
      <c r="D1" s="217"/>
      <c r="E1" s="217"/>
      <c r="F1" s="217"/>
      <c r="G1" s="218"/>
      <c r="H1" s="217"/>
      <c r="I1" s="217"/>
      <c r="J1" s="217"/>
      <c r="K1" s="217"/>
      <c r="L1" s="217"/>
      <c r="M1" s="217"/>
      <c r="N1" s="217"/>
      <c r="O1" s="219"/>
      <c r="P1" s="6" t="s">
        <v>185</v>
      </c>
      <c r="Q1" s="7">
        <v>4</v>
      </c>
    </row>
    <row r="2" spans="1:17" s="5" customFormat="1" ht="45" customHeight="1">
      <c r="A2" s="148" t="s">
        <v>1364</v>
      </c>
      <c r="B2" s="17" t="s">
        <v>137</v>
      </c>
      <c r="C2" s="17" t="s">
        <v>0</v>
      </c>
      <c r="D2" s="17" t="s">
        <v>1</v>
      </c>
      <c r="E2" s="48" t="s">
        <v>1438</v>
      </c>
      <c r="F2" s="50" t="s">
        <v>1439</v>
      </c>
      <c r="G2" s="212" t="s">
        <v>1465</v>
      </c>
      <c r="H2" s="18" t="s">
        <v>182</v>
      </c>
      <c r="I2" s="18" t="s">
        <v>183</v>
      </c>
      <c r="J2" s="18" t="s">
        <v>1093</v>
      </c>
      <c r="K2" s="18" t="s">
        <v>1094</v>
      </c>
      <c r="L2" s="18" t="s">
        <v>1095</v>
      </c>
      <c r="M2" s="18" t="s">
        <v>1096</v>
      </c>
      <c r="N2" s="53" t="s">
        <v>1117</v>
      </c>
      <c r="O2" s="53" t="s">
        <v>1118</v>
      </c>
      <c r="P2" s="18" t="s">
        <v>175</v>
      </c>
      <c r="Q2" s="18" t="s">
        <v>176</v>
      </c>
    </row>
    <row r="3" spans="1:17" hidden="1">
      <c r="A3" s="13">
        <v>1</v>
      </c>
      <c r="B3" s="145" t="s">
        <v>1304</v>
      </c>
      <c r="C3" s="14" t="s">
        <v>3</v>
      </c>
      <c r="D3" s="45" t="s">
        <v>3</v>
      </c>
      <c r="E3" s="141">
        <v>2047675.8737999995</v>
      </c>
      <c r="F3" s="15">
        <v>1429013.3643</v>
      </c>
      <c r="G3" s="147">
        <f t="shared" ref="G3:G65" si="0">IFERROR(F3/E3,0)</f>
        <v>0.69787088014476184</v>
      </c>
      <c r="H3" s="15">
        <f t="shared" ref="H3:H34" si="1">(E3*0.8)-F3</f>
        <v>209127.33473999961</v>
      </c>
      <c r="I3" s="15">
        <f t="shared" ref="I3:I34" si="2">H3/$Q$1</f>
        <v>52281.833684999903</v>
      </c>
      <c r="J3" s="15">
        <f>(E3*0.86)-F3</f>
        <v>331987.88716799952</v>
      </c>
      <c r="K3" s="15">
        <f>J3/$Q$1</f>
        <v>82996.97179199988</v>
      </c>
      <c r="L3" s="15">
        <f>(E3*0.91)-F3</f>
        <v>434371.68085799948</v>
      </c>
      <c r="M3" s="15">
        <f>L3/$Q$1</f>
        <v>108592.92021449987</v>
      </c>
      <c r="N3" s="54">
        <f>(E3*0.96)-F3</f>
        <v>536755.47454799945</v>
      </c>
      <c r="O3" s="15">
        <f>N3/$Q$1</f>
        <v>134188.86863699986</v>
      </c>
      <c r="P3" s="16">
        <f t="shared" ref="P3:P34" si="3">E3-F3</f>
        <v>618662.50949999946</v>
      </c>
      <c r="Q3" s="15">
        <f>P3/$Q$1</f>
        <v>154665.62737499987</v>
      </c>
    </row>
    <row r="4" spans="1:17" hidden="1">
      <c r="A4" s="1">
        <v>2</v>
      </c>
      <c r="B4" s="2" t="s">
        <v>6</v>
      </c>
      <c r="C4" s="2" t="s">
        <v>3</v>
      </c>
      <c r="D4" s="29" t="s">
        <v>5</v>
      </c>
      <c r="E4" s="141">
        <v>2881846.7553666667</v>
      </c>
      <c r="F4" s="15">
        <v>2453218.2479999997</v>
      </c>
      <c r="G4" s="147">
        <f t="shared" si="0"/>
        <v>0.85126603051725025</v>
      </c>
      <c r="H4" s="15">
        <f t="shared" si="1"/>
        <v>-147740.84370666603</v>
      </c>
      <c r="I4" s="10">
        <f t="shared" si="2"/>
        <v>-36935.210926666507</v>
      </c>
      <c r="J4" s="15">
        <f t="shared" ref="J4:J66" si="4">(E4*0.86)-F4</f>
        <v>25169.961615333799</v>
      </c>
      <c r="K4" s="15">
        <f t="shared" ref="K4:K65" si="5">J4/$Q$1</f>
        <v>6292.4904038334498</v>
      </c>
      <c r="L4" s="15">
        <f t="shared" ref="L4:L66" si="6">(E4*0.91)-F4</f>
        <v>169262.2993836673</v>
      </c>
      <c r="M4" s="15">
        <f t="shared" ref="M4:O65" si="7">L4/$Q$1</f>
        <v>42315.574845916824</v>
      </c>
      <c r="N4" s="54">
        <f t="shared" ref="N4:N66" si="8">(E4*0.96)-F4</f>
        <v>313354.63715200033</v>
      </c>
      <c r="O4" s="15">
        <f t="shared" si="7"/>
        <v>78338.659288000083</v>
      </c>
      <c r="P4" s="12">
        <f t="shared" si="3"/>
        <v>428628.50736666704</v>
      </c>
      <c r="Q4" s="10">
        <f t="shared" ref="Q4:Q65" si="9">P4/$Q$1</f>
        <v>107157.12684166676</v>
      </c>
    </row>
    <row r="5" spans="1:17" hidden="1">
      <c r="A5" s="1">
        <v>3</v>
      </c>
      <c r="B5" s="29" t="s">
        <v>1261</v>
      </c>
      <c r="C5" s="2" t="s">
        <v>3</v>
      </c>
      <c r="D5" s="29" t="s">
        <v>3</v>
      </c>
      <c r="E5" s="141">
        <v>3350609.3944333326</v>
      </c>
      <c r="F5" s="15">
        <v>3096241.9543999997</v>
      </c>
      <c r="G5" s="147">
        <f t="shared" si="0"/>
        <v>0.92408323081289745</v>
      </c>
      <c r="H5" s="15">
        <f t="shared" si="1"/>
        <v>-415754.43885333324</v>
      </c>
      <c r="I5" s="10">
        <f t="shared" si="2"/>
        <v>-103938.60971333331</v>
      </c>
      <c r="J5" s="15">
        <f t="shared" si="4"/>
        <v>-214717.87518733367</v>
      </c>
      <c r="K5" s="15">
        <f t="shared" si="5"/>
        <v>-53679.468796833418</v>
      </c>
      <c r="L5" s="15">
        <f t="shared" si="6"/>
        <v>-47187.405465667136</v>
      </c>
      <c r="M5" s="15">
        <f t="shared" si="7"/>
        <v>-11796.851366416784</v>
      </c>
      <c r="N5" s="54">
        <f t="shared" si="8"/>
        <v>120343.0642559994</v>
      </c>
      <c r="O5" s="15">
        <f t="shared" si="7"/>
        <v>30085.76606399985</v>
      </c>
      <c r="P5" s="12">
        <f t="shared" si="3"/>
        <v>254367.44003333291</v>
      </c>
      <c r="Q5" s="10">
        <f t="shared" si="9"/>
        <v>63591.860008333228</v>
      </c>
    </row>
    <row r="6" spans="1:17" hidden="1">
      <c r="A6" s="13">
        <v>4</v>
      </c>
      <c r="B6" s="2" t="s">
        <v>9</v>
      </c>
      <c r="C6" s="2" t="s">
        <v>3</v>
      </c>
      <c r="D6" s="29" t="s">
        <v>8</v>
      </c>
      <c r="E6" s="141">
        <v>4067724.1552523803</v>
      </c>
      <c r="F6" s="15">
        <v>2846851.8308000001</v>
      </c>
      <c r="G6" s="147">
        <f t="shared" si="0"/>
        <v>0.69986354092473324</v>
      </c>
      <c r="H6" s="15">
        <f t="shared" si="1"/>
        <v>407327.49340190412</v>
      </c>
      <c r="I6" s="10">
        <f t="shared" si="2"/>
        <v>101831.87335047603</v>
      </c>
      <c r="J6" s="15">
        <f t="shared" si="4"/>
        <v>651390.94271704694</v>
      </c>
      <c r="K6" s="15">
        <f t="shared" si="5"/>
        <v>162847.73567926174</v>
      </c>
      <c r="L6" s="15">
        <f t="shared" si="6"/>
        <v>854777.15047966596</v>
      </c>
      <c r="M6" s="15">
        <f t="shared" si="7"/>
        <v>213694.28761991649</v>
      </c>
      <c r="N6" s="54">
        <f t="shared" si="8"/>
        <v>1058163.358242285</v>
      </c>
      <c r="O6" s="15">
        <f t="shared" si="7"/>
        <v>264540.83956057124</v>
      </c>
      <c r="P6" s="12">
        <f t="shared" si="3"/>
        <v>1220872.3244523802</v>
      </c>
      <c r="Q6" s="10">
        <f t="shared" si="9"/>
        <v>305218.08111309505</v>
      </c>
    </row>
    <row r="7" spans="1:17" hidden="1">
      <c r="A7" s="1">
        <v>5</v>
      </c>
      <c r="B7" s="2" t="s">
        <v>14</v>
      </c>
      <c r="C7" s="2" t="s">
        <v>3</v>
      </c>
      <c r="D7" s="29" t="s">
        <v>13</v>
      </c>
      <c r="E7" s="141">
        <v>4215458.5795047609</v>
      </c>
      <c r="F7" s="15">
        <v>1939947.5618999999</v>
      </c>
      <c r="G7" s="147">
        <f t="shared" si="0"/>
        <v>0.46019846365751937</v>
      </c>
      <c r="H7" s="15">
        <f t="shared" si="1"/>
        <v>1432419.3017038091</v>
      </c>
      <c r="I7" s="10">
        <f t="shared" si="2"/>
        <v>358104.82542595227</v>
      </c>
      <c r="J7" s="15">
        <f t="shared" si="4"/>
        <v>1685346.8164740943</v>
      </c>
      <c r="K7" s="15">
        <f t="shared" si="5"/>
        <v>421336.70411852357</v>
      </c>
      <c r="L7" s="15">
        <f t="shared" si="6"/>
        <v>1896119.7454493328</v>
      </c>
      <c r="M7" s="15">
        <f t="shared" si="7"/>
        <v>474029.93636233319</v>
      </c>
      <c r="N7" s="54">
        <f t="shared" si="8"/>
        <v>2106892.6744245701</v>
      </c>
      <c r="O7" s="15">
        <f t="shared" si="7"/>
        <v>526723.16860614251</v>
      </c>
      <c r="P7" s="12">
        <f t="shared" si="3"/>
        <v>2275511.0176047608</v>
      </c>
      <c r="Q7" s="10">
        <f t="shared" si="9"/>
        <v>568877.75440119021</v>
      </c>
    </row>
    <row r="8" spans="1:17" hidden="1">
      <c r="A8" s="1">
        <v>6</v>
      </c>
      <c r="B8" s="2" t="s">
        <v>10</v>
      </c>
      <c r="C8" s="2" t="s">
        <v>3</v>
      </c>
      <c r="D8" s="29" t="s">
        <v>8</v>
      </c>
      <c r="E8" s="141">
        <v>4951956.0743714292</v>
      </c>
      <c r="F8" s="15">
        <v>3126009.4718999988</v>
      </c>
      <c r="G8" s="147">
        <f t="shared" si="0"/>
        <v>0.63126760919356406</v>
      </c>
      <c r="H8" s="15">
        <f t="shared" si="1"/>
        <v>835555.38759714458</v>
      </c>
      <c r="I8" s="10">
        <f t="shared" si="2"/>
        <v>208888.84689928615</v>
      </c>
      <c r="J8" s="15">
        <f t="shared" si="4"/>
        <v>1132672.7520594303</v>
      </c>
      <c r="K8" s="15">
        <f t="shared" si="5"/>
        <v>283168.18801485759</v>
      </c>
      <c r="L8" s="15">
        <f t="shared" si="6"/>
        <v>1380270.5557780019</v>
      </c>
      <c r="M8" s="15">
        <f t="shared" si="7"/>
        <v>345067.63894450048</v>
      </c>
      <c r="N8" s="54">
        <f t="shared" si="8"/>
        <v>1627868.3594965725</v>
      </c>
      <c r="O8" s="15">
        <f t="shared" si="7"/>
        <v>406967.08987414313</v>
      </c>
      <c r="P8" s="12">
        <f t="shared" si="3"/>
        <v>1825946.6024714303</v>
      </c>
      <c r="Q8" s="10">
        <f t="shared" si="9"/>
        <v>456486.65061785758</v>
      </c>
    </row>
    <row r="9" spans="1:17" hidden="1">
      <c r="A9" s="13">
        <v>7</v>
      </c>
      <c r="B9" s="2" t="s">
        <v>15</v>
      </c>
      <c r="C9" s="2" t="s">
        <v>3</v>
      </c>
      <c r="D9" s="29" t="s">
        <v>5</v>
      </c>
      <c r="E9" s="141">
        <v>5358329.6189809516</v>
      </c>
      <c r="F9" s="15">
        <v>3808095.3747999989</v>
      </c>
      <c r="G9" s="147">
        <f t="shared" si="0"/>
        <v>0.71068703226290575</v>
      </c>
      <c r="H9" s="15">
        <f t="shared" si="1"/>
        <v>478568.32038476272</v>
      </c>
      <c r="I9" s="10">
        <f t="shared" si="2"/>
        <v>119642.08009619068</v>
      </c>
      <c r="J9" s="15">
        <f t="shared" si="4"/>
        <v>800068.09752361896</v>
      </c>
      <c r="K9" s="15">
        <f t="shared" si="5"/>
        <v>200017.02438090474</v>
      </c>
      <c r="L9" s="15">
        <f t="shared" si="6"/>
        <v>1067984.5784726669</v>
      </c>
      <c r="M9" s="15">
        <f t="shared" si="7"/>
        <v>266996.14461816673</v>
      </c>
      <c r="N9" s="54">
        <f t="shared" si="8"/>
        <v>1335901.0594217149</v>
      </c>
      <c r="O9" s="15">
        <f t="shared" si="7"/>
        <v>333975.26485542872</v>
      </c>
      <c r="P9" s="12">
        <f t="shared" si="3"/>
        <v>1550234.2441809527</v>
      </c>
      <c r="Q9" s="10">
        <f t="shared" si="9"/>
        <v>387558.56104523817</v>
      </c>
    </row>
    <row r="10" spans="1:17" hidden="1">
      <c r="A10" s="1">
        <v>8</v>
      </c>
      <c r="B10" s="2" t="s">
        <v>16</v>
      </c>
      <c r="C10" s="2" t="s">
        <v>3</v>
      </c>
      <c r="D10" s="29" t="s">
        <v>8</v>
      </c>
      <c r="E10" s="141">
        <v>5060804.9412761908</v>
      </c>
      <c r="F10" s="15">
        <v>3505709.4197999993</v>
      </c>
      <c r="G10" s="147">
        <f t="shared" si="0"/>
        <v>0.69271775151957538</v>
      </c>
      <c r="H10" s="15">
        <f t="shared" si="1"/>
        <v>542934.53322095331</v>
      </c>
      <c r="I10" s="10">
        <f t="shared" si="2"/>
        <v>135733.63330523833</v>
      </c>
      <c r="J10" s="15">
        <f t="shared" si="4"/>
        <v>846582.82969752513</v>
      </c>
      <c r="K10" s="15">
        <f t="shared" si="5"/>
        <v>211645.70742438128</v>
      </c>
      <c r="L10" s="15">
        <f t="shared" si="6"/>
        <v>1099623.0767613342</v>
      </c>
      <c r="M10" s="15">
        <f t="shared" si="7"/>
        <v>274905.76919033355</v>
      </c>
      <c r="N10" s="54">
        <f t="shared" si="8"/>
        <v>1352663.3238251433</v>
      </c>
      <c r="O10" s="15">
        <f t="shared" si="7"/>
        <v>338165.83095628582</v>
      </c>
      <c r="P10" s="12">
        <f t="shared" si="3"/>
        <v>1555095.5214761915</v>
      </c>
      <c r="Q10" s="10">
        <f t="shared" si="9"/>
        <v>388773.88036904787</v>
      </c>
    </row>
    <row r="11" spans="1:17" hidden="1">
      <c r="A11" s="1">
        <v>9</v>
      </c>
      <c r="B11" s="2" t="s">
        <v>11</v>
      </c>
      <c r="C11" s="2" t="s">
        <v>3</v>
      </c>
      <c r="D11" s="29" t="s">
        <v>8</v>
      </c>
      <c r="E11" s="141">
        <v>5635731.9059380954</v>
      </c>
      <c r="F11" s="15">
        <v>3207422.0465000002</v>
      </c>
      <c r="G11" s="147">
        <f t="shared" si="0"/>
        <v>0.56912253812508296</v>
      </c>
      <c r="H11" s="15">
        <f t="shared" si="1"/>
        <v>1301163.4782504765</v>
      </c>
      <c r="I11" s="10">
        <f t="shared" si="2"/>
        <v>325290.86956261913</v>
      </c>
      <c r="J11" s="15">
        <f t="shared" si="4"/>
        <v>1639307.3926067622</v>
      </c>
      <c r="K11" s="15">
        <f t="shared" si="5"/>
        <v>409826.84815169056</v>
      </c>
      <c r="L11" s="15">
        <f t="shared" si="6"/>
        <v>1921093.9879036667</v>
      </c>
      <c r="M11" s="15">
        <f t="shared" si="7"/>
        <v>480273.49697591667</v>
      </c>
      <c r="N11" s="54">
        <f t="shared" si="8"/>
        <v>2202880.5832005711</v>
      </c>
      <c r="O11" s="15">
        <f t="shared" si="7"/>
        <v>550720.14580014278</v>
      </c>
      <c r="P11" s="12">
        <f t="shared" si="3"/>
        <v>2428309.8594380952</v>
      </c>
      <c r="Q11" s="10">
        <f t="shared" si="9"/>
        <v>607077.46485952381</v>
      </c>
    </row>
    <row r="12" spans="1:17" hidden="1">
      <c r="A12" s="13">
        <v>10</v>
      </c>
      <c r="B12" s="2" t="s">
        <v>7</v>
      </c>
      <c r="C12" s="2" t="s">
        <v>3</v>
      </c>
      <c r="D12" s="29" t="s">
        <v>5</v>
      </c>
      <c r="E12" s="141">
        <v>7380709.1902809516</v>
      </c>
      <c r="F12" s="15">
        <v>6662731.2704999987</v>
      </c>
      <c r="G12" s="147">
        <f t="shared" si="0"/>
        <v>0.90272236701502906</v>
      </c>
      <c r="H12" s="15">
        <f t="shared" si="1"/>
        <v>-758163.91827523708</v>
      </c>
      <c r="I12" s="10">
        <f t="shared" si="2"/>
        <v>-189540.97956880927</v>
      </c>
      <c r="J12" s="15">
        <f t="shared" si="4"/>
        <v>-315321.36685838085</v>
      </c>
      <c r="K12" s="15">
        <f t="shared" si="5"/>
        <v>-78830.341714595212</v>
      </c>
      <c r="L12" s="15">
        <f t="shared" si="6"/>
        <v>53714.092655667104</v>
      </c>
      <c r="M12" s="15">
        <f t="shared" si="7"/>
        <v>13428.523163916776</v>
      </c>
      <c r="N12" s="54">
        <f t="shared" si="8"/>
        <v>422749.55216971412</v>
      </c>
      <c r="O12" s="15">
        <f t="shared" si="7"/>
        <v>105687.38804242853</v>
      </c>
      <c r="P12" s="12">
        <f t="shared" si="3"/>
        <v>717977.91978095286</v>
      </c>
      <c r="Q12" s="10">
        <f t="shared" si="9"/>
        <v>179494.47994523821</v>
      </c>
    </row>
    <row r="13" spans="1:17" hidden="1">
      <c r="A13" s="1">
        <v>11</v>
      </c>
      <c r="B13" s="2" t="s">
        <v>4</v>
      </c>
      <c r="C13" s="2" t="s">
        <v>3</v>
      </c>
      <c r="D13" s="29" t="s">
        <v>5</v>
      </c>
      <c r="E13" s="141">
        <v>9036444.9773285706</v>
      </c>
      <c r="F13" s="15">
        <v>6919792.8877999978</v>
      </c>
      <c r="G13" s="147">
        <f t="shared" si="0"/>
        <v>0.76576495570558822</v>
      </c>
      <c r="H13" s="15">
        <f t="shared" si="1"/>
        <v>309363.09406285919</v>
      </c>
      <c r="I13" s="10">
        <f t="shared" si="2"/>
        <v>77340.773515714798</v>
      </c>
      <c r="J13" s="15">
        <f t="shared" si="4"/>
        <v>851549.79270257242</v>
      </c>
      <c r="K13" s="15">
        <f t="shared" si="5"/>
        <v>212887.44817564311</v>
      </c>
      <c r="L13" s="15">
        <f t="shared" si="6"/>
        <v>1303372.041569002</v>
      </c>
      <c r="M13" s="15">
        <f t="shared" si="7"/>
        <v>325843.01039225049</v>
      </c>
      <c r="N13" s="54">
        <f t="shared" si="8"/>
        <v>1755194.2904354287</v>
      </c>
      <c r="O13" s="15">
        <f t="shared" si="7"/>
        <v>438798.57260885718</v>
      </c>
      <c r="P13" s="12">
        <f t="shared" si="3"/>
        <v>2116652.0895285727</v>
      </c>
      <c r="Q13" s="10">
        <f t="shared" si="9"/>
        <v>529163.02238214319</v>
      </c>
    </row>
    <row r="14" spans="1:17" hidden="1">
      <c r="A14" s="1">
        <v>12</v>
      </c>
      <c r="B14" s="2" t="s">
        <v>2</v>
      </c>
      <c r="C14" s="2" t="s">
        <v>3</v>
      </c>
      <c r="D14" s="29" t="s">
        <v>13</v>
      </c>
      <c r="E14" s="141">
        <v>8184002.5876476187</v>
      </c>
      <c r="F14" s="15">
        <v>8670089.568</v>
      </c>
      <c r="G14" s="147">
        <f t="shared" si="0"/>
        <v>1.0593947735410114</v>
      </c>
      <c r="H14" s="15">
        <f t="shared" si="1"/>
        <v>-2122887.4978819042</v>
      </c>
      <c r="I14" s="10">
        <f t="shared" si="2"/>
        <v>-530721.87447047606</v>
      </c>
      <c r="J14" s="15">
        <f t="shared" si="4"/>
        <v>-1631847.3426230475</v>
      </c>
      <c r="K14" s="15">
        <f t="shared" si="5"/>
        <v>-407961.83565576188</v>
      </c>
      <c r="L14" s="15">
        <f t="shared" si="6"/>
        <v>-1222647.2132406663</v>
      </c>
      <c r="M14" s="15">
        <f t="shared" si="7"/>
        <v>-305661.80331016658</v>
      </c>
      <c r="N14" s="54">
        <f t="shared" si="8"/>
        <v>-813447.08385828603</v>
      </c>
      <c r="O14" s="15">
        <f t="shared" si="7"/>
        <v>-203361.77096457151</v>
      </c>
      <c r="P14" s="12">
        <f t="shared" si="3"/>
        <v>-486086.98035238124</v>
      </c>
      <c r="Q14" s="10">
        <f t="shared" si="9"/>
        <v>-121521.74508809531</v>
      </c>
    </row>
    <row r="15" spans="1:17" hidden="1">
      <c r="A15" s="13">
        <v>13</v>
      </c>
      <c r="B15" s="2" t="s">
        <v>12</v>
      </c>
      <c r="C15" s="2" t="s">
        <v>3</v>
      </c>
      <c r="D15" s="45" t="s">
        <v>13</v>
      </c>
      <c r="E15" s="141">
        <v>9749010.1702380963</v>
      </c>
      <c r="F15" s="15">
        <v>8895863.4611000028</v>
      </c>
      <c r="G15" s="147">
        <f t="shared" si="0"/>
        <v>0.91248888920614823</v>
      </c>
      <c r="H15" s="15">
        <f t="shared" si="1"/>
        <v>-1096655.324909525</v>
      </c>
      <c r="I15" s="10">
        <f t="shared" si="2"/>
        <v>-274163.83122738125</v>
      </c>
      <c r="J15" s="15">
        <f t="shared" si="4"/>
        <v>-511714.71469524037</v>
      </c>
      <c r="K15" s="15">
        <f t="shared" si="5"/>
        <v>-127928.67867381009</v>
      </c>
      <c r="L15" s="15">
        <f t="shared" si="6"/>
        <v>-24264.206183334813</v>
      </c>
      <c r="M15" s="15">
        <f t="shared" si="7"/>
        <v>-6066.0515458337031</v>
      </c>
      <c r="N15" s="54">
        <f t="shared" si="8"/>
        <v>463186.30232856981</v>
      </c>
      <c r="O15" s="15">
        <f t="shared" si="7"/>
        <v>115796.57558214245</v>
      </c>
      <c r="P15" s="12">
        <f t="shared" si="3"/>
        <v>853146.70913809352</v>
      </c>
      <c r="Q15" s="10">
        <f t="shared" si="9"/>
        <v>213286.67728452338</v>
      </c>
    </row>
    <row r="16" spans="1:17" hidden="1">
      <c r="A16" s="1">
        <v>14</v>
      </c>
      <c r="B16" s="2" t="s">
        <v>17</v>
      </c>
      <c r="C16" s="2" t="s">
        <v>3</v>
      </c>
      <c r="D16" s="29" t="s">
        <v>3</v>
      </c>
      <c r="E16" s="141">
        <v>10061535.154695241</v>
      </c>
      <c r="F16" s="15">
        <v>7461032.1418000003</v>
      </c>
      <c r="G16" s="147">
        <f t="shared" si="0"/>
        <v>0.74154013548501996</v>
      </c>
      <c r="H16" s="15">
        <f t="shared" si="1"/>
        <v>588195.98195619229</v>
      </c>
      <c r="I16" s="10">
        <f t="shared" si="2"/>
        <v>147048.99548904807</v>
      </c>
      <c r="J16" s="15">
        <f t="shared" si="4"/>
        <v>1191888.0912379073</v>
      </c>
      <c r="K16" s="15">
        <f t="shared" si="5"/>
        <v>297972.02280947682</v>
      </c>
      <c r="L16" s="15">
        <f t="shared" si="6"/>
        <v>1694964.8489726698</v>
      </c>
      <c r="M16" s="15">
        <f t="shared" si="7"/>
        <v>423741.21224316745</v>
      </c>
      <c r="N16" s="54">
        <f t="shared" si="8"/>
        <v>2198041.6067074304</v>
      </c>
      <c r="O16" s="15">
        <f t="shared" si="7"/>
        <v>549510.40167685761</v>
      </c>
      <c r="P16" s="12">
        <f t="shared" si="3"/>
        <v>2600503.0128952404</v>
      </c>
      <c r="Q16" s="10">
        <f t="shared" si="9"/>
        <v>650125.75322381011</v>
      </c>
    </row>
    <row r="17" spans="1:17" hidden="1">
      <c r="A17" s="1">
        <v>15</v>
      </c>
      <c r="B17" s="2" t="s">
        <v>1162</v>
      </c>
      <c r="C17" s="2" t="s">
        <v>173</v>
      </c>
      <c r="D17" s="29" t="s">
        <v>19</v>
      </c>
      <c r="E17" s="141">
        <v>5293521.8939809529</v>
      </c>
      <c r="F17" s="15">
        <v>736975.8236</v>
      </c>
      <c r="G17" s="147">
        <f t="shared" si="0"/>
        <v>0.13922221129150048</v>
      </c>
      <c r="H17" s="15">
        <f t="shared" si="1"/>
        <v>3497841.6915847631</v>
      </c>
      <c r="I17" s="10">
        <f t="shared" si="2"/>
        <v>874460.42289619078</v>
      </c>
      <c r="J17" s="15">
        <f t="shared" si="4"/>
        <v>3815453.0052236198</v>
      </c>
      <c r="K17" s="15">
        <f t="shared" si="5"/>
        <v>953863.25130590494</v>
      </c>
      <c r="L17" s="15">
        <f t="shared" si="6"/>
        <v>4080129.0999226673</v>
      </c>
      <c r="M17" s="15">
        <f t="shared" si="7"/>
        <v>1020032.2749806668</v>
      </c>
      <c r="N17" s="54">
        <f t="shared" si="8"/>
        <v>4344805.1946217148</v>
      </c>
      <c r="O17" s="15">
        <f t="shared" si="7"/>
        <v>1086201.2986554287</v>
      </c>
      <c r="P17" s="12">
        <f t="shared" si="3"/>
        <v>4556546.0703809531</v>
      </c>
      <c r="Q17" s="10">
        <f t="shared" si="9"/>
        <v>1139136.5175952383</v>
      </c>
    </row>
    <row r="18" spans="1:17" hidden="1">
      <c r="A18" s="13">
        <v>16</v>
      </c>
      <c r="B18" s="139" t="s">
        <v>1082</v>
      </c>
      <c r="C18" s="2" t="s">
        <v>173</v>
      </c>
      <c r="D18" s="29" t="s">
        <v>21</v>
      </c>
      <c r="E18" s="141">
        <v>3435073.1052333345</v>
      </c>
      <c r="F18" s="15">
        <v>745754.83139999979</v>
      </c>
      <c r="G18" s="147">
        <f t="shared" si="0"/>
        <v>0.21710013398662234</v>
      </c>
      <c r="H18" s="15">
        <f t="shared" si="1"/>
        <v>2002303.6527866682</v>
      </c>
      <c r="I18" s="10">
        <f t="shared" si="2"/>
        <v>500575.91319666704</v>
      </c>
      <c r="J18" s="15">
        <f t="shared" si="4"/>
        <v>2208408.0391006675</v>
      </c>
      <c r="K18" s="15">
        <f t="shared" si="5"/>
        <v>552102.00977516687</v>
      </c>
      <c r="L18" s="15">
        <f t="shared" si="6"/>
        <v>2380161.6943623349</v>
      </c>
      <c r="M18" s="15">
        <f t="shared" si="7"/>
        <v>595040.42359058373</v>
      </c>
      <c r="N18" s="54">
        <f t="shared" si="8"/>
        <v>2551915.3496240014</v>
      </c>
      <c r="O18" s="15">
        <f t="shared" si="7"/>
        <v>637978.83740600036</v>
      </c>
      <c r="P18" s="12">
        <f t="shared" si="3"/>
        <v>2689318.2738333344</v>
      </c>
      <c r="Q18" s="10">
        <f t="shared" si="9"/>
        <v>672329.56845833361</v>
      </c>
    </row>
    <row r="19" spans="1:17" hidden="1">
      <c r="A19" s="1">
        <v>17</v>
      </c>
      <c r="B19" s="2" t="s">
        <v>146</v>
      </c>
      <c r="C19" s="2" t="s">
        <v>173</v>
      </c>
      <c r="D19" s="29" t="s">
        <v>20</v>
      </c>
      <c r="E19" s="141">
        <v>1953766.196095238</v>
      </c>
      <c r="F19" s="15">
        <v>2237918.4772000001</v>
      </c>
      <c r="G19" s="147">
        <f t="shared" si="0"/>
        <v>1.1454382216626859</v>
      </c>
      <c r="H19" s="15">
        <f t="shared" si="1"/>
        <v>-674905.5203238097</v>
      </c>
      <c r="I19" s="10">
        <f t="shared" si="2"/>
        <v>-168726.38008095243</v>
      </c>
      <c r="J19" s="15">
        <f t="shared" si="4"/>
        <v>-557679.54855809547</v>
      </c>
      <c r="K19" s="15">
        <f t="shared" si="5"/>
        <v>-139419.88713952387</v>
      </c>
      <c r="L19" s="15">
        <f t="shared" si="6"/>
        <v>-459991.23875333345</v>
      </c>
      <c r="M19" s="15">
        <f t="shared" si="7"/>
        <v>-114997.80968833336</v>
      </c>
      <c r="N19" s="54">
        <f t="shared" si="8"/>
        <v>-362302.92894857167</v>
      </c>
      <c r="O19" s="15">
        <f t="shared" si="7"/>
        <v>-90575.732237142918</v>
      </c>
      <c r="P19" s="12">
        <f t="shared" si="3"/>
        <v>-284152.28110476211</v>
      </c>
      <c r="Q19" s="10">
        <f t="shared" si="9"/>
        <v>-71038.070276190527</v>
      </c>
    </row>
    <row r="20" spans="1:17" hidden="1">
      <c r="A20" s="1">
        <v>18</v>
      </c>
      <c r="B20" s="2" t="s">
        <v>147</v>
      </c>
      <c r="C20" s="2" t="s">
        <v>173</v>
      </c>
      <c r="D20" s="29" t="s">
        <v>23</v>
      </c>
      <c r="E20" s="141">
        <v>3656949.3621904766</v>
      </c>
      <c r="F20" s="15">
        <v>2698881.950399999</v>
      </c>
      <c r="G20" s="147">
        <f t="shared" si="0"/>
        <v>0.73801458076066861</v>
      </c>
      <c r="H20" s="15">
        <f t="shared" si="1"/>
        <v>226677.53935238253</v>
      </c>
      <c r="I20" s="10">
        <f t="shared" si="2"/>
        <v>56669.384838095633</v>
      </c>
      <c r="J20" s="15">
        <f t="shared" si="4"/>
        <v>446094.50108381081</v>
      </c>
      <c r="K20" s="15">
        <f t="shared" si="5"/>
        <v>111523.6252709527</v>
      </c>
      <c r="L20" s="15">
        <f t="shared" si="6"/>
        <v>628941.96919333469</v>
      </c>
      <c r="M20" s="15">
        <f t="shared" si="7"/>
        <v>157235.49229833367</v>
      </c>
      <c r="N20" s="54">
        <f t="shared" si="8"/>
        <v>811789.43730285857</v>
      </c>
      <c r="O20" s="15">
        <f t="shared" si="7"/>
        <v>202947.35932571464</v>
      </c>
      <c r="P20" s="12">
        <f t="shared" si="3"/>
        <v>958067.41179047758</v>
      </c>
      <c r="Q20" s="10">
        <f t="shared" si="9"/>
        <v>239516.85294761939</v>
      </c>
    </row>
    <row r="21" spans="1:17" hidden="1">
      <c r="A21" s="13">
        <v>19</v>
      </c>
      <c r="B21" s="2" t="s">
        <v>144</v>
      </c>
      <c r="C21" s="2" t="s">
        <v>173</v>
      </c>
      <c r="D21" s="29" t="s">
        <v>24</v>
      </c>
      <c r="E21" s="141">
        <v>5256501.3097809535</v>
      </c>
      <c r="F21" s="15">
        <v>2480630.7656</v>
      </c>
      <c r="G21" s="147">
        <f t="shared" si="0"/>
        <v>0.47191670265242869</v>
      </c>
      <c r="H21" s="15">
        <f t="shared" si="1"/>
        <v>1724570.2822247627</v>
      </c>
      <c r="I21" s="10">
        <f t="shared" si="2"/>
        <v>431142.57055619068</v>
      </c>
      <c r="J21" s="15">
        <f t="shared" si="4"/>
        <v>2039960.3608116196</v>
      </c>
      <c r="K21" s="15">
        <f t="shared" si="5"/>
        <v>509990.09020290489</v>
      </c>
      <c r="L21" s="15">
        <f t="shared" si="6"/>
        <v>2302785.4263006677</v>
      </c>
      <c r="M21" s="15">
        <f t="shared" si="7"/>
        <v>575696.35657516692</v>
      </c>
      <c r="N21" s="54">
        <f t="shared" si="8"/>
        <v>2565610.4917897149</v>
      </c>
      <c r="O21" s="15">
        <f t="shared" si="7"/>
        <v>641402.62294742872</v>
      </c>
      <c r="P21" s="12">
        <f t="shared" si="3"/>
        <v>2775870.5441809534</v>
      </c>
      <c r="Q21" s="10">
        <f t="shared" si="9"/>
        <v>693967.63604523835</v>
      </c>
    </row>
    <row r="22" spans="1:17" hidden="1">
      <c r="A22" s="1">
        <v>20</v>
      </c>
      <c r="B22" s="2" t="s">
        <v>152</v>
      </c>
      <c r="C22" s="2" t="s">
        <v>173</v>
      </c>
      <c r="D22" s="29" t="s">
        <v>22</v>
      </c>
      <c r="E22" s="141">
        <v>4197837.4077523816</v>
      </c>
      <c r="F22" s="15">
        <v>2911597.352200001</v>
      </c>
      <c r="G22" s="147">
        <f t="shared" si="0"/>
        <v>0.69359459869098095</v>
      </c>
      <c r="H22" s="15">
        <f t="shared" si="1"/>
        <v>446672.57400190458</v>
      </c>
      <c r="I22" s="10">
        <f t="shared" si="2"/>
        <v>111668.14350047614</v>
      </c>
      <c r="J22" s="15">
        <f t="shared" si="4"/>
        <v>698542.81846704707</v>
      </c>
      <c r="K22" s="15">
        <f t="shared" si="5"/>
        <v>174635.70461676177</v>
      </c>
      <c r="L22" s="15">
        <f t="shared" si="6"/>
        <v>908434.68885466643</v>
      </c>
      <c r="M22" s="15">
        <f t="shared" si="7"/>
        <v>227108.67221366661</v>
      </c>
      <c r="N22" s="54">
        <f t="shared" si="8"/>
        <v>1118326.5592422853</v>
      </c>
      <c r="O22" s="15">
        <f t="shared" si="7"/>
        <v>279581.63981057133</v>
      </c>
      <c r="P22" s="12">
        <f t="shared" si="3"/>
        <v>1286240.0555523806</v>
      </c>
      <c r="Q22" s="10">
        <f t="shared" si="9"/>
        <v>321560.01388809516</v>
      </c>
    </row>
    <row r="23" spans="1:17" hidden="1">
      <c r="A23" s="1">
        <v>21</v>
      </c>
      <c r="B23" s="2" t="s">
        <v>142</v>
      </c>
      <c r="C23" s="2" t="s">
        <v>173</v>
      </c>
      <c r="D23" s="29" t="s">
        <v>20</v>
      </c>
      <c r="E23" s="141">
        <v>5312456.8847285714</v>
      </c>
      <c r="F23" s="15">
        <v>2833751.8589000003</v>
      </c>
      <c r="G23" s="147">
        <f t="shared" si="0"/>
        <v>0.53341644372607178</v>
      </c>
      <c r="H23" s="15">
        <f t="shared" si="1"/>
        <v>1416213.6488828566</v>
      </c>
      <c r="I23" s="10">
        <f t="shared" si="2"/>
        <v>354053.41222071415</v>
      </c>
      <c r="J23" s="15">
        <f t="shared" si="4"/>
        <v>1734961.061966571</v>
      </c>
      <c r="K23" s="15">
        <f t="shared" si="5"/>
        <v>433740.26549164276</v>
      </c>
      <c r="L23" s="15">
        <f t="shared" si="6"/>
        <v>2000583.9062029999</v>
      </c>
      <c r="M23" s="15">
        <f t="shared" si="7"/>
        <v>500145.97655074997</v>
      </c>
      <c r="N23" s="54">
        <f t="shared" si="8"/>
        <v>2266206.7504394278</v>
      </c>
      <c r="O23" s="15">
        <f t="shared" si="7"/>
        <v>566551.68760985695</v>
      </c>
      <c r="P23" s="12">
        <f t="shared" si="3"/>
        <v>2478705.0258285711</v>
      </c>
      <c r="Q23" s="10">
        <f t="shared" si="9"/>
        <v>619676.25645714276</v>
      </c>
    </row>
    <row r="24" spans="1:17" hidden="1">
      <c r="A24" s="13">
        <v>22</v>
      </c>
      <c r="B24" s="2" t="s">
        <v>148</v>
      </c>
      <c r="C24" s="2" t="s">
        <v>173</v>
      </c>
      <c r="D24" s="29" t="s">
        <v>20</v>
      </c>
      <c r="E24" s="141">
        <v>4804646.3783666659</v>
      </c>
      <c r="F24" s="15">
        <v>1587080.9223000002</v>
      </c>
      <c r="G24" s="147">
        <f t="shared" si="0"/>
        <v>0.33032210850021526</v>
      </c>
      <c r="H24" s="15">
        <f t="shared" si="1"/>
        <v>2256636.1803933326</v>
      </c>
      <c r="I24" s="10">
        <f t="shared" si="2"/>
        <v>564159.04509833315</v>
      </c>
      <c r="J24" s="15">
        <f t="shared" si="4"/>
        <v>2544914.9630953325</v>
      </c>
      <c r="K24" s="15">
        <f t="shared" si="5"/>
        <v>636228.74077383312</v>
      </c>
      <c r="L24" s="15">
        <f t="shared" si="6"/>
        <v>2785147.2820136664</v>
      </c>
      <c r="M24" s="15">
        <f t="shared" si="7"/>
        <v>696286.82050341659</v>
      </c>
      <c r="N24" s="54">
        <f t="shared" si="8"/>
        <v>3025379.6009319988</v>
      </c>
      <c r="O24" s="15">
        <f t="shared" si="7"/>
        <v>756344.9002329997</v>
      </c>
      <c r="P24" s="12">
        <f t="shared" si="3"/>
        <v>3217565.4560666657</v>
      </c>
      <c r="Q24" s="10">
        <f t="shared" si="9"/>
        <v>804391.36401666643</v>
      </c>
    </row>
    <row r="25" spans="1:17" hidden="1">
      <c r="A25" s="1">
        <v>23</v>
      </c>
      <c r="B25" s="2" t="s">
        <v>155</v>
      </c>
      <c r="C25" s="140" t="s">
        <v>173</v>
      </c>
      <c r="D25" s="29" t="s">
        <v>20</v>
      </c>
      <c r="E25" s="141">
        <v>3512839.9232428581</v>
      </c>
      <c r="F25" s="15">
        <v>1977504.943</v>
      </c>
      <c r="G25" s="147">
        <f t="shared" si="0"/>
        <v>0.56293625277820158</v>
      </c>
      <c r="H25" s="15">
        <f t="shared" si="1"/>
        <v>832766.99559428683</v>
      </c>
      <c r="I25" s="10">
        <f t="shared" si="2"/>
        <v>208191.74889857171</v>
      </c>
      <c r="J25" s="15">
        <f t="shared" si="4"/>
        <v>1043537.390988858</v>
      </c>
      <c r="K25" s="15">
        <f t="shared" si="5"/>
        <v>260884.34774721449</v>
      </c>
      <c r="L25" s="15">
        <f t="shared" si="6"/>
        <v>1219179.387151001</v>
      </c>
      <c r="M25" s="15">
        <f t="shared" si="7"/>
        <v>304794.84678775026</v>
      </c>
      <c r="N25" s="54">
        <f t="shared" si="8"/>
        <v>1394821.3833131436</v>
      </c>
      <c r="O25" s="15">
        <f t="shared" si="7"/>
        <v>348705.34582828591</v>
      </c>
      <c r="P25" s="12">
        <f t="shared" si="3"/>
        <v>1535334.9802428582</v>
      </c>
      <c r="Q25" s="10">
        <f t="shared" si="9"/>
        <v>383833.74506071454</v>
      </c>
    </row>
    <row r="26" spans="1:17" hidden="1">
      <c r="A26" s="1">
        <v>24</v>
      </c>
      <c r="B26" s="2" t="s">
        <v>154</v>
      </c>
      <c r="C26" s="2" t="s">
        <v>173</v>
      </c>
      <c r="D26" s="29" t="s">
        <v>22</v>
      </c>
      <c r="E26" s="141">
        <v>5636594.6728428574</v>
      </c>
      <c r="F26" s="15">
        <v>2698934.7680000002</v>
      </c>
      <c r="G26" s="147">
        <f t="shared" si="0"/>
        <v>0.47882363814511658</v>
      </c>
      <c r="H26" s="15">
        <f t="shared" si="1"/>
        <v>1810340.9702742863</v>
      </c>
      <c r="I26" s="10">
        <f t="shared" si="2"/>
        <v>452585.24256857159</v>
      </c>
      <c r="J26" s="15">
        <f t="shared" si="4"/>
        <v>2148536.6506448574</v>
      </c>
      <c r="K26" s="15">
        <f t="shared" si="5"/>
        <v>537134.16266121436</v>
      </c>
      <c r="L26" s="15">
        <f t="shared" si="6"/>
        <v>2430366.3842870006</v>
      </c>
      <c r="M26" s="15">
        <f t="shared" si="7"/>
        <v>607591.59607175016</v>
      </c>
      <c r="N26" s="54">
        <f t="shared" si="8"/>
        <v>2712196.1179291429</v>
      </c>
      <c r="O26" s="15">
        <f t="shared" si="7"/>
        <v>678049.02948228572</v>
      </c>
      <c r="P26" s="12">
        <f t="shared" si="3"/>
        <v>2937659.9048428573</v>
      </c>
      <c r="Q26" s="10">
        <f t="shared" si="9"/>
        <v>734414.97621071432</v>
      </c>
    </row>
    <row r="27" spans="1:17" hidden="1">
      <c r="A27" s="13">
        <v>25</v>
      </c>
      <c r="B27" s="2" t="s">
        <v>153</v>
      </c>
      <c r="C27" s="2" t="s">
        <v>173</v>
      </c>
      <c r="D27" s="29" t="s">
        <v>22</v>
      </c>
      <c r="E27" s="141">
        <v>7405369.4510809537</v>
      </c>
      <c r="F27" s="15">
        <v>5419489.7304000016</v>
      </c>
      <c r="G27" s="147">
        <f t="shared" si="0"/>
        <v>0.73183245835343502</v>
      </c>
      <c r="H27" s="15">
        <f t="shared" si="1"/>
        <v>504805.8304647617</v>
      </c>
      <c r="I27" s="10">
        <f t="shared" si="2"/>
        <v>126201.45761619043</v>
      </c>
      <c r="J27" s="15">
        <f t="shared" si="4"/>
        <v>949127.99752961844</v>
      </c>
      <c r="K27" s="15">
        <f t="shared" si="5"/>
        <v>237281.99938240461</v>
      </c>
      <c r="L27" s="15">
        <f t="shared" si="6"/>
        <v>1319396.470083666</v>
      </c>
      <c r="M27" s="15">
        <f t="shared" si="7"/>
        <v>329849.11752091651</v>
      </c>
      <c r="N27" s="54">
        <f t="shared" si="8"/>
        <v>1689664.9426377136</v>
      </c>
      <c r="O27" s="15">
        <f t="shared" si="7"/>
        <v>422416.23565942841</v>
      </c>
      <c r="P27" s="12">
        <f t="shared" si="3"/>
        <v>1985879.7206809521</v>
      </c>
      <c r="Q27" s="10">
        <f t="shared" si="9"/>
        <v>496469.93017023802</v>
      </c>
    </row>
    <row r="28" spans="1:17" hidden="1">
      <c r="A28" s="1">
        <v>26</v>
      </c>
      <c r="B28" s="2" t="s">
        <v>149</v>
      </c>
      <c r="C28" s="2" t="s">
        <v>173</v>
      </c>
      <c r="D28" s="29" t="s">
        <v>21</v>
      </c>
      <c r="E28" s="141">
        <v>8403601.8780571427</v>
      </c>
      <c r="F28" s="15">
        <v>3480895.5805000016</v>
      </c>
      <c r="G28" s="147">
        <f t="shared" si="0"/>
        <v>0.41421471780916419</v>
      </c>
      <c r="H28" s="15">
        <f t="shared" si="1"/>
        <v>3241985.921945713</v>
      </c>
      <c r="I28" s="10">
        <f t="shared" si="2"/>
        <v>810496.48048642825</v>
      </c>
      <c r="J28" s="15">
        <f t="shared" si="4"/>
        <v>3746202.0346291414</v>
      </c>
      <c r="K28" s="15">
        <f t="shared" si="5"/>
        <v>936550.50865728536</v>
      </c>
      <c r="L28" s="15">
        <f t="shared" si="6"/>
        <v>4166382.1285319985</v>
      </c>
      <c r="M28" s="15">
        <f t="shared" si="7"/>
        <v>1041595.5321329996</v>
      </c>
      <c r="N28" s="54">
        <f t="shared" si="8"/>
        <v>4586562.222434856</v>
      </c>
      <c r="O28" s="15">
        <f t="shared" si="7"/>
        <v>1146640.555608714</v>
      </c>
      <c r="P28" s="12">
        <f t="shared" si="3"/>
        <v>4922706.2975571416</v>
      </c>
      <c r="Q28" s="10">
        <f t="shared" si="9"/>
        <v>1230676.5743892854</v>
      </c>
    </row>
    <row r="29" spans="1:17" hidden="1">
      <c r="A29" s="1">
        <v>27</v>
      </c>
      <c r="B29" s="2" t="s">
        <v>156</v>
      </c>
      <c r="C29" s="2" t="s">
        <v>173</v>
      </c>
      <c r="D29" s="29" t="s">
        <v>19</v>
      </c>
      <c r="E29" s="141">
        <v>9854274.5551380944</v>
      </c>
      <c r="F29" s="15">
        <v>2832854.6399999997</v>
      </c>
      <c r="G29" s="147">
        <f t="shared" si="0"/>
        <v>0.28747470188182728</v>
      </c>
      <c r="H29" s="15">
        <f t="shared" si="1"/>
        <v>5050565.004110476</v>
      </c>
      <c r="I29" s="10">
        <f t="shared" si="2"/>
        <v>1262641.251027619</v>
      </c>
      <c r="J29" s="15">
        <f t="shared" si="4"/>
        <v>5641821.4774187608</v>
      </c>
      <c r="K29" s="15">
        <f t="shared" si="5"/>
        <v>1410455.3693546902</v>
      </c>
      <c r="L29" s="15">
        <f t="shared" si="6"/>
        <v>6134535.2051756671</v>
      </c>
      <c r="M29" s="15">
        <f t="shared" si="7"/>
        <v>1533633.8012939168</v>
      </c>
      <c r="N29" s="54">
        <f t="shared" si="8"/>
        <v>6627248.9329325696</v>
      </c>
      <c r="O29" s="15">
        <f t="shared" si="7"/>
        <v>1656812.2332331424</v>
      </c>
      <c r="P29" s="12">
        <f t="shared" si="3"/>
        <v>7021419.9151380947</v>
      </c>
      <c r="Q29" s="10">
        <f t="shared" si="9"/>
        <v>1755354.9787845237</v>
      </c>
    </row>
    <row r="30" spans="1:17" hidden="1">
      <c r="A30" s="13">
        <v>28</v>
      </c>
      <c r="B30" s="2" t="s">
        <v>157</v>
      </c>
      <c r="C30" s="2" t="s">
        <v>173</v>
      </c>
      <c r="D30" s="29" t="s">
        <v>23</v>
      </c>
      <c r="E30" s="141">
        <v>9808266.8844380975</v>
      </c>
      <c r="F30" s="15">
        <v>4301161.3776999991</v>
      </c>
      <c r="G30" s="147">
        <f t="shared" si="0"/>
        <v>0.43852409690485361</v>
      </c>
      <c r="H30" s="15">
        <f t="shared" si="1"/>
        <v>3545452.1298504788</v>
      </c>
      <c r="I30" s="10">
        <f t="shared" si="2"/>
        <v>886363.03246261971</v>
      </c>
      <c r="J30" s="15">
        <f t="shared" si="4"/>
        <v>4133948.1429167651</v>
      </c>
      <c r="K30" s="15">
        <f t="shared" si="5"/>
        <v>1033487.0357291913</v>
      </c>
      <c r="L30" s="15">
        <f t="shared" si="6"/>
        <v>4624361.4871386699</v>
      </c>
      <c r="M30" s="15">
        <f t="shared" si="7"/>
        <v>1156090.3717846675</v>
      </c>
      <c r="N30" s="54">
        <f t="shared" si="8"/>
        <v>5114774.8313605748</v>
      </c>
      <c r="O30" s="15">
        <f t="shared" si="7"/>
        <v>1278693.7078401437</v>
      </c>
      <c r="P30" s="12">
        <f t="shared" si="3"/>
        <v>5507105.5067380983</v>
      </c>
      <c r="Q30" s="10">
        <f t="shared" si="9"/>
        <v>1376776.3766845246</v>
      </c>
    </row>
    <row r="31" spans="1:17" hidden="1">
      <c r="A31" s="1">
        <v>29</v>
      </c>
      <c r="B31" s="154" t="s">
        <v>1464</v>
      </c>
      <c r="C31" s="2" t="s">
        <v>173</v>
      </c>
      <c r="D31" s="29" t="s">
        <v>21</v>
      </c>
      <c r="E31" s="141">
        <v>10231702.012399999</v>
      </c>
      <c r="F31" s="15">
        <v>7532801.9278000006</v>
      </c>
      <c r="G31" s="147">
        <f t="shared" si="0"/>
        <v>0.7362217858447061</v>
      </c>
      <c r="H31" s="15">
        <f t="shared" si="1"/>
        <v>652559.68211999908</v>
      </c>
      <c r="I31" s="10">
        <f t="shared" si="2"/>
        <v>163139.92052999977</v>
      </c>
      <c r="J31" s="15">
        <f t="shared" si="4"/>
        <v>1266461.8028639993</v>
      </c>
      <c r="K31" s="15">
        <f t="shared" si="5"/>
        <v>316615.45071599982</v>
      </c>
      <c r="L31" s="15">
        <f t="shared" si="6"/>
        <v>1778046.903483999</v>
      </c>
      <c r="M31" s="15">
        <f t="shared" si="7"/>
        <v>444511.72587099974</v>
      </c>
      <c r="N31" s="54">
        <f t="shared" si="8"/>
        <v>2289632.0041039987</v>
      </c>
      <c r="O31" s="15">
        <f t="shared" si="7"/>
        <v>572408.00102599966</v>
      </c>
      <c r="P31" s="12">
        <f t="shared" si="3"/>
        <v>2698900.0845999988</v>
      </c>
      <c r="Q31" s="10">
        <f t="shared" si="9"/>
        <v>674725.02114999969</v>
      </c>
    </row>
    <row r="32" spans="1:17" hidden="1">
      <c r="A32" s="1">
        <v>30</v>
      </c>
      <c r="B32" s="143" t="s">
        <v>1329</v>
      </c>
      <c r="C32" s="2" t="s">
        <v>173</v>
      </c>
      <c r="D32" s="29" t="s">
        <v>20</v>
      </c>
      <c r="E32" s="141">
        <v>7500816.0712333322</v>
      </c>
      <c r="F32" s="15">
        <v>7114130.7839999991</v>
      </c>
      <c r="G32" s="147">
        <f t="shared" si="0"/>
        <v>0.94844757109612055</v>
      </c>
      <c r="H32" s="15">
        <f t="shared" si="1"/>
        <v>-1113477.927013333</v>
      </c>
      <c r="I32" s="10">
        <f t="shared" si="2"/>
        <v>-278369.48175333324</v>
      </c>
      <c r="J32" s="15">
        <f t="shared" si="4"/>
        <v>-663428.96273933351</v>
      </c>
      <c r="K32" s="15">
        <f t="shared" si="5"/>
        <v>-165857.24068483338</v>
      </c>
      <c r="L32" s="15">
        <f t="shared" si="6"/>
        <v>-288388.15917766653</v>
      </c>
      <c r="M32" s="15">
        <f t="shared" si="7"/>
        <v>-72097.039794416633</v>
      </c>
      <c r="N32" s="54">
        <f t="shared" si="8"/>
        <v>86652.644383999519</v>
      </c>
      <c r="O32" s="15">
        <f t="shared" si="7"/>
        <v>21663.16109599988</v>
      </c>
      <c r="P32" s="12">
        <f t="shared" si="3"/>
        <v>386685.2872333331</v>
      </c>
      <c r="Q32" s="10">
        <f t="shared" si="9"/>
        <v>96671.321808333276</v>
      </c>
    </row>
    <row r="33" spans="1:17" s="206" customFormat="1" hidden="1">
      <c r="A33" s="207">
        <v>31</v>
      </c>
      <c r="B33" s="206" t="s">
        <v>151</v>
      </c>
      <c r="C33" s="153" t="s">
        <v>173</v>
      </c>
      <c r="D33" s="153" t="s">
        <v>19</v>
      </c>
      <c r="E33" s="141">
        <v>10278158.780238098</v>
      </c>
      <c r="F33" s="15">
        <v>3996367.8560000006</v>
      </c>
      <c r="G33" s="147">
        <f t="shared" si="0"/>
        <v>0.38882137758796359</v>
      </c>
      <c r="H33" s="208">
        <f t="shared" si="1"/>
        <v>4226159.1681904774</v>
      </c>
      <c r="I33" s="209">
        <f t="shared" si="2"/>
        <v>1056539.7920476194</v>
      </c>
      <c r="J33" s="208">
        <f t="shared" si="4"/>
        <v>4842848.6950047631</v>
      </c>
      <c r="K33" s="208">
        <f t="shared" si="5"/>
        <v>1210712.1737511908</v>
      </c>
      <c r="L33" s="208">
        <f t="shared" si="6"/>
        <v>5356756.6340166684</v>
      </c>
      <c r="M33" s="208">
        <f t="shared" si="7"/>
        <v>1339189.1585041671</v>
      </c>
      <c r="N33" s="210">
        <f t="shared" si="8"/>
        <v>5870664.5730285719</v>
      </c>
      <c r="O33" s="208">
        <f t="shared" si="7"/>
        <v>1467666.143257143</v>
      </c>
      <c r="P33" s="211">
        <f t="shared" si="3"/>
        <v>6281790.9242380969</v>
      </c>
      <c r="Q33" s="209">
        <f t="shared" si="9"/>
        <v>1570447.7310595242</v>
      </c>
    </row>
    <row r="34" spans="1:17" hidden="1">
      <c r="A34" s="1">
        <v>32</v>
      </c>
      <c r="B34" s="2" t="s">
        <v>145</v>
      </c>
      <c r="C34" s="2" t="s">
        <v>173</v>
      </c>
      <c r="D34" s="29" t="s">
        <v>21</v>
      </c>
      <c r="E34" s="141">
        <v>10994420.828219047</v>
      </c>
      <c r="F34" s="15">
        <v>6698857.1916000042</v>
      </c>
      <c r="G34" s="147">
        <f t="shared" si="0"/>
        <v>0.6092960508120856</v>
      </c>
      <c r="H34" s="15">
        <f t="shared" si="1"/>
        <v>2096679.4709752332</v>
      </c>
      <c r="I34" s="10">
        <f t="shared" si="2"/>
        <v>524169.86774380831</v>
      </c>
      <c r="J34" s="15">
        <f t="shared" si="4"/>
        <v>2756344.7206683755</v>
      </c>
      <c r="K34" s="15">
        <f t="shared" si="5"/>
        <v>689086.18016709387</v>
      </c>
      <c r="L34" s="15">
        <f t="shared" si="6"/>
        <v>3306065.7620793283</v>
      </c>
      <c r="M34" s="15">
        <f t="shared" si="7"/>
        <v>826516.44051983207</v>
      </c>
      <c r="N34" s="54">
        <f t="shared" si="8"/>
        <v>3855786.8034902811</v>
      </c>
      <c r="O34" s="15">
        <f t="shared" si="7"/>
        <v>963946.70087257028</v>
      </c>
      <c r="P34" s="12">
        <f t="shared" si="3"/>
        <v>4295563.6366190426</v>
      </c>
      <c r="Q34" s="10">
        <f t="shared" si="9"/>
        <v>1073890.9091547607</v>
      </c>
    </row>
    <row r="35" spans="1:17" s="57" customFormat="1" hidden="1">
      <c r="A35" s="1">
        <v>33</v>
      </c>
      <c r="B35" s="29" t="s">
        <v>159</v>
      </c>
      <c r="C35" s="29" t="s">
        <v>173</v>
      </c>
      <c r="D35" s="29" t="s">
        <v>24</v>
      </c>
      <c r="E35" s="141">
        <v>15501013.03818571</v>
      </c>
      <c r="F35" s="15">
        <v>14005629.329600003</v>
      </c>
      <c r="G35" s="147">
        <f t="shared" si="0"/>
        <v>0.90352993672723647</v>
      </c>
      <c r="H35" s="15">
        <f t="shared" ref="H35:H65" si="10">(E35*0.8)-F35</f>
        <v>-1604818.8990514334</v>
      </c>
      <c r="I35" s="10">
        <f t="shared" ref="I35:I65" si="11">H35/$Q$1</f>
        <v>-401204.72476285836</v>
      </c>
      <c r="J35" s="15">
        <f t="shared" si="4"/>
        <v>-674758.11676029302</v>
      </c>
      <c r="K35" s="15">
        <f t="shared" si="5"/>
        <v>-168689.52919007326</v>
      </c>
      <c r="L35" s="15">
        <f t="shared" si="6"/>
        <v>100292.53514899313</v>
      </c>
      <c r="M35" s="15">
        <f t="shared" si="7"/>
        <v>25073.133787248284</v>
      </c>
      <c r="N35" s="54">
        <f t="shared" si="8"/>
        <v>875343.18705827929</v>
      </c>
      <c r="O35" s="15">
        <f t="shared" si="7"/>
        <v>218835.79676456982</v>
      </c>
      <c r="P35" s="12">
        <f t="shared" ref="P35:P65" si="12">E35-F35</f>
        <v>1495383.7085857075</v>
      </c>
      <c r="Q35" s="10">
        <f t="shared" si="9"/>
        <v>373845.92714642687</v>
      </c>
    </row>
    <row r="36" spans="1:17" hidden="1">
      <c r="A36" s="13">
        <v>34</v>
      </c>
      <c r="B36" s="2" t="s">
        <v>158</v>
      </c>
      <c r="C36" s="2" t="s">
        <v>173</v>
      </c>
      <c r="D36" s="29" t="s">
        <v>23</v>
      </c>
      <c r="E36" s="141">
        <v>20819460.362861905</v>
      </c>
      <c r="F36" s="15">
        <v>29080413.908400014</v>
      </c>
      <c r="G36" s="147">
        <f t="shared" si="0"/>
        <v>1.3967899936673736</v>
      </c>
      <c r="H36" s="15">
        <f t="shared" si="10"/>
        <v>-12424845.618110489</v>
      </c>
      <c r="I36" s="10">
        <f t="shared" si="11"/>
        <v>-3106211.4045276223</v>
      </c>
      <c r="J36" s="15">
        <f t="shared" si="4"/>
        <v>-11175677.996338777</v>
      </c>
      <c r="K36" s="15">
        <f t="shared" si="5"/>
        <v>-2793919.4990846943</v>
      </c>
      <c r="L36" s="15">
        <f t="shared" si="6"/>
        <v>-10134704.978195678</v>
      </c>
      <c r="M36" s="15">
        <f t="shared" si="7"/>
        <v>-2533676.2445489196</v>
      </c>
      <c r="N36" s="54">
        <f t="shared" si="8"/>
        <v>-9093731.9600525871</v>
      </c>
      <c r="O36" s="15">
        <f t="shared" si="7"/>
        <v>-2273432.9900131468</v>
      </c>
      <c r="P36" s="12">
        <f t="shared" si="12"/>
        <v>-8260953.5455381088</v>
      </c>
      <c r="Q36" s="10">
        <f t="shared" si="9"/>
        <v>-2065238.3863845272</v>
      </c>
    </row>
    <row r="37" spans="1:17" hidden="1">
      <c r="A37" s="1">
        <v>35</v>
      </c>
      <c r="B37" s="2" t="s">
        <v>38</v>
      </c>
      <c r="C37" s="2" t="s">
        <v>26</v>
      </c>
      <c r="D37" s="29" t="s">
        <v>35</v>
      </c>
      <c r="E37" s="141">
        <v>6965260.1548714293</v>
      </c>
      <c r="F37" s="15">
        <v>5695260.9470000006</v>
      </c>
      <c r="G37" s="147">
        <f t="shared" si="0"/>
        <v>0.81766665140523076</v>
      </c>
      <c r="H37" s="15">
        <f t="shared" si="10"/>
        <v>-123052.82310285699</v>
      </c>
      <c r="I37" s="10">
        <f t="shared" si="11"/>
        <v>-30763.205775714247</v>
      </c>
      <c r="J37" s="15">
        <f t="shared" si="4"/>
        <v>294862.78618942853</v>
      </c>
      <c r="K37" s="15">
        <f t="shared" si="5"/>
        <v>73715.696547357133</v>
      </c>
      <c r="L37" s="15">
        <f t="shared" si="6"/>
        <v>643125.79393300042</v>
      </c>
      <c r="M37" s="15">
        <f t="shared" si="7"/>
        <v>160781.4484832501</v>
      </c>
      <c r="N37" s="54">
        <f t="shared" si="8"/>
        <v>991388.80167657137</v>
      </c>
      <c r="O37" s="15">
        <f t="shared" si="7"/>
        <v>247847.20041914284</v>
      </c>
      <c r="P37" s="12">
        <f t="shared" si="12"/>
        <v>1269999.2078714287</v>
      </c>
      <c r="Q37" s="10">
        <f t="shared" si="9"/>
        <v>317499.80196785717</v>
      </c>
    </row>
    <row r="38" spans="1:17" hidden="1">
      <c r="A38" s="1">
        <v>36</v>
      </c>
      <c r="B38" s="2" t="s">
        <v>29</v>
      </c>
      <c r="C38" s="2" t="s">
        <v>26</v>
      </c>
      <c r="D38" s="29" t="s">
        <v>28</v>
      </c>
      <c r="E38" s="141">
        <v>6572328.0519619044</v>
      </c>
      <c r="F38" s="15">
        <v>4752129.8552999999</v>
      </c>
      <c r="G38" s="147">
        <f t="shared" si="0"/>
        <v>0.72305122594746962</v>
      </c>
      <c r="H38" s="15">
        <f t="shared" si="10"/>
        <v>505732.58626952395</v>
      </c>
      <c r="I38" s="10">
        <f t="shared" si="11"/>
        <v>126433.14656738099</v>
      </c>
      <c r="J38" s="15">
        <f t="shared" si="4"/>
        <v>900072.26938723773</v>
      </c>
      <c r="K38" s="15">
        <f t="shared" si="5"/>
        <v>225018.06734680943</v>
      </c>
      <c r="L38" s="15">
        <f t="shared" si="6"/>
        <v>1228688.6719853329</v>
      </c>
      <c r="M38" s="15">
        <f t="shared" si="7"/>
        <v>307172.16799633321</v>
      </c>
      <c r="N38" s="54">
        <f t="shared" si="8"/>
        <v>1557305.074583428</v>
      </c>
      <c r="O38" s="15">
        <f t="shared" si="7"/>
        <v>389326.268645857</v>
      </c>
      <c r="P38" s="12">
        <f t="shared" si="12"/>
        <v>1820198.1966619045</v>
      </c>
      <c r="Q38" s="10">
        <f t="shared" si="9"/>
        <v>455049.54916547611</v>
      </c>
    </row>
    <row r="39" spans="1:17" hidden="1">
      <c r="A39" s="13">
        <v>37</v>
      </c>
      <c r="B39" s="2" t="s">
        <v>39</v>
      </c>
      <c r="C39" s="2" t="s">
        <v>26</v>
      </c>
      <c r="D39" s="29" t="s">
        <v>37</v>
      </c>
      <c r="E39" s="141">
        <v>11946061.381742861</v>
      </c>
      <c r="F39" s="15">
        <v>6245894.8820000011</v>
      </c>
      <c r="G39" s="147">
        <f t="shared" si="0"/>
        <v>0.52284135184049774</v>
      </c>
      <c r="H39" s="15">
        <f t="shared" si="10"/>
        <v>3310954.2233942878</v>
      </c>
      <c r="I39" s="10">
        <f t="shared" si="11"/>
        <v>827738.55584857194</v>
      </c>
      <c r="J39" s="15">
        <f t="shared" si="4"/>
        <v>4027717.906298859</v>
      </c>
      <c r="K39" s="15">
        <f t="shared" si="5"/>
        <v>1006929.4765747148</v>
      </c>
      <c r="L39" s="15">
        <f t="shared" si="6"/>
        <v>4625020.975386003</v>
      </c>
      <c r="M39" s="15">
        <f t="shared" si="7"/>
        <v>1156255.2438465008</v>
      </c>
      <c r="N39" s="54">
        <f t="shared" si="8"/>
        <v>5222324.0444731452</v>
      </c>
      <c r="O39" s="15">
        <f t="shared" si="7"/>
        <v>1305581.0111182863</v>
      </c>
      <c r="P39" s="12">
        <f t="shared" si="12"/>
        <v>5700166.49974286</v>
      </c>
      <c r="Q39" s="10">
        <f t="shared" si="9"/>
        <v>1425041.624935715</v>
      </c>
    </row>
    <row r="40" spans="1:17" hidden="1">
      <c r="A40" s="1">
        <v>38</v>
      </c>
      <c r="B40" s="2" t="s">
        <v>27</v>
      </c>
      <c r="C40" s="2" t="s">
        <v>26</v>
      </c>
      <c r="D40" s="29" t="s">
        <v>28</v>
      </c>
      <c r="E40" s="141">
        <v>13373095.797428574</v>
      </c>
      <c r="F40" s="15">
        <v>8619373.0875000022</v>
      </c>
      <c r="G40" s="147">
        <f t="shared" si="0"/>
        <v>0.6445308713901059</v>
      </c>
      <c r="H40" s="15">
        <f t="shared" si="10"/>
        <v>2079103.5504428577</v>
      </c>
      <c r="I40" s="10">
        <f t="shared" si="11"/>
        <v>519775.88761071442</v>
      </c>
      <c r="J40" s="15">
        <f t="shared" si="4"/>
        <v>2881489.2982885707</v>
      </c>
      <c r="K40" s="15">
        <f t="shared" si="5"/>
        <v>720372.32457214268</v>
      </c>
      <c r="L40" s="15">
        <f t="shared" si="6"/>
        <v>3550144.0881600007</v>
      </c>
      <c r="M40" s="15">
        <f t="shared" si="7"/>
        <v>887536.02204000019</v>
      </c>
      <c r="N40" s="54">
        <f t="shared" si="8"/>
        <v>4218798.8780314289</v>
      </c>
      <c r="O40" s="15">
        <f t="shared" si="7"/>
        <v>1054699.7195078572</v>
      </c>
      <c r="P40" s="12">
        <f t="shared" si="12"/>
        <v>4753722.7099285722</v>
      </c>
      <c r="Q40" s="10">
        <f t="shared" si="9"/>
        <v>1188430.677482143</v>
      </c>
    </row>
    <row r="41" spans="1:17" hidden="1">
      <c r="A41" s="1">
        <v>39</v>
      </c>
      <c r="B41" s="2" t="s">
        <v>25</v>
      </c>
      <c r="C41" s="2" t="s">
        <v>26</v>
      </c>
      <c r="D41" s="29" t="s">
        <v>37</v>
      </c>
      <c r="E41" s="141">
        <v>13445482.235880954</v>
      </c>
      <c r="F41" s="15">
        <v>8611159.1226000004</v>
      </c>
      <c r="G41" s="147">
        <f t="shared" si="0"/>
        <v>0.64045000183184531</v>
      </c>
      <c r="H41" s="15">
        <f t="shared" si="10"/>
        <v>2145226.6661047637</v>
      </c>
      <c r="I41" s="10">
        <f t="shared" si="11"/>
        <v>536306.66652619094</v>
      </c>
      <c r="J41" s="15">
        <f t="shared" si="4"/>
        <v>2951955.6002576202</v>
      </c>
      <c r="K41" s="15">
        <f t="shared" si="5"/>
        <v>737988.90006440505</v>
      </c>
      <c r="L41" s="15">
        <f t="shared" si="6"/>
        <v>3624229.7120516691</v>
      </c>
      <c r="M41" s="15">
        <f t="shared" si="7"/>
        <v>906057.42801291728</v>
      </c>
      <c r="N41" s="54">
        <f t="shared" si="8"/>
        <v>4296503.8238457143</v>
      </c>
      <c r="O41" s="15">
        <f t="shared" si="7"/>
        <v>1074125.9559614286</v>
      </c>
      <c r="P41" s="12">
        <f t="shared" si="12"/>
        <v>4834323.1132809538</v>
      </c>
      <c r="Q41" s="10">
        <f t="shared" si="9"/>
        <v>1208580.7783202385</v>
      </c>
    </row>
    <row r="42" spans="1:17" hidden="1">
      <c r="A42" s="13">
        <v>40</v>
      </c>
      <c r="B42" s="2" t="s">
        <v>36</v>
      </c>
      <c r="C42" s="2" t="s">
        <v>26</v>
      </c>
      <c r="D42" s="29" t="s">
        <v>37</v>
      </c>
      <c r="E42" s="141">
        <v>15542887.802180951</v>
      </c>
      <c r="F42" s="15">
        <v>10134484.352999998</v>
      </c>
      <c r="G42" s="147">
        <f t="shared" si="0"/>
        <v>0.65203355270813601</v>
      </c>
      <c r="H42" s="15">
        <f t="shared" si="10"/>
        <v>2299825.888744764</v>
      </c>
      <c r="I42" s="10">
        <f t="shared" si="11"/>
        <v>574956.47218619101</v>
      </c>
      <c r="J42" s="15">
        <f t="shared" si="4"/>
        <v>3232399.1568756197</v>
      </c>
      <c r="K42" s="15">
        <f t="shared" si="5"/>
        <v>808099.78921890492</v>
      </c>
      <c r="L42" s="15">
        <f t="shared" si="6"/>
        <v>4009543.5469846688</v>
      </c>
      <c r="M42" s="15">
        <f t="shared" si="7"/>
        <v>1002385.8867461672</v>
      </c>
      <c r="N42" s="54">
        <f t="shared" si="8"/>
        <v>4786687.9370937143</v>
      </c>
      <c r="O42" s="15">
        <f t="shared" si="7"/>
        <v>1196671.9842734286</v>
      </c>
      <c r="P42" s="12">
        <f t="shared" si="12"/>
        <v>5408403.4491809532</v>
      </c>
      <c r="Q42" s="10">
        <f t="shared" si="9"/>
        <v>1352100.8622952383</v>
      </c>
    </row>
    <row r="43" spans="1:17" hidden="1">
      <c r="A43" s="1">
        <v>41</v>
      </c>
      <c r="B43" s="2" t="s">
        <v>34</v>
      </c>
      <c r="C43" s="2" t="s">
        <v>26</v>
      </c>
      <c r="D43" s="29" t="s">
        <v>35</v>
      </c>
      <c r="E43" s="141">
        <v>15806536.603338094</v>
      </c>
      <c r="F43" s="15">
        <v>13982137.837000005</v>
      </c>
      <c r="G43" s="147">
        <f t="shared" si="0"/>
        <v>0.88457947416812333</v>
      </c>
      <c r="H43" s="15">
        <f t="shared" si="10"/>
        <v>-1336908.5543295294</v>
      </c>
      <c r="I43" s="10">
        <f t="shared" si="11"/>
        <v>-334227.13858238235</v>
      </c>
      <c r="J43" s="15">
        <f t="shared" si="4"/>
        <v>-388516.3581292443</v>
      </c>
      <c r="K43" s="15">
        <f t="shared" si="5"/>
        <v>-97129.089532311074</v>
      </c>
      <c r="L43" s="15">
        <f t="shared" si="6"/>
        <v>401810.47203766182</v>
      </c>
      <c r="M43" s="15">
        <f t="shared" si="7"/>
        <v>100452.61800941546</v>
      </c>
      <c r="N43" s="54">
        <f t="shared" si="8"/>
        <v>1192137.3022045642</v>
      </c>
      <c r="O43" s="15">
        <f t="shared" si="7"/>
        <v>298034.32555114105</v>
      </c>
      <c r="P43" s="12">
        <f t="shared" si="12"/>
        <v>1824398.7663380895</v>
      </c>
      <c r="Q43" s="10">
        <f t="shared" si="9"/>
        <v>456099.69158452237</v>
      </c>
    </row>
    <row r="44" spans="1:17" hidden="1">
      <c r="A44" s="1">
        <v>42</v>
      </c>
      <c r="B44" s="2" t="s">
        <v>32</v>
      </c>
      <c r="C44" s="2" t="s">
        <v>26</v>
      </c>
      <c r="D44" s="29" t="s">
        <v>33</v>
      </c>
      <c r="E44" s="141">
        <v>25134353.601466656</v>
      </c>
      <c r="F44" s="15">
        <v>14221677.475000003</v>
      </c>
      <c r="G44" s="147">
        <f t="shared" si="0"/>
        <v>0.56582626712827544</v>
      </c>
      <c r="H44" s="15">
        <f t="shared" si="10"/>
        <v>5885805.4061733205</v>
      </c>
      <c r="I44" s="10">
        <f t="shared" si="11"/>
        <v>1471451.3515433301</v>
      </c>
      <c r="J44" s="15">
        <f t="shared" si="4"/>
        <v>7393866.6222613212</v>
      </c>
      <c r="K44" s="15">
        <f t="shared" si="5"/>
        <v>1848466.6555653303</v>
      </c>
      <c r="L44" s="15">
        <f t="shared" si="6"/>
        <v>8650584.3023346532</v>
      </c>
      <c r="M44" s="15">
        <f t="shared" si="7"/>
        <v>2162646.0755836633</v>
      </c>
      <c r="N44" s="54">
        <f t="shared" si="8"/>
        <v>9907301.9824079853</v>
      </c>
      <c r="O44" s="15">
        <f t="shared" si="7"/>
        <v>2476825.4956019963</v>
      </c>
      <c r="P44" s="12">
        <f t="shared" si="12"/>
        <v>10912676.126466652</v>
      </c>
      <c r="Q44" s="10">
        <f t="shared" si="9"/>
        <v>2728169.0316166631</v>
      </c>
    </row>
    <row r="45" spans="1:17" hidden="1">
      <c r="A45" s="13">
        <v>43</v>
      </c>
      <c r="B45" s="2" t="s">
        <v>30</v>
      </c>
      <c r="C45" s="2" t="s">
        <v>26</v>
      </c>
      <c r="D45" s="29" t="s">
        <v>31</v>
      </c>
      <c r="E45" s="141">
        <v>25762885.098033324</v>
      </c>
      <c r="F45" s="15">
        <v>22487019.910000004</v>
      </c>
      <c r="G45" s="147">
        <f t="shared" si="0"/>
        <v>0.87284556152900006</v>
      </c>
      <c r="H45" s="15">
        <f t="shared" si="10"/>
        <v>-1876711.8315733448</v>
      </c>
      <c r="I45" s="10">
        <f t="shared" si="11"/>
        <v>-469177.95789333619</v>
      </c>
      <c r="J45" s="15">
        <f t="shared" si="4"/>
        <v>-330938.72569134459</v>
      </c>
      <c r="K45" s="15">
        <f t="shared" si="5"/>
        <v>-82734.681422836147</v>
      </c>
      <c r="L45" s="15">
        <f t="shared" si="6"/>
        <v>957205.52921032161</v>
      </c>
      <c r="M45" s="15">
        <f t="shared" si="7"/>
        <v>239301.3823025804</v>
      </c>
      <c r="N45" s="54">
        <f t="shared" si="8"/>
        <v>2245349.7841119878</v>
      </c>
      <c r="O45" s="15">
        <f t="shared" si="7"/>
        <v>561337.44602799695</v>
      </c>
      <c r="P45" s="12">
        <f t="shared" si="12"/>
        <v>3275865.18803332</v>
      </c>
      <c r="Q45" s="10">
        <f t="shared" si="9"/>
        <v>818966.29700833</v>
      </c>
    </row>
    <row r="46" spans="1:17" hidden="1">
      <c r="A46" s="1">
        <v>44</v>
      </c>
      <c r="B46" s="2" t="s">
        <v>179</v>
      </c>
      <c r="C46" s="2" t="s">
        <v>41</v>
      </c>
      <c r="D46" s="29" t="s">
        <v>54</v>
      </c>
      <c r="E46" s="141">
        <v>8772977.7650142871</v>
      </c>
      <c r="F46" s="15">
        <v>4730164.1300000008</v>
      </c>
      <c r="G46" s="147">
        <f t="shared" si="0"/>
        <v>0.53917429824835506</v>
      </c>
      <c r="H46" s="15">
        <f t="shared" si="10"/>
        <v>2288218.0820114296</v>
      </c>
      <c r="I46" s="10">
        <f t="shared" si="11"/>
        <v>572054.5205028574</v>
      </c>
      <c r="J46" s="15">
        <f t="shared" si="4"/>
        <v>2814596.7479122858</v>
      </c>
      <c r="K46" s="15">
        <f t="shared" si="5"/>
        <v>703649.18697807146</v>
      </c>
      <c r="L46" s="15">
        <f t="shared" si="6"/>
        <v>3253245.6361630009</v>
      </c>
      <c r="M46" s="15">
        <f t="shared" si="7"/>
        <v>813311.40904075024</v>
      </c>
      <c r="N46" s="54">
        <f t="shared" si="8"/>
        <v>3691894.5244137142</v>
      </c>
      <c r="O46" s="15">
        <f t="shared" si="7"/>
        <v>922973.63110342855</v>
      </c>
      <c r="P46" s="12">
        <f t="shared" si="12"/>
        <v>4042813.6350142863</v>
      </c>
      <c r="Q46" s="10">
        <f t="shared" si="9"/>
        <v>1010703.4087535716</v>
      </c>
    </row>
    <row r="47" spans="1:17" hidden="1">
      <c r="A47" s="1">
        <v>45</v>
      </c>
      <c r="B47" s="2" t="s">
        <v>48</v>
      </c>
      <c r="C47" s="2" t="s">
        <v>41</v>
      </c>
      <c r="D47" s="29" t="s">
        <v>49</v>
      </c>
      <c r="E47" s="141">
        <v>3878217.8033619053</v>
      </c>
      <c r="F47" s="15">
        <v>1806330.9739999997</v>
      </c>
      <c r="G47" s="147">
        <f t="shared" si="0"/>
        <v>0.46576315864316542</v>
      </c>
      <c r="H47" s="15">
        <f t="shared" si="10"/>
        <v>1296243.2686895246</v>
      </c>
      <c r="I47" s="10">
        <f t="shared" si="11"/>
        <v>324060.81717238115</v>
      </c>
      <c r="J47" s="15">
        <f t="shared" si="4"/>
        <v>1528936.3368912388</v>
      </c>
      <c r="K47" s="15">
        <f t="shared" si="5"/>
        <v>382234.0842228097</v>
      </c>
      <c r="L47" s="15">
        <f t="shared" si="6"/>
        <v>1722847.2270593343</v>
      </c>
      <c r="M47" s="15">
        <f t="shared" si="7"/>
        <v>430711.80676483357</v>
      </c>
      <c r="N47" s="54">
        <f t="shared" si="8"/>
        <v>1916758.1172274293</v>
      </c>
      <c r="O47" s="15">
        <f t="shared" si="7"/>
        <v>479189.52930685732</v>
      </c>
      <c r="P47" s="12">
        <f t="shared" si="12"/>
        <v>2071886.8293619056</v>
      </c>
      <c r="Q47" s="10">
        <f t="shared" si="9"/>
        <v>517971.70734047639</v>
      </c>
    </row>
    <row r="48" spans="1:17" hidden="1">
      <c r="A48" s="13">
        <v>46</v>
      </c>
      <c r="B48" s="2" t="s">
        <v>57</v>
      </c>
      <c r="C48" s="2" t="s">
        <v>41</v>
      </c>
      <c r="D48" s="29" t="s">
        <v>44</v>
      </c>
      <c r="E48" s="141">
        <v>6469583.7127095237</v>
      </c>
      <c r="F48" s="15">
        <v>3794658.2924999995</v>
      </c>
      <c r="G48" s="147">
        <f t="shared" si="0"/>
        <v>0.58653824743706118</v>
      </c>
      <c r="H48" s="15">
        <f t="shared" si="10"/>
        <v>1381008.6776676197</v>
      </c>
      <c r="I48" s="10">
        <f t="shared" si="11"/>
        <v>345252.16941690492</v>
      </c>
      <c r="J48" s="15">
        <f t="shared" si="4"/>
        <v>1769183.7004301911</v>
      </c>
      <c r="K48" s="15">
        <f t="shared" si="5"/>
        <v>442295.92510754778</v>
      </c>
      <c r="L48" s="15">
        <f t="shared" si="6"/>
        <v>2092662.8860656675</v>
      </c>
      <c r="M48" s="15">
        <f t="shared" si="7"/>
        <v>523165.72151641687</v>
      </c>
      <c r="N48" s="54">
        <f t="shared" si="8"/>
        <v>2416142.0717011429</v>
      </c>
      <c r="O48" s="15">
        <f t="shared" si="7"/>
        <v>604035.51792528573</v>
      </c>
      <c r="P48" s="12">
        <f t="shared" si="12"/>
        <v>2674925.4202095242</v>
      </c>
      <c r="Q48" s="10">
        <f t="shared" si="9"/>
        <v>668731.35505238106</v>
      </c>
    </row>
    <row r="49" spans="1:17" hidden="1">
      <c r="A49" s="1">
        <v>47</v>
      </c>
      <c r="B49" s="2" t="s">
        <v>59</v>
      </c>
      <c r="C49" s="2" t="s">
        <v>41</v>
      </c>
      <c r="D49" s="29" t="s">
        <v>42</v>
      </c>
      <c r="E49" s="141">
        <v>9077948.8671238124</v>
      </c>
      <c r="F49" s="15">
        <v>3620071.8790999996</v>
      </c>
      <c r="G49" s="147">
        <f t="shared" si="0"/>
        <v>0.39877641217062232</v>
      </c>
      <c r="H49" s="15">
        <f t="shared" si="10"/>
        <v>3642287.2145990506</v>
      </c>
      <c r="I49" s="10">
        <f t="shared" si="11"/>
        <v>910571.80364976265</v>
      </c>
      <c r="J49" s="15">
        <f t="shared" si="4"/>
        <v>4186964.146626479</v>
      </c>
      <c r="K49" s="15">
        <f t="shared" si="5"/>
        <v>1046741.0366566197</v>
      </c>
      <c r="L49" s="15">
        <f t="shared" si="6"/>
        <v>4640861.5899826698</v>
      </c>
      <c r="M49" s="15">
        <f t="shared" si="7"/>
        <v>1160215.3974956675</v>
      </c>
      <c r="N49" s="54">
        <f t="shared" si="8"/>
        <v>5094759.0333388606</v>
      </c>
      <c r="O49" s="15">
        <f t="shared" si="7"/>
        <v>1273689.7583347152</v>
      </c>
      <c r="P49" s="12">
        <f t="shared" si="12"/>
        <v>5457876.9880238129</v>
      </c>
      <c r="Q49" s="10">
        <f t="shared" si="9"/>
        <v>1364469.2470059532</v>
      </c>
    </row>
    <row r="50" spans="1:17" hidden="1">
      <c r="A50" s="1">
        <v>48</v>
      </c>
      <c r="B50" s="2" t="s">
        <v>52</v>
      </c>
      <c r="C50" s="2" t="s">
        <v>41</v>
      </c>
      <c r="D50" s="29" t="s">
        <v>49</v>
      </c>
      <c r="E50" s="141">
        <v>8458142.5605571419</v>
      </c>
      <c r="F50" s="15">
        <v>2808024.8050000002</v>
      </c>
      <c r="G50" s="147">
        <f t="shared" si="0"/>
        <v>0.33199071603435287</v>
      </c>
      <c r="H50" s="15">
        <f t="shared" si="10"/>
        <v>3958489.2434457135</v>
      </c>
      <c r="I50" s="10">
        <f t="shared" si="11"/>
        <v>989622.31086142838</v>
      </c>
      <c r="J50" s="15">
        <f t="shared" si="4"/>
        <v>4465977.7970791422</v>
      </c>
      <c r="K50" s="15">
        <f t="shared" si="5"/>
        <v>1116494.4492697855</v>
      </c>
      <c r="L50" s="15">
        <f t="shared" si="6"/>
        <v>4888884.9251069985</v>
      </c>
      <c r="M50" s="15">
        <f t="shared" si="7"/>
        <v>1222221.2312767496</v>
      </c>
      <c r="N50" s="54">
        <f t="shared" si="8"/>
        <v>5311792.0531348549</v>
      </c>
      <c r="O50" s="15">
        <f t="shared" si="7"/>
        <v>1327948.0132837137</v>
      </c>
      <c r="P50" s="12">
        <f t="shared" si="12"/>
        <v>5650117.7555571422</v>
      </c>
      <c r="Q50" s="10">
        <f t="shared" si="9"/>
        <v>1412529.4388892855</v>
      </c>
    </row>
    <row r="51" spans="1:17" hidden="1">
      <c r="A51" s="13">
        <v>49</v>
      </c>
      <c r="B51" s="2" t="s">
        <v>58</v>
      </c>
      <c r="C51" s="2" t="s">
        <v>41</v>
      </c>
      <c r="D51" s="29" t="s">
        <v>56</v>
      </c>
      <c r="E51" s="141">
        <v>10514524.339509523</v>
      </c>
      <c r="F51" s="15">
        <v>7372975.2245000005</v>
      </c>
      <c r="G51" s="147">
        <f t="shared" si="0"/>
        <v>0.70121814229819279</v>
      </c>
      <c r="H51" s="15">
        <f t="shared" si="10"/>
        <v>1038644.2471076176</v>
      </c>
      <c r="I51" s="10">
        <f t="shared" si="11"/>
        <v>259661.06177690439</v>
      </c>
      <c r="J51" s="15">
        <f t="shared" si="4"/>
        <v>1669515.707478188</v>
      </c>
      <c r="K51" s="15">
        <f t="shared" si="5"/>
        <v>417378.92686954699</v>
      </c>
      <c r="L51" s="15">
        <f t="shared" si="6"/>
        <v>2195241.9244536646</v>
      </c>
      <c r="M51" s="15">
        <f t="shared" si="7"/>
        <v>548810.48111341614</v>
      </c>
      <c r="N51" s="54">
        <f t="shared" si="8"/>
        <v>2720968.1414291412</v>
      </c>
      <c r="O51" s="15">
        <f t="shared" si="7"/>
        <v>680242.03535728529</v>
      </c>
      <c r="P51" s="12">
        <f t="shared" si="12"/>
        <v>3141549.1150095221</v>
      </c>
      <c r="Q51" s="10">
        <f t="shared" si="9"/>
        <v>785387.27875238052</v>
      </c>
    </row>
    <row r="52" spans="1:17" hidden="1">
      <c r="A52" s="1">
        <v>50</v>
      </c>
      <c r="B52" s="150" t="s">
        <v>1365</v>
      </c>
      <c r="C52" s="2" t="s">
        <v>41</v>
      </c>
      <c r="D52" s="29" t="s">
        <v>46</v>
      </c>
      <c r="E52" s="141">
        <v>7013095.5592428595</v>
      </c>
      <c r="F52" s="15">
        <v>4699920.117800002</v>
      </c>
      <c r="G52" s="147">
        <f t="shared" si="0"/>
        <v>0.67016342185809452</v>
      </c>
      <c r="H52" s="15">
        <f t="shared" si="10"/>
        <v>910556.32959428616</v>
      </c>
      <c r="I52" s="10">
        <f t="shared" si="11"/>
        <v>227639.08239857154</v>
      </c>
      <c r="J52" s="15">
        <f t="shared" si="4"/>
        <v>1331342.0631488571</v>
      </c>
      <c r="K52" s="15">
        <f t="shared" si="5"/>
        <v>332835.51578721427</v>
      </c>
      <c r="L52" s="15">
        <f t="shared" si="6"/>
        <v>1681996.8411110006</v>
      </c>
      <c r="M52" s="15">
        <f t="shared" si="7"/>
        <v>420499.21027775016</v>
      </c>
      <c r="N52" s="54">
        <f t="shared" si="8"/>
        <v>2032651.6190731432</v>
      </c>
      <c r="O52" s="15">
        <f t="shared" si="7"/>
        <v>508162.90476828581</v>
      </c>
      <c r="P52" s="12">
        <f t="shared" si="12"/>
        <v>2313175.4414428575</v>
      </c>
      <c r="Q52" s="10">
        <f t="shared" si="9"/>
        <v>578293.86036071437</v>
      </c>
    </row>
    <row r="53" spans="1:17" hidden="1">
      <c r="A53" s="1">
        <v>51</v>
      </c>
      <c r="B53" s="2" t="s">
        <v>47</v>
      </c>
      <c r="C53" s="2" t="s">
        <v>41</v>
      </c>
      <c r="D53" s="29" t="s">
        <v>46</v>
      </c>
      <c r="E53" s="141">
        <v>9035879.4367666673</v>
      </c>
      <c r="F53" s="15">
        <v>5988558.9990000008</v>
      </c>
      <c r="G53" s="147">
        <f t="shared" si="0"/>
        <v>0.66275330928307541</v>
      </c>
      <c r="H53" s="15">
        <f t="shared" si="10"/>
        <v>1240144.5504133338</v>
      </c>
      <c r="I53" s="10">
        <f t="shared" si="11"/>
        <v>310036.13760333345</v>
      </c>
      <c r="J53" s="15">
        <f t="shared" si="4"/>
        <v>1782297.3166193329</v>
      </c>
      <c r="K53" s="15">
        <f t="shared" si="5"/>
        <v>445574.32915483322</v>
      </c>
      <c r="L53" s="15">
        <f t="shared" si="6"/>
        <v>2234091.2884576665</v>
      </c>
      <c r="M53" s="15">
        <f t="shared" si="7"/>
        <v>558522.82211441663</v>
      </c>
      <c r="N53" s="54">
        <f t="shared" si="8"/>
        <v>2685885.2602959992</v>
      </c>
      <c r="O53" s="15">
        <f t="shared" si="7"/>
        <v>671471.31507399981</v>
      </c>
      <c r="P53" s="12">
        <f t="shared" si="12"/>
        <v>3047320.4377666665</v>
      </c>
      <c r="Q53" s="10">
        <f t="shared" si="9"/>
        <v>761830.10944166663</v>
      </c>
    </row>
    <row r="54" spans="1:17" hidden="1">
      <c r="A54" s="13">
        <v>52</v>
      </c>
      <c r="B54" s="2" t="s">
        <v>50</v>
      </c>
      <c r="C54" s="2" t="s">
        <v>41</v>
      </c>
      <c r="D54" s="29" t="s">
        <v>51</v>
      </c>
      <c r="E54" s="141">
        <v>11059255.570685714</v>
      </c>
      <c r="F54" s="15">
        <v>4251979.032300001</v>
      </c>
      <c r="G54" s="147">
        <f t="shared" si="0"/>
        <v>0.38447244528560637</v>
      </c>
      <c r="H54" s="15">
        <f t="shared" si="10"/>
        <v>4595425.4242485706</v>
      </c>
      <c r="I54" s="10">
        <f t="shared" si="11"/>
        <v>1148856.3560621426</v>
      </c>
      <c r="J54" s="15">
        <f t="shared" si="4"/>
        <v>5258980.7584897131</v>
      </c>
      <c r="K54" s="15">
        <f t="shared" si="5"/>
        <v>1314745.1896224283</v>
      </c>
      <c r="L54" s="15">
        <f t="shared" si="6"/>
        <v>5811943.5370239988</v>
      </c>
      <c r="M54" s="15">
        <f t="shared" si="7"/>
        <v>1452985.8842559997</v>
      </c>
      <c r="N54" s="54">
        <f t="shared" si="8"/>
        <v>6364906.3155582845</v>
      </c>
      <c r="O54" s="15">
        <f t="shared" si="7"/>
        <v>1591226.5788895711</v>
      </c>
      <c r="P54" s="12">
        <f t="shared" si="12"/>
        <v>6807276.5383857135</v>
      </c>
      <c r="Q54" s="10">
        <f t="shared" si="9"/>
        <v>1701819.1345964284</v>
      </c>
    </row>
    <row r="55" spans="1:17" hidden="1">
      <c r="A55" s="1">
        <v>53</v>
      </c>
      <c r="B55" s="52" t="s">
        <v>43</v>
      </c>
      <c r="C55" s="2" t="s">
        <v>41</v>
      </c>
      <c r="D55" s="29" t="s">
        <v>44</v>
      </c>
      <c r="E55" s="141">
        <v>6700617.7662142869</v>
      </c>
      <c r="F55" s="15">
        <v>2327721.8448999999</v>
      </c>
      <c r="G55" s="147">
        <f t="shared" si="0"/>
        <v>0.34738914024267875</v>
      </c>
      <c r="H55" s="15">
        <f t="shared" si="10"/>
        <v>3032772.3680714304</v>
      </c>
      <c r="I55" s="10">
        <f t="shared" si="11"/>
        <v>758193.09201785759</v>
      </c>
      <c r="J55" s="15">
        <f t="shared" si="4"/>
        <v>3434809.4340442866</v>
      </c>
      <c r="K55" s="15">
        <f t="shared" si="5"/>
        <v>858702.35851107165</v>
      </c>
      <c r="L55" s="15">
        <f t="shared" si="6"/>
        <v>3769840.3223550012</v>
      </c>
      <c r="M55" s="15">
        <f t="shared" si="7"/>
        <v>942460.08058875031</v>
      </c>
      <c r="N55" s="54">
        <f t="shared" si="8"/>
        <v>4104871.2106657149</v>
      </c>
      <c r="O55" s="15">
        <f t="shared" si="7"/>
        <v>1026217.8026664287</v>
      </c>
      <c r="P55" s="12">
        <f t="shared" si="12"/>
        <v>4372895.921314287</v>
      </c>
      <c r="Q55" s="10">
        <f t="shared" si="9"/>
        <v>1093223.9803285717</v>
      </c>
    </row>
    <row r="56" spans="1:17" hidden="1">
      <c r="A56" s="1">
        <v>54</v>
      </c>
      <c r="B56" s="2" t="s">
        <v>53</v>
      </c>
      <c r="C56" s="2" t="s">
        <v>41</v>
      </c>
      <c r="D56" s="29" t="s">
        <v>54</v>
      </c>
      <c r="E56" s="141">
        <v>11631809.677290477</v>
      </c>
      <c r="F56" s="15">
        <v>7174156.1471999977</v>
      </c>
      <c r="G56" s="147">
        <f t="shared" si="0"/>
        <v>0.61677042061705667</v>
      </c>
      <c r="H56" s="15">
        <f t="shared" si="10"/>
        <v>2131291.5946323834</v>
      </c>
      <c r="I56" s="10">
        <f t="shared" si="11"/>
        <v>532822.89865809586</v>
      </c>
      <c r="J56" s="15">
        <f t="shared" si="4"/>
        <v>2829200.1752698123</v>
      </c>
      <c r="K56" s="15">
        <f t="shared" si="5"/>
        <v>707300.04381745309</v>
      </c>
      <c r="L56" s="15">
        <f t="shared" si="6"/>
        <v>3410790.6591343358</v>
      </c>
      <c r="M56" s="15">
        <f t="shared" si="7"/>
        <v>852697.66478358395</v>
      </c>
      <c r="N56" s="54">
        <f t="shared" si="8"/>
        <v>3992381.1429988593</v>
      </c>
      <c r="O56" s="15">
        <f t="shared" si="7"/>
        <v>998095.28574971482</v>
      </c>
      <c r="P56" s="12">
        <f t="shared" si="12"/>
        <v>4457653.5300904792</v>
      </c>
      <c r="Q56" s="10">
        <f t="shared" si="9"/>
        <v>1114413.3825226198</v>
      </c>
    </row>
    <row r="57" spans="1:17" hidden="1">
      <c r="A57" s="13">
        <v>55</v>
      </c>
      <c r="B57" s="2" t="s">
        <v>55</v>
      </c>
      <c r="C57" s="2" t="s">
        <v>41</v>
      </c>
      <c r="D57" s="29" t="s">
        <v>56</v>
      </c>
      <c r="E57" s="141">
        <v>15433096.511466665</v>
      </c>
      <c r="F57" s="15">
        <v>10143812.381500002</v>
      </c>
      <c r="G57" s="147">
        <f t="shared" si="0"/>
        <v>0.65727654680078185</v>
      </c>
      <c r="H57" s="15">
        <f t="shared" si="10"/>
        <v>2202664.8276733309</v>
      </c>
      <c r="I57" s="10">
        <f t="shared" si="11"/>
        <v>550666.20691833273</v>
      </c>
      <c r="J57" s="15">
        <f t="shared" si="4"/>
        <v>3128650.6183613297</v>
      </c>
      <c r="K57" s="15">
        <f t="shared" si="5"/>
        <v>782162.65459033241</v>
      </c>
      <c r="L57" s="15">
        <f t="shared" si="6"/>
        <v>3900305.4439346641</v>
      </c>
      <c r="M57" s="15">
        <f t="shared" si="7"/>
        <v>975076.36098366603</v>
      </c>
      <c r="N57" s="54">
        <f t="shared" si="8"/>
        <v>4671960.2695079967</v>
      </c>
      <c r="O57" s="15">
        <f t="shared" si="7"/>
        <v>1167990.0673769992</v>
      </c>
      <c r="P57" s="12">
        <f t="shared" si="12"/>
        <v>5289284.1299666632</v>
      </c>
      <c r="Q57" s="10">
        <f t="shared" si="9"/>
        <v>1322321.0324916658</v>
      </c>
    </row>
    <row r="58" spans="1:17" hidden="1">
      <c r="A58" s="1">
        <v>56</v>
      </c>
      <c r="B58" s="2" t="s">
        <v>40</v>
      </c>
      <c r="C58" s="2" t="s">
        <v>41</v>
      </c>
      <c r="D58" s="29" t="s">
        <v>42</v>
      </c>
      <c r="E58" s="141">
        <v>14002214.806633331</v>
      </c>
      <c r="F58" s="15">
        <v>8067902.1524</v>
      </c>
      <c r="G58" s="147">
        <f t="shared" si="0"/>
        <v>0.57618757202453119</v>
      </c>
      <c r="H58" s="15">
        <f t="shared" si="10"/>
        <v>3133869.6929066647</v>
      </c>
      <c r="I58" s="10">
        <f t="shared" si="11"/>
        <v>783467.42322666617</v>
      </c>
      <c r="J58" s="15">
        <f t="shared" si="4"/>
        <v>3974002.5813046638</v>
      </c>
      <c r="K58" s="15">
        <f t="shared" si="5"/>
        <v>993500.64532616595</v>
      </c>
      <c r="L58" s="15">
        <f t="shared" si="6"/>
        <v>4674113.3216363322</v>
      </c>
      <c r="M58" s="15">
        <f t="shared" si="7"/>
        <v>1168528.330409083</v>
      </c>
      <c r="N58" s="54">
        <f t="shared" si="8"/>
        <v>5374224.0619679969</v>
      </c>
      <c r="O58" s="15">
        <f t="shared" si="7"/>
        <v>1343556.0154919992</v>
      </c>
      <c r="P58" s="12">
        <f t="shared" si="12"/>
        <v>5934312.6542333309</v>
      </c>
      <c r="Q58" s="10">
        <f t="shared" si="9"/>
        <v>1483578.1635583327</v>
      </c>
    </row>
    <row r="59" spans="1:17" hidden="1">
      <c r="A59" s="1">
        <v>57</v>
      </c>
      <c r="B59" s="2" t="s">
        <v>166</v>
      </c>
      <c r="C59" s="2" t="s">
        <v>172</v>
      </c>
      <c r="D59" s="29" t="s">
        <v>63</v>
      </c>
      <c r="E59" s="141">
        <v>3383302.8144333339</v>
      </c>
      <c r="F59" s="15">
        <v>1924962.2307000002</v>
      </c>
      <c r="G59" s="147">
        <f t="shared" si="0"/>
        <v>0.5689594861234466</v>
      </c>
      <c r="H59" s="15">
        <f t="shared" si="10"/>
        <v>781680.02084666723</v>
      </c>
      <c r="I59" s="10">
        <f t="shared" si="11"/>
        <v>195420.00521166681</v>
      </c>
      <c r="J59" s="15">
        <f t="shared" si="4"/>
        <v>984678.18971266691</v>
      </c>
      <c r="K59" s="15">
        <f t="shared" si="5"/>
        <v>246169.54742816673</v>
      </c>
      <c r="L59" s="15">
        <f t="shared" si="6"/>
        <v>1153843.330434334</v>
      </c>
      <c r="M59" s="15">
        <f t="shared" si="7"/>
        <v>288460.8326085835</v>
      </c>
      <c r="N59" s="54">
        <f t="shared" si="8"/>
        <v>1323008.4711560002</v>
      </c>
      <c r="O59" s="15">
        <f t="shared" si="7"/>
        <v>330752.11778900004</v>
      </c>
      <c r="P59" s="12">
        <f t="shared" si="12"/>
        <v>1458340.5837333337</v>
      </c>
      <c r="Q59" s="10">
        <f t="shared" si="9"/>
        <v>364585.14593333344</v>
      </c>
    </row>
    <row r="60" spans="1:17" hidden="1">
      <c r="A60" s="13">
        <v>58</v>
      </c>
      <c r="B60" s="2" t="s">
        <v>160</v>
      </c>
      <c r="C60" s="2" t="s">
        <v>172</v>
      </c>
      <c r="D60" s="29" t="s">
        <v>61</v>
      </c>
      <c r="E60" s="141">
        <v>4093785.5442999993</v>
      </c>
      <c r="F60" s="15">
        <v>2270660.6658000001</v>
      </c>
      <c r="G60" s="147">
        <f t="shared" si="0"/>
        <v>0.55466038492455094</v>
      </c>
      <c r="H60" s="15">
        <f t="shared" si="10"/>
        <v>1004367.7696399996</v>
      </c>
      <c r="I60" s="10">
        <f t="shared" si="11"/>
        <v>251091.9424099999</v>
      </c>
      <c r="J60" s="15">
        <f t="shared" si="4"/>
        <v>1249994.9022979992</v>
      </c>
      <c r="K60" s="15">
        <f t="shared" si="5"/>
        <v>312498.72557449981</v>
      </c>
      <c r="L60" s="15">
        <f t="shared" si="6"/>
        <v>1454684.1795129995</v>
      </c>
      <c r="M60" s="15">
        <f t="shared" si="7"/>
        <v>363671.04487824987</v>
      </c>
      <c r="N60" s="54">
        <f t="shared" si="8"/>
        <v>1659373.4567279993</v>
      </c>
      <c r="O60" s="15">
        <f t="shared" si="7"/>
        <v>414843.36418199982</v>
      </c>
      <c r="P60" s="12">
        <f t="shared" si="12"/>
        <v>1823124.8784999992</v>
      </c>
      <c r="Q60" s="10">
        <f t="shared" si="9"/>
        <v>455781.21962499979</v>
      </c>
    </row>
    <row r="61" spans="1:17" hidden="1">
      <c r="A61" s="1">
        <v>59</v>
      </c>
      <c r="B61" s="2" t="s">
        <v>163</v>
      </c>
      <c r="C61" s="2" t="s">
        <v>172</v>
      </c>
      <c r="D61" s="29" t="s">
        <v>62</v>
      </c>
      <c r="E61" s="141">
        <v>7588155.2329857126</v>
      </c>
      <c r="F61" s="15">
        <v>4494115.3690999998</v>
      </c>
      <c r="G61" s="147">
        <f t="shared" si="0"/>
        <v>0.59225401050891513</v>
      </c>
      <c r="H61" s="15">
        <f t="shared" si="10"/>
        <v>1576408.817288571</v>
      </c>
      <c r="I61" s="10">
        <f t="shared" si="11"/>
        <v>394102.20432214276</v>
      </c>
      <c r="J61" s="15">
        <f t="shared" si="4"/>
        <v>2031698.1312677134</v>
      </c>
      <c r="K61" s="15">
        <f t="shared" si="5"/>
        <v>507924.53281692835</v>
      </c>
      <c r="L61" s="15">
        <f t="shared" si="6"/>
        <v>2411105.8929169988</v>
      </c>
      <c r="M61" s="15">
        <f t="shared" si="7"/>
        <v>602776.47322924971</v>
      </c>
      <c r="N61" s="54">
        <f t="shared" si="8"/>
        <v>2790513.6545662843</v>
      </c>
      <c r="O61" s="15">
        <f t="shared" si="7"/>
        <v>697628.41364157107</v>
      </c>
      <c r="P61" s="12">
        <f t="shared" si="12"/>
        <v>3094039.8638857128</v>
      </c>
      <c r="Q61" s="10">
        <f t="shared" si="9"/>
        <v>773509.9659714282</v>
      </c>
    </row>
    <row r="62" spans="1:17" hidden="1">
      <c r="A62" s="1">
        <v>60</v>
      </c>
      <c r="B62" s="2" t="s">
        <v>169</v>
      </c>
      <c r="C62" s="2" t="s">
        <v>172</v>
      </c>
      <c r="D62" s="29" t="s">
        <v>64</v>
      </c>
      <c r="E62" s="141">
        <v>7744476.8931904752</v>
      </c>
      <c r="F62" s="15">
        <v>5735452.7102000024</v>
      </c>
      <c r="G62" s="147">
        <f t="shared" si="0"/>
        <v>0.74058619959768268</v>
      </c>
      <c r="H62" s="15">
        <f t="shared" si="10"/>
        <v>460128.80435237847</v>
      </c>
      <c r="I62" s="10">
        <f t="shared" si="11"/>
        <v>115032.20108809462</v>
      </c>
      <c r="J62" s="15">
        <f t="shared" si="4"/>
        <v>924797.41794380639</v>
      </c>
      <c r="K62" s="15">
        <f t="shared" si="5"/>
        <v>231199.3544859516</v>
      </c>
      <c r="L62" s="15">
        <f t="shared" si="6"/>
        <v>1312021.2626033304</v>
      </c>
      <c r="M62" s="15">
        <f t="shared" si="7"/>
        <v>328005.31565083261</v>
      </c>
      <c r="N62" s="54">
        <f t="shared" si="8"/>
        <v>1699245.1072628535</v>
      </c>
      <c r="O62" s="15">
        <f t="shared" si="7"/>
        <v>424811.27681571338</v>
      </c>
      <c r="P62" s="12">
        <f t="shared" si="12"/>
        <v>2009024.1829904728</v>
      </c>
      <c r="Q62" s="10">
        <f t="shared" si="9"/>
        <v>502256.04574761819</v>
      </c>
    </row>
    <row r="63" spans="1:17" hidden="1">
      <c r="A63" s="13">
        <v>61</v>
      </c>
      <c r="B63" s="2" t="s">
        <v>170</v>
      </c>
      <c r="C63" s="2" t="s">
        <v>172</v>
      </c>
      <c r="D63" s="29" t="s">
        <v>64</v>
      </c>
      <c r="E63" s="141">
        <v>8925446.7319190502</v>
      </c>
      <c r="F63" s="15">
        <v>3523595.6849999991</v>
      </c>
      <c r="G63" s="147">
        <f t="shared" si="0"/>
        <v>0.39478087661416078</v>
      </c>
      <c r="H63" s="15">
        <f t="shared" si="10"/>
        <v>3616761.700535241</v>
      </c>
      <c r="I63" s="10">
        <f t="shared" si="11"/>
        <v>904190.42513381026</v>
      </c>
      <c r="J63" s="15">
        <f t="shared" si="4"/>
        <v>4152288.5044503841</v>
      </c>
      <c r="K63" s="15">
        <f t="shared" si="5"/>
        <v>1038072.126112596</v>
      </c>
      <c r="L63" s="15">
        <f t="shared" si="6"/>
        <v>4598560.841046337</v>
      </c>
      <c r="M63" s="15">
        <f t="shared" si="7"/>
        <v>1149640.2102615843</v>
      </c>
      <c r="N63" s="54">
        <f t="shared" si="8"/>
        <v>5044833.1776422895</v>
      </c>
      <c r="O63" s="15">
        <f t="shared" si="7"/>
        <v>1261208.2944105724</v>
      </c>
      <c r="P63" s="12">
        <f t="shared" si="12"/>
        <v>5401851.0469190516</v>
      </c>
      <c r="Q63" s="10">
        <f t="shared" si="9"/>
        <v>1350462.7617297629</v>
      </c>
    </row>
    <row r="64" spans="1:17" hidden="1">
      <c r="A64" s="1">
        <v>62</v>
      </c>
      <c r="B64" s="2" t="s">
        <v>168</v>
      </c>
      <c r="C64" s="2" t="s">
        <v>172</v>
      </c>
      <c r="D64" s="29" t="s">
        <v>63</v>
      </c>
      <c r="E64" s="141">
        <v>10033501.958147619</v>
      </c>
      <c r="F64" s="15">
        <v>7149122.4747000011</v>
      </c>
      <c r="G64" s="147">
        <f t="shared" si="0"/>
        <v>0.71252514869891637</v>
      </c>
      <c r="H64" s="15">
        <f t="shared" si="10"/>
        <v>877679.09181809425</v>
      </c>
      <c r="I64" s="10">
        <f t="shared" si="11"/>
        <v>219419.77295452356</v>
      </c>
      <c r="J64" s="15">
        <f t="shared" si="4"/>
        <v>1479689.2093069507</v>
      </c>
      <c r="K64" s="15">
        <f t="shared" si="5"/>
        <v>369922.30232673767</v>
      </c>
      <c r="L64" s="15">
        <f t="shared" si="6"/>
        <v>1981364.3072143318</v>
      </c>
      <c r="M64" s="15">
        <f t="shared" si="7"/>
        <v>495341.07680358295</v>
      </c>
      <c r="N64" s="54">
        <f t="shared" si="8"/>
        <v>2483039.4051217129</v>
      </c>
      <c r="O64" s="15">
        <f t="shared" si="7"/>
        <v>620759.85128042824</v>
      </c>
      <c r="P64" s="12">
        <f t="shared" si="12"/>
        <v>2884379.4834476179</v>
      </c>
      <c r="Q64" s="10">
        <f t="shared" si="9"/>
        <v>721094.87086190446</v>
      </c>
    </row>
    <row r="65" spans="1:17" hidden="1">
      <c r="A65" s="1">
        <v>63</v>
      </c>
      <c r="B65" s="2" t="s">
        <v>167</v>
      </c>
      <c r="C65" s="2" t="s">
        <v>172</v>
      </c>
      <c r="D65" s="45" t="s">
        <v>63</v>
      </c>
      <c r="E65" s="141">
        <v>9169049.6530761905</v>
      </c>
      <c r="F65" s="15">
        <v>7539285.626600001</v>
      </c>
      <c r="G65" s="147">
        <f t="shared" si="0"/>
        <v>0.82225376804133588</v>
      </c>
      <c r="H65" s="15">
        <f t="shared" si="10"/>
        <v>-204045.90413904842</v>
      </c>
      <c r="I65" s="10">
        <f t="shared" si="11"/>
        <v>-51011.476034762105</v>
      </c>
      <c r="J65" s="15">
        <f t="shared" si="4"/>
        <v>346097.0750455223</v>
      </c>
      <c r="K65" s="15">
        <f t="shared" si="5"/>
        <v>86524.268761380576</v>
      </c>
      <c r="L65" s="15">
        <f t="shared" si="6"/>
        <v>804549.55769933295</v>
      </c>
      <c r="M65" s="15">
        <f t="shared" si="7"/>
        <v>201137.38942483324</v>
      </c>
      <c r="N65" s="54">
        <f t="shared" si="8"/>
        <v>1263002.0403531417</v>
      </c>
      <c r="O65" s="15">
        <f t="shared" si="7"/>
        <v>315750.51008828543</v>
      </c>
      <c r="P65" s="12">
        <f t="shared" si="12"/>
        <v>1629764.0264761895</v>
      </c>
      <c r="Q65" s="10">
        <f t="shared" si="9"/>
        <v>407441.00661904737</v>
      </c>
    </row>
    <row r="66" spans="1:17" hidden="1">
      <c r="A66" s="13">
        <v>64</v>
      </c>
      <c r="B66" s="2" t="s">
        <v>165</v>
      </c>
      <c r="C66" s="2" t="s">
        <v>172</v>
      </c>
      <c r="D66" s="45" t="s">
        <v>178</v>
      </c>
      <c r="E66" s="141">
        <v>16447514.377404761</v>
      </c>
      <c r="F66" s="15">
        <v>9778399.1981000025</v>
      </c>
      <c r="G66" s="147">
        <f t="shared" ref="G66:G124" si="13">IFERROR(F66/E66,0)</f>
        <v>0.59452139537469295</v>
      </c>
      <c r="H66" s="15">
        <f t="shared" ref="H66:H94" si="14">(E66*0.8)-F66</f>
        <v>3379612.3038238063</v>
      </c>
      <c r="I66" s="10">
        <f t="shared" ref="I66:I94" si="15">H66/$Q$1</f>
        <v>844903.07595595159</v>
      </c>
      <c r="J66" s="15">
        <f t="shared" si="4"/>
        <v>4366463.1664680913</v>
      </c>
      <c r="K66" s="15">
        <f t="shared" ref="K66:K125" si="16">J66/$Q$1</f>
        <v>1091615.7916170228</v>
      </c>
      <c r="L66" s="15">
        <f t="shared" si="6"/>
        <v>5188838.8853383306</v>
      </c>
      <c r="M66" s="15">
        <f t="shared" ref="M66:O125" si="17">L66/$Q$1</f>
        <v>1297209.7213345827</v>
      </c>
      <c r="N66" s="54">
        <f t="shared" si="8"/>
        <v>6011214.6042085662</v>
      </c>
      <c r="O66" s="15">
        <f t="shared" si="17"/>
        <v>1502803.6510521416</v>
      </c>
      <c r="P66" s="12">
        <f t="shared" ref="P66:P94" si="18">E66-F66</f>
        <v>6669115.1793047581</v>
      </c>
      <c r="Q66" s="10">
        <f t="shared" ref="Q66:Q125" si="19">P66/$Q$1</f>
        <v>1667278.7948261895</v>
      </c>
    </row>
    <row r="67" spans="1:17" hidden="1">
      <c r="A67" s="1">
        <v>65</v>
      </c>
      <c r="B67" s="2" t="s">
        <v>162</v>
      </c>
      <c r="C67" s="2" t="s">
        <v>172</v>
      </c>
      <c r="D67" s="29" t="s">
        <v>62</v>
      </c>
      <c r="E67" s="141">
        <v>15437218.95042857</v>
      </c>
      <c r="F67" s="15">
        <v>14038646.435999999</v>
      </c>
      <c r="G67" s="147">
        <f t="shared" si="13"/>
        <v>0.90940256020727472</v>
      </c>
      <c r="H67" s="15">
        <f t="shared" si="14"/>
        <v>-1688871.2756571416</v>
      </c>
      <c r="I67" s="10">
        <f t="shared" si="15"/>
        <v>-422217.8189142854</v>
      </c>
      <c r="J67" s="15">
        <f t="shared" ref="J67:J124" si="20">(E67*0.86)-F67</f>
        <v>-762638.13863142952</v>
      </c>
      <c r="K67" s="15">
        <f t="shared" si="16"/>
        <v>-190659.53465785738</v>
      </c>
      <c r="L67" s="15">
        <f t="shared" ref="L67:L124" si="21">(E67*0.91)-F67</f>
        <v>9222.8088899999857</v>
      </c>
      <c r="M67" s="15">
        <f t="shared" si="17"/>
        <v>2305.7022224999964</v>
      </c>
      <c r="N67" s="54">
        <f t="shared" ref="N67:N124" si="22">(E67*0.96)-F67</f>
        <v>781083.75641142763</v>
      </c>
      <c r="O67" s="15">
        <f t="shared" si="17"/>
        <v>195270.93910285691</v>
      </c>
      <c r="P67" s="12">
        <f t="shared" si="18"/>
        <v>1398572.5144285709</v>
      </c>
      <c r="Q67" s="10">
        <f t="shared" si="19"/>
        <v>349643.12860714272</v>
      </c>
    </row>
    <row r="68" spans="1:17" hidden="1">
      <c r="A68" s="1">
        <v>66</v>
      </c>
      <c r="B68" s="2" t="s">
        <v>164</v>
      </c>
      <c r="C68" s="2" t="s">
        <v>172</v>
      </c>
      <c r="D68" s="45" t="s">
        <v>60</v>
      </c>
      <c r="E68" s="141">
        <v>19984123.291090477</v>
      </c>
      <c r="F68" s="15">
        <v>11181914.685999999</v>
      </c>
      <c r="G68" s="147">
        <f t="shared" si="13"/>
        <v>0.55953991691920923</v>
      </c>
      <c r="H68" s="15">
        <f t="shared" si="14"/>
        <v>4805383.9468723834</v>
      </c>
      <c r="I68" s="10">
        <f t="shared" si="15"/>
        <v>1201345.9867180958</v>
      </c>
      <c r="J68" s="15">
        <f t="shared" si="20"/>
        <v>6004431.3443378117</v>
      </c>
      <c r="K68" s="15">
        <f t="shared" si="16"/>
        <v>1501107.8360844529</v>
      </c>
      <c r="L68" s="15">
        <f t="shared" si="21"/>
        <v>7003637.5088923369</v>
      </c>
      <c r="M68" s="15">
        <f t="shared" si="17"/>
        <v>1750909.3772230842</v>
      </c>
      <c r="N68" s="54">
        <f t="shared" si="22"/>
        <v>8002843.6734468583</v>
      </c>
      <c r="O68" s="15">
        <f t="shared" si="17"/>
        <v>2000710.9183617146</v>
      </c>
      <c r="P68" s="12">
        <f t="shared" si="18"/>
        <v>8802208.6050904784</v>
      </c>
      <c r="Q68" s="10">
        <f t="shared" si="19"/>
        <v>2200552.1512726196</v>
      </c>
    </row>
    <row r="69" spans="1:17" hidden="1">
      <c r="A69" s="13">
        <v>67</v>
      </c>
      <c r="B69" s="2" t="s">
        <v>161</v>
      </c>
      <c r="C69" s="2" t="s">
        <v>172</v>
      </c>
      <c r="D69" s="29" t="s">
        <v>61</v>
      </c>
      <c r="E69" s="141">
        <v>22935758.405114278</v>
      </c>
      <c r="F69" s="15">
        <v>17563345.184999995</v>
      </c>
      <c r="G69" s="147">
        <f t="shared" si="13"/>
        <v>0.76576256493370076</v>
      </c>
      <c r="H69" s="15">
        <f t="shared" si="14"/>
        <v>785261.53909142688</v>
      </c>
      <c r="I69" s="10">
        <f t="shared" si="15"/>
        <v>196315.38477285672</v>
      </c>
      <c r="J69" s="15">
        <f t="shared" si="20"/>
        <v>2161407.0433982834</v>
      </c>
      <c r="K69" s="15">
        <f t="shared" si="16"/>
        <v>540351.76084957086</v>
      </c>
      <c r="L69" s="15">
        <f t="shared" si="21"/>
        <v>3308194.9636540003</v>
      </c>
      <c r="M69" s="15">
        <f t="shared" si="17"/>
        <v>827048.74091350008</v>
      </c>
      <c r="N69" s="54">
        <f t="shared" si="22"/>
        <v>4454982.8839097098</v>
      </c>
      <c r="O69" s="15">
        <f t="shared" si="17"/>
        <v>1113745.7209774274</v>
      </c>
      <c r="P69" s="12">
        <f t="shared" si="18"/>
        <v>5372413.2201142833</v>
      </c>
      <c r="Q69" s="10">
        <f t="shared" si="19"/>
        <v>1343103.3050285708</v>
      </c>
    </row>
    <row r="70" spans="1:17" hidden="1">
      <c r="A70" s="1">
        <v>68</v>
      </c>
      <c r="B70" s="2" t="s">
        <v>68</v>
      </c>
      <c r="C70" s="2" t="s">
        <v>66</v>
      </c>
      <c r="D70" s="29" t="s">
        <v>67</v>
      </c>
      <c r="E70" s="141">
        <v>2178753.2422523811</v>
      </c>
      <c r="F70" s="15">
        <v>1581223.3372</v>
      </c>
      <c r="G70" s="147">
        <f t="shared" si="13"/>
        <v>0.7257468659302333</v>
      </c>
      <c r="H70" s="15">
        <f t="shared" si="14"/>
        <v>161779.25660190498</v>
      </c>
      <c r="I70" s="10">
        <f t="shared" si="15"/>
        <v>40444.814150476246</v>
      </c>
      <c r="J70" s="15">
        <f t="shared" si="20"/>
        <v>292504.45113704773</v>
      </c>
      <c r="K70" s="15">
        <f t="shared" si="16"/>
        <v>73126.112784261932</v>
      </c>
      <c r="L70" s="15">
        <f t="shared" si="21"/>
        <v>401442.11324966699</v>
      </c>
      <c r="M70" s="15">
        <f t="shared" si="17"/>
        <v>100360.52831241675</v>
      </c>
      <c r="N70" s="54">
        <f t="shared" si="22"/>
        <v>510379.77536228579</v>
      </c>
      <c r="O70" s="15">
        <f t="shared" si="17"/>
        <v>127594.94384057145</v>
      </c>
      <c r="P70" s="12">
        <f t="shared" si="18"/>
        <v>597529.9050523811</v>
      </c>
      <c r="Q70" s="10">
        <f t="shared" si="19"/>
        <v>149382.47626309528</v>
      </c>
    </row>
    <row r="71" spans="1:17" hidden="1">
      <c r="A71" s="1">
        <v>69</v>
      </c>
      <c r="B71" s="2" t="s">
        <v>81</v>
      </c>
      <c r="C71" s="2" t="s">
        <v>66</v>
      </c>
      <c r="D71" s="29" t="s">
        <v>82</v>
      </c>
      <c r="E71" s="141">
        <v>4301975.2220047619</v>
      </c>
      <c r="F71" s="15">
        <v>3851541.0967000001</v>
      </c>
      <c r="G71" s="147">
        <f t="shared" si="13"/>
        <v>0.89529597404448669</v>
      </c>
      <c r="H71" s="15">
        <f t="shared" si="14"/>
        <v>-409960.91909619048</v>
      </c>
      <c r="I71" s="10">
        <f t="shared" si="15"/>
        <v>-102490.22977404762</v>
      </c>
      <c r="J71" s="15">
        <f t="shared" si="20"/>
        <v>-151842.40577590512</v>
      </c>
      <c r="K71" s="15">
        <f t="shared" si="16"/>
        <v>-37960.60144397628</v>
      </c>
      <c r="L71" s="15">
        <f t="shared" si="21"/>
        <v>63256.355324333534</v>
      </c>
      <c r="M71" s="15">
        <f t="shared" si="17"/>
        <v>15814.088831083383</v>
      </c>
      <c r="N71" s="54">
        <f t="shared" si="22"/>
        <v>278355.11642457126</v>
      </c>
      <c r="O71" s="15">
        <f t="shared" si="17"/>
        <v>69588.779106142814</v>
      </c>
      <c r="P71" s="12">
        <f t="shared" si="18"/>
        <v>450434.12530476181</v>
      </c>
      <c r="Q71" s="10">
        <f t="shared" si="19"/>
        <v>112608.53132619045</v>
      </c>
    </row>
    <row r="72" spans="1:17" hidden="1">
      <c r="A72" s="13">
        <v>70</v>
      </c>
      <c r="B72" s="2" t="s">
        <v>86</v>
      </c>
      <c r="C72" s="2" t="s">
        <v>66</v>
      </c>
      <c r="D72" s="29" t="s">
        <v>87</v>
      </c>
      <c r="E72" s="141">
        <v>4769847.4366666675</v>
      </c>
      <c r="F72" s="15">
        <v>3901011.7676999988</v>
      </c>
      <c r="G72" s="147">
        <f t="shared" si="13"/>
        <v>0.81784833152360936</v>
      </c>
      <c r="H72" s="15">
        <f t="shared" si="14"/>
        <v>-85133.818366664462</v>
      </c>
      <c r="I72" s="10">
        <f t="shared" si="15"/>
        <v>-21283.454591666115</v>
      </c>
      <c r="J72" s="15">
        <f t="shared" si="20"/>
        <v>201057.0278333351</v>
      </c>
      <c r="K72" s="15">
        <f t="shared" si="16"/>
        <v>50264.256958333775</v>
      </c>
      <c r="L72" s="15">
        <f t="shared" si="21"/>
        <v>439549.39966666885</v>
      </c>
      <c r="M72" s="15">
        <f t="shared" si="17"/>
        <v>109887.34991666721</v>
      </c>
      <c r="N72" s="54">
        <f t="shared" si="22"/>
        <v>678041.77150000166</v>
      </c>
      <c r="O72" s="15">
        <f t="shared" si="17"/>
        <v>169510.44287500042</v>
      </c>
      <c r="P72" s="12">
        <f t="shared" si="18"/>
        <v>868835.66896666866</v>
      </c>
      <c r="Q72" s="10">
        <f t="shared" si="19"/>
        <v>217208.91724166716</v>
      </c>
    </row>
    <row r="73" spans="1:17" hidden="1">
      <c r="A73" s="1">
        <v>71</v>
      </c>
      <c r="B73" s="2" t="s">
        <v>79</v>
      </c>
      <c r="C73" s="2" t="s">
        <v>66</v>
      </c>
      <c r="D73" s="29" t="s">
        <v>138</v>
      </c>
      <c r="E73" s="141">
        <v>5448695.7607333334</v>
      </c>
      <c r="F73" s="15">
        <v>4879341.4182000011</v>
      </c>
      <c r="G73" s="147">
        <f t="shared" si="13"/>
        <v>0.89550630691541799</v>
      </c>
      <c r="H73" s="15">
        <f t="shared" si="14"/>
        <v>-520384.80961333402</v>
      </c>
      <c r="I73" s="10">
        <f t="shared" si="15"/>
        <v>-130096.2024033335</v>
      </c>
      <c r="J73" s="15">
        <f t="shared" si="20"/>
        <v>-193463.06396933459</v>
      </c>
      <c r="K73" s="15">
        <f t="shared" si="16"/>
        <v>-48365.765992333647</v>
      </c>
      <c r="L73" s="15">
        <f t="shared" si="21"/>
        <v>78971.724067332223</v>
      </c>
      <c r="M73" s="15">
        <f t="shared" si="17"/>
        <v>19742.931016833056</v>
      </c>
      <c r="N73" s="54">
        <f t="shared" si="22"/>
        <v>351406.51210399903</v>
      </c>
      <c r="O73" s="15">
        <f t="shared" si="17"/>
        <v>87851.628025999758</v>
      </c>
      <c r="P73" s="12">
        <f t="shared" si="18"/>
        <v>569354.3425333323</v>
      </c>
      <c r="Q73" s="10">
        <f t="shared" si="19"/>
        <v>142338.58563333307</v>
      </c>
    </row>
    <row r="74" spans="1:17" hidden="1">
      <c r="A74" s="1">
        <v>72</v>
      </c>
      <c r="B74" s="2" t="s">
        <v>80</v>
      </c>
      <c r="C74" s="2" t="s">
        <v>66</v>
      </c>
      <c r="D74" s="29" t="s">
        <v>66</v>
      </c>
      <c r="E74" s="141">
        <v>5138726.6670761909</v>
      </c>
      <c r="F74" s="15">
        <v>5416035.003800001</v>
      </c>
      <c r="G74" s="147">
        <f t="shared" si="13"/>
        <v>1.0539644068832312</v>
      </c>
      <c r="H74" s="15">
        <f t="shared" si="14"/>
        <v>-1305053.6701390482</v>
      </c>
      <c r="I74" s="10">
        <f t="shared" si="15"/>
        <v>-326263.41753476206</v>
      </c>
      <c r="J74" s="15">
        <f t="shared" si="20"/>
        <v>-996730.07011447661</v>
      </c>
      <c r="K74" s="15">
        <f t="shared" si="16"/>
        <v>-249182.51752861915</v>
      </c>
      <c r="L74" s="15">
        <f t="shared" si="21"/>
        <v>-739793.73676066753</v>
      </c>
      <c r="M74" s="15">
        <f t="shared" si="17"/>
        <v>-184948.43419016688</v>
      </c>
      <c r="N74" s="54">
        <f t="shared" si="22"/>
        <v>-482857.40340685751</v>
      </c>
      <c r="O74" s="15">
        <f t="shared" si="17"/>
        <v>-120714.35085171438</v>
      </c>
      <c r="P74" s="12">
        <f t="shared" si="18"/>
        <v>-277308.33672381006</v>
      </c>
      <c r="Q74" s="10">
        <f t="shared" si="19"/>
        <v>-69327.084180952515</v>
      </c>
    </row>
    <row r="75" spans="1:17" hidden="1">
      <c r="A75" s="13">
        <v>73</v>
      </c>
      <c r="B75" s="2" t="s">
        <v>76</v>
      </c>
      <c r="C75" s="2" t="s">
        <v>66</v>
      </c>
      <c r="D75" s="29" t="s">
        <v>75</v>
      </c>
      <c r="E75" s="141">
        <v>8262920.892852379</v>
      </c>
      <c r="F75" s="15">
        <v>5195004.8720999993</v>
      </c>
      <c r="G75" s="147">
        <f t="shared" si="13"/>
        <v>0.62871288972326977</v>
      </c>
      <c r="H75" s="15">
        <f t="shared" si="14"/>
        <v>1415331.8421819042</v>
      </c>
      <c r="I75" s="10">
        <f t="shared" si="15"/>
        <v>353832.96054547606</v>
      </c>
      <c r="J75" s="15">
        <f t="shared" si="20"/>
        <v>1911107.0957530467</v>
      </c>
      <c r="K75" s="15">
        <f t="shared" si="16"/>
        <v>477776.77393826167</v>
      </c>
      <c r="L75" s="15">
        <f t="shared" si="21"/>
        <v>2324253.1403956655</v>
      </c>
      <c r="M75" s="15">
        <f t="shared" si="17"/>
        <v>581063.28509891639</v>
      </c>
      <c r="N75" s="54">
        <f t="shared" si="22"/>
        <v>2737399.1850382844</v>
      </c>
      <c r="O75" s="15">
        <f t="shared" si="17"/>
        <v>684349.7962595711</v>
      </c>
      <c r="P75" s="12">
        <f t="shared" si="18"/>
        <v>3067916.0207523797</v>
      </c>
      <c r="Q75" s="10">
        <f t="shared" si="19"/>
        <v>766979.00518809492</v>
      </c>
    </row>
    <row r="76" spans="1:17" hidden="1">
      <c r="A76" s="1">
        <v>74</v>
      </c>
      <c r="B76" s="2" t="s">
        <v>70</v>
      </c>
      <c r="C76" s="2" t="s">
        <v>66</v>
      </c>
      <c r="D76" s="29" t="s">
        <v>71</v>
      </c>
      <c r="E76" s="141">
        <v>4693554.8833666658</v>
      </c>
      <c r="F76" s="15">
        <v>3506961.8220999995</v>
      </c>
      <c r="G76" s="147">
        <f t="shared" si="13"/>
        <v>0.74718670799572529</v>
      </c>
      <c r="H76" s="15">
        <f t="shared" si="14"/>
        <v>247882.0845933333</v>
      </c>
      <c r="I76" s="10">
        <f t="shared" si="15"/>
        <v>61970.521148333326</v>
      </c>
      <c r="J76" s="15">
        <f t="shared" si="20"/>
        <v>529495.37759533292</v>
      </c>
      <c r="K76" s="15">
        <f t="shared" si="16"/>
        <v>132373.84439883323</v>
      </c>
      <c r="L76" s="15">
        <f t="shared" si="21"/>
        <v>764173.12176366616</v>
      </c>
      <c r="M76" s="15">
        <f t="shared" si="17"/>
        <v>191043.28044091654</v>
      </c>
      <c r="N76" s="54">
        <f t="shared" si="22"/>
        <v>998850.86593199987</v>
      </c>
      <c r="O76" s="15">
        <f t="shared" si="17"/>
        <v>249712.71648299997</v>
      </c>
      <c r="P76" s="12">
        <f t="shared" si="18"/>
        <v>1186593.0612666663</v>
      </c>
      <c r="Q76" s="10">
        <f t="shared" si="19"/>
        <v>296648.26531666657</v>
      </c>
    </row>
    <row r="77" spans="1:17" hidden="1">
      <c r="A77" s="1">
        <v>75</v>
      </c>
      <c r="B77" s="2" t="s">
        <v>65</v>
      </c>
      <c r="C77" s="2" t="s">
        <v>66</v>
      </c>
      <c r="D77" s="29" t="s">
        <v>67</v>
      </c>
      <c r="E77" s="141">
        <v>5453825.5532333339</v>
      </c>
      <c r="F77" s="15">
        <v>2350212.8917</v>
      </c>
      <c r="G77" s="147">
        <f t="shared" si="13"/>
        <v>0.43092923834108737</v>
      </c>
      <c r="H77" s="15">
        <f t="shared" si="14"/>
        <v>2012847.5508866669</v>
      </c>
      <c r="I77" s="10">
        <f t="shared" si="15"/>
        <v>503211.88772166672</v>
      </c>
      <c r="J77" s="15">
        <f t="shared" si="20"/>
        <v>2340077.0840806668</v>
      </c>
      <c r="K77" s="15">
        <f t="shared" si="16"/>
        <v>585019.27102016669</v>
      </c>
      <c r="L77" s="15">
        <f t="shared" si="21"/>
        <v>2612768.361742334</v>
      </c>
      <c r="M77" s="15">
        <f t="shared" si="17"/>
        <v>653192.09043558349</v>
      </c>
      <c r="N77" s="54">
        <f t="shared" si="22"/>
        <v>2885459.6394040002</v>
      </c>
      <c r="O77" s="15">
        <f t="shared" si="17"/>
        <v>721364.90985100006</v>
      </c>
      <c r="P77" s="12">
        <f t="shared" si="18"/>
        <v>3103612.6615333338</v>
      </c>
      <c r="Q77" s="10">
        <f t="shared" si="19"/>
        <v>775903.16538333346</v>
      </c>
    </row>
    <row r="78" spans="1:17" hidden="1">
      <c r="A78" s="13">
        <v>76</v>
      </c>
      <c r="B78" s="2" t="s">
        <v>73</v>
      </c>
      <c r="C78" s="2" t="s">
        <v>66</v>
      </c>
      <c r="D78" s="29" t="s">
        <v>67</v>
      </c>
      <c r="E78" s="141">
        <v>9169049.6530761905</v>
      </c>
      <c r="F78" s="15">
        <v>6451753.5714000026</v>
      </c>
      <c r="G78" s="147">
        <f t="shared" si="13"/>
        <v>0.70364474133210275</v>
      </c>
      <c r="H78" s="15">
        <f t="shared" si="14"/>
        <v>883486.15106095001</v>
      </c>
      <c r="I78" s="10">
        <f t="shared" si="15"/>
        <v>220871.5377652375</v>
      </c>
      <c r="J78" s="15">
        <f t="shared" si="20"/>
        <v>1433629.1302455207</v>
      </c>
      <c r="K78" s="15">
        <f t="shared" si="16"/>
        <v>358407.28256138018</v>
      </c>
      <c r="L78" s="15">
        <f t="shared" si="21"/>
        <v>1892081.6128993314</v>
      </c>
      <c r="M78" s="15">
        <f t="shared" si="17"/>
        <v>473020.40322483284</v>
      </c>
      <c r="N78" s="54">
        <f t="shared" si="22"/>
        <v>2350534.0955531402</v>
      </c>
      <c r="O78" s="15">
        <f t="shared" si="17"/>
        <v>587633.52388828504</v>
      </c>
      <c r="P78" s="12">
        <f t="shared" si="18"/>
        <v>2717296.0816761879</v>
      </c>
      <c r="Q78" s="10">
        <f t="shared" si="19"/>
        <v>679324.02041904698</v>
      </c>
    </row>
    <row r="79" spans="1:17" hidden="1">
      <c r="A79" s="1">
        <v>77</v>
      </c>
      <c r="B79" s="2" t="s">
        <v>85</v>
      </c>
      <c r="C79" s="2" t="s">
        <v>66</v>
      </c>
      <c r="D79" s="29" t="s">
        <v>138</v>
      </c>
      <c r="E79" s="141">
        <v>8868115.9819190502</v>
      </c>
      <c r="F79" s="15">
        <v>7721998.1418000041</v>
      </c>
      <c r="G79" s="147">
        <f t="shared" si="13"/>
        <v>0.87075971463884405</v>
      </c>
      <c r="H79" s="15">
        <f t="shared" si="14"/>
        <v>-627505.35626476351</v>
      </c>
      <c r="I79" s="10">
        <f t="shared" si="15"/>
        <v>-156876.33906619088</v>
      </c>
      <c r="J79" s="15">
        <f t="shared" si="20"/>
        <v>-95418.397349621169</v>
      </c>
      <c r="K79" s="15">
        <f t="shared" si="16"/>
        <v>-23854.599337405292</v>
      </c>
      <c r="L79" s="15">
        <f t="shared" si="21"/>
        <v>347987.40174633171</v>
      </c>
      <c r="M79" s="15">
        <f t="shared" si="17"/>
        <v>86996.850436582929</v>
      </c>
      <c r="N79" s="54">
        <f t="shared" si="22"/>
        <v>791393.2008422846</v>
      </c>
      <c r="O79" s="15">
        <f t="shared" si="17"/>
        <v>197848.30021057115</v>
      </c>
      <c r="P79" s="12">
        <f t="shared" si="18"/>
        <v>1146117.8401190462</v>
      </c>
      <c r="Q79" s="10">
        <f t="shared" si="19"/>
        <v>286529.46002976154</v>
      </c>
    </row>
    <row r="80" spans="1:17" hidden="1">
      <c r="A80" s="1">
        <v>78</v>
      </c>
      <c r="B80" s="2" t="s">
        <v>83</v>
      </c>
      <c r="C80" s="2" t="s">
        <v>66</v>
      </c>
      <c r="D80" s="29" t="s">
        <v>82</v>
      </c>
      <c r="E80" s="141">
        <v>11194543.319376189</v>
      </c>
      <c r="F80" s="15">
        <v>7112647.0815999983</v>
      </c>
      <c r="G80" s="147">
        <f t="shared" si="13"/>
        <v>0.63536732840981558</v>
      </c>
      <c r="H80" s="15">
        <f t="shared" si="14"/>
        <v>1842987.5739009539</v>
      </c>
      <c r="I80" s="10">
        <f t="shared" si="15"/>
        <v>460746.89347523847</v>
      </c>
      <c r="J80" s="15">
        <f t="shared" si="20"/>
        <v>2514660.173063525</v>
      </c>
      <c r="K80" s="15">
        <f t="shared" si="16"/>
        <v>628665.04326588125</v>
      </c>
      <c r="L80" s="15">
        <f t="shared" si="21"/>
        <v>3074387.3390323343</v>
      </c>
      <c r="M80" s="15">
        <f t="shared" si="17"/>
        <v>768596.83475808357</v>
      </c>
      <c r="N80" s="54">
        <f t="shared" si="22"/>
        <v>3634114.5050011436</v>
      </c>
      <c r="O80" s="15">
        <f t="shared" si="17"/>
        <v>908528.62625028589</v>
      </c>
      <c r="P80" s="12">
        <f t="shared" si="18"/>
        <v>4081896.237776191</v>
      </c>
      <c r="Q80" s="10">
        <f t="shared" si="19"/>
        <v>1020474.0594440477</v>
      </c>
    </row>
    <row r="81" spans="1:17" hidden="1">
      <c r="A81" s="13">
        <v>79</v>
      </c>
      <c r="B81" s="2" t="s">
        <v>78</v>
      </c>
      <c r="C81" s="2" t="s">
        <v>66</v>
      </c>
      <c r="D81" s="29" t="s">
        <v>82</v>
      </c>
      <c r="E81" s="141">
        <v>12229299.815400003</v>
      </c>
      <c r="F81" s="15">
        <v>7728202.1316000018</v>
      </c>
      <c r="G81" s="147">
        <f t="shared" si="13"/>
        <v>0.63194150509484615</v>
      </c>
      <c r="H81" s="15">
        <f t="shared" si="14"/>
        <v>2055237.7207200006</v>
      </c>
      <c r="I81" s="10">
        <f t="shared" si="15"/>
        <v>513809.43018000014</v>
      </c>
      <c r="J81" s="15">
        <f t="shared" si="20"/>
        <v>2788995.709644001</v>
      </c>
      <c r="K81" s="15">
        <f t="shared" si="16"/>
        <v>697248.92741100024</v>
      </c>
      <c r="L81" s="15">
        <f t="shared" si="21"/>
        <v>3400460.7004140001</v>
      </c>
      <c r="M81" s="15">
        <f t="shared" si="17"/>
        <v>850115.17510350002</v>
      </c>
      <c r="N81" s="54">
        <f t="shared" si="22"/>
        <v>4011925.691184001</v>
      </c>
      <c r="O81" s="15">
        <f t="shared" si="17"/>
        <v>1002981.4227960003</v>
      </c>
      <c r="P81" s="12">
        <f t="shared" si="18"/>
        <v>4501097.6838000007</v>
      </c>
      <c r="Q81" s="10">
        <f t="shared" si="19"/>
        <v>1125274.4209500002</v>
      </c>
    </row>
    <row r="82" spans="1:17" hidden="1">
      <c r="A82" s="1">
        <v>80</v>
      </c>
      <c r="B82" s="2" t="s">
        <v>84</v>
      </c>
      <c r="C82" s="2" t="s">
        <v>66</v>
      </c>
      <c r="D82" s="29" t="s">
        <v>66</v>
      </c>
      <c r="E82" s="141">
        <v>13171231.046423815</v>
      </c>
      <c r="F82" s="15">
        <v>10271115.504300006</v>
      </c>
      <c r="G82" s="147">
        <f t="shared" si="13"/>
        <v>0.77981439002155883</v>
      </c>
      <c r="H82" s="15">
        <f t="shared" si="14"/>
        <v>265869.33283904754</v>
      </c>
      <c r="I82" s="10">
        <f t="shared" si="15"/>
        <v>66467.333209761884</v>
      </c>
      <c r="J82" s="15">
        <f t="shared" si="20"/>
        <v>1056143.1956244744</v>
      </c>
      <c r="K82" s="15">
        <f t="shared" si="16"/>
        <v>264035.79890611861</v>
      </c>
      <c r="L82" s="15">
        <f t="shared" si="21"/>
        <v>1714704.7479456663</v>
      </c>
      <c r="M82" s="15">
        <f t="shared" si="17"/>
        <v>428676.18698641658</v>
      </c>
      <c r="N82" s="54">
        <f t="shared" si="22"/>
        <v>2373266.3002668563</v>
      </c>
      <c r="O82" s="15">
        <f t="shared" si="17"/>
        <v>593316.57506671408</v>
      </c>
      <c r="P82" s="12">
        <f t="shared" si="18"/>
        <v>2900115.5421238095</v>
      </c>
      <c r="Q82" s="10">
        <f t="shared" si="19"/>
        <v>725028.88553095236</v>
      </c>
    </row>
    <row r="83" spans="1:17" hidden="1">
      <c r="A83" s="1">
        <v>81</v>
      </c>
      <c r="B83" s="2" t="s">
        <v>74</v>
      </c>
      <c r="C83" s="2" t="s">
        <v>66</v>
      </c>
      <c r="D83" s="29" t="s">
        <v>75</v>
      </c>
      <c r="E83" s="141">
        <v>18128277.925795242</v>
      </c>
      <c r="F83" s="15">
        <v>11527546.676500004</v>
      </c>
      <c r="G83" s="147">
        <f t="shared" si="13"/>
        <v>0.63588757430164555</v>
      </c>
      <c r="H83" s="15">
        <f t="shared" si="14"/>
        <v>2975075.66413619</v>
      </c>
      <c r="I83" s="10">
        <f t="shared" si="15"/>
        <v>743768.91603404749</v>
      </c>
      <c r="J83" s="15">
        <f t="shared" si="20"/>
        <v>4062772.3396839034</v>
      </c>
      <c r="K83" s="15">
        <f t="shared" si="16"/>
        <v>1015693.0849209758</v>
      </c>
      <c r="L83" s="15">
        <f t="shared" si="21"/>
        <v>4969186.2359736674</v>
      </c>
      <c r="M83" s="15">
        <f t="shared" si="17"/>
        <v>1242296.5589934168</v>
      </c>
      <c r="N83" s="54">
        <f t="shared" si="22"/>
        <v>5875600.1322634295</v>
      </c>
      <c r="O83" s="15">
        <f t="shared" si="17"/>
        <v>1468900.0330658574</v>
      </c>
      <c r="P83" s="12">
        <f t="shared" si="18"/>
        <v>6600731.2492952384</v>
      </c>
      <c r="Q83" s="10">
        <f t="shared" si="19"/>
        <v>1650182.8123238096</v>
      </c>
    </row>
    <row r="84" spans="1:17" hidden="1">
      <c r="A84" s="13">
        <v>82</v>
      </c>
      <c r="B84" s="2" t="s">
        <v>88</v>
      </c>
      <c r="C84" s="2" t="s">
        <v>66</v>
      </c>
      <c r="D84" s="29" t="s">
        <v>87</v>
      </c>
      <c r="E84" s="141">
        <v>16729959.0510619</v>
      </c>
      <c r="F84" s="15">
        <v>12240186.944000002</v>
      </c>
      <c r="G84" s="147">
        <f t="shared" si="13"/>
        <v>0.73163280953894994</v>
      </c>
      <c r="H84" s="15">
        <f t="shared" si="14"/>
        <v>1143780.296849519</v>
      </c>
      <c r="I84" s="10">
        <f t="shared" si="15"/>
        <v>285945.07421237975</v>
      </c>
      <c r="J84" s="15">
        <f t="shared" si="20"/>
        <v>2147577.8399132323</v>
      </c>
      <c r="K84" s="15">
        <f t="shared" si="16"/>
        <v>536894.45997830806</v>
      </c>
      <c r="L84" s="15">
        <f t="shared" si="21"/>
        <v>2984075.7924663275</v>
      </c>
      <c r="M84" s="15">
        <f t="shared" si="17"/>
        <v>746018.94811658189</v>
      </c>
      <c r="N84" s="54">
        <f t="shared" si="22"/>
        <v>3820573.745019421</v>
      </c>
      <c r="O84" s="15">
        <f t="shared" si="17"/>
        <v>955143.43625485525</v>
      </c>
      <c r="P84" s="12">
        <f t="shared" si="18"/>
        <v>4489772.1070618983</v>
      </c>
      <c r="Q84" s="10">
        <f t="shared" si="19"/>
        <v>1122443.0267654746</v>
      </c>
    </row>
    <row r="85" spans="1:17" hidden="1">
      <c r="A85" s="1">
        <v>83</v>
      </c>
      <c r="B85" s="2" t="s">
        <v>72</v>
      </c>
      <c r="C85" s="2" t="s">
        <v>66</v>
      </c>
      <c r="D85" s="29" t="s">
        <v>71</v>
      </c>
      <c r="E85" s="141">
        <v>36204566.01329048</v>
      </c>
      <c r="F85" s="15">
        <v>27547474.348399997</v>
      </c>
      <c r="G85" s="147">
        <f t="shared" si="13"/>
        <v>0.7608839818239358</v>
      </c>
      <c r="H85" s="15">
        <f t="shared" si="14"/>
        <v>1416178.4622323886</v>
      </c>
      <c r="I85" s="10">
        <f t="shared" si="15"/>
        <v>354044.61555809714</v>
      </c>
      <c r="J85" s="15">
        <f t="shared" si="20"/>
        <v>3588452.4230298139</v>
      </c>
      <c r="K85" s="15">
        <f t="shared" si="16"/>
        <v>897113.10575745348</v>
      </c>
      <c r="L85" s="15">
        <f t="shared" si="21"/>
        <v>5398680.7236943394</v>
      </c>
      <c r="M85" s="15">
        <f t="shared" si="17"/>
        <v>1349670.1809235848</v>
      </c>
      <c r="N85" s="54">
        <f t="shared" si="22"/>
        <v>7208909.0243588611</v>
      </c>
      <c r="O85" s="15">
        <f t="shared" si="17"/>
        <v>1802227.2560897153</v>
      </c>
      <c r="P85" s="12">
        <f t="shared" si="18"/>
        <v>8657091.664890483</v>
      </c>
      <c r="Q85" s="10">
        <f t="shared" si="19"/>
        <v>2164272.9162226208</v>
      </c>
    </row>
    <row r="86" spans="1:17" hidden="1">
      <c r="A86" s="1">
        <v>84</v>
      </c>
      <c r="B86" s="2" t="s">
        <v>100</v>
      </c>
      <c r="C86" s="2" t="s">
        <v>90</v>
      </c>
      <c r="D86" s="29" t="s">
        <v>90</v>
      </c>
      <c r="E86" s="141">
        <v>2465946.8366380958</v>
      </c>
      <c r="F86" s="15">
        <v>1465617.0278999996</v>
      </c>
      <c r="G86" s="147">
        <f t="shared" si="13"/>
        <v>0.59434250816944711</v>
      </c>
      <c r="H86" s="15">
        <f t="shared" si="14"/>
        <v>507140.44141047704</v>
      </c>
      <c r="I86" s="10">
        <f t="shared" si="15"/>
        <v>126785.11035261926</v>
      </c>
      <c r="J86" s="15">
        <f t="shared" si="20"/>
        <v>655097.25160876289</v>
      </c>
      <c r="K86" s="15">
        <f t="shared" si="16"/>
        <v>163774.31290219072</v>
      </c>
      <c r="L86" s="15">
        <f t="shared" si="21"/>
        <v>778394.59344066773</v>
      </c>
      <c r="M86" s="15">
        <f t="shared" si="17"/>
        <v>194598.64836016693</v>
      </c>
      <c r="N86" s="54">
        <f t="shared" si="22"/>
        <v>901691.9352725721</v>
      </c>
      <c r="O86" s="15">
        <f t="shared" si="17"/>
        <v>225422.98381814302</v>
      </c>
      <c r="P86" s="12">
        <f t="shared" si="18"/>
        <v>1000329.8087380962</v>
      </c>
      <c r="Q86" s="10">
        <f t="shared" si="19"/>
        <v>250082.45218452404</v>
      </c>
    </row>
    <row r="87" spans="1:17">
      <c r="A87" s="13">
        <v>85</v>
      </c>
      <c r="B87" s="29" t="s">
        <v>1303</v>
      </c>
      <c r="C87" s="2" t="s">
        <v>90</v>
      </c>
      <c r="D87" s="29" t="s">
        <v>96</v>
      </c>
      <c r="E87" s="141">
        <v>4977954.4474142855</v>
      </c>
      <c r="F87" s="15">
        <v>1274302.4125999995</v>
      </c>
      <c r="G87" s="147">
        <f t="shared" si="13"/>
        <v>0.255989167048709</v>
      </c>
      <c r="H87" s="15">
        <f t="shared" si="14"/>
        <v>2708061.1453314293</v>
      </c>
      <c r="I87" s="10">
        <f t="shared" si="15"/>
        <v>677015.28633285733</v>
      </c>
      <c r="J87" s="15">
        <f t="shared" si="20"/>
        <v>3006738.4121762859</v>
      </c>
      <c r="K87" s="15">
        <f t="shared" si="16"/>
        <v>751684.60304407147</v>
      </c>
      <c r="L87" s="15">
        <f t="shared" si="21"/>
        <v>3255636.1345470008</v>
      </c>
      <c r="M87" s="15">
        <f t="shared" si="17"/>
        <v>813909.03363675019</v>
      </c>
      <c r="N87" s="54">
        <f t="shared" si="22"/>
        <v>3504533.8569177147</v>
      </c>
      <c r="O87" s="15">
        <f t="shared" si="17"/>
        <v>876133.46422942868</v>
      </c>
      <c r="P87" s="12">
        <f t="shared" si="18"/>
        <v>3703652.034814286</v>
      </c>
      <c r="Q87" s="10">
        <f t="shared" si="19"/>
        <v>925913.00870357151</v>
      </c>
    </row>
    <row r="88" spans="1:17">
      <c r="A88" s="1">
        <v>86</v>
      </c>
      <c r="B88" s="2" t="s">
        <v>97</v>
      </c>
      <c r="C88" s="2" t="s">
        <v>90</v>
      </c>
      <c r="D88" s="29" t="s">
        <v>96</v>
      </c>
      <c r="E88" s="141">
        <v>5919599.5668904763</v>
      </c>
      <c r="F88" s="15">
        <v>2811046.2059999998</v>
      </c>
      <c r="G88" s="147">
        <f t="shared" si="13"/>
        <v>0.47487100676923361</v>
      </c>
      <c r="H88" s="15">
        <f t="shared" si="14"/>
        <v>1924633.4475123812</v>
      </c>
      <c r="I88" s="10">
        <f t="shared" si="15"/>
        <v>481158.36187809531</v>
      </c>
      <c r="J88" s="15">
        <f t="shared" si="20"/>
        <v>2279809.4215258094</v>
      </c>
      <c r="K88" s="15">
        <f t="shared" si="16"/>
        <v>569952.35538145236</v>
      </c>
      <c r="L88" s="15">
        <f t="shared" si="21"/>
        <v>2575789.3998703337</v>
      </c>
      <c r="M88" s="15">
        <f t="shared" si="17"/>
        <v>643947.34996758343</v>
      </c>
      <c r="N88" s="54">
        <f t="shared" si="22"/>
        <v>2871769.3782148571</v>
      </c>
      <c r="O88" s="15">
        <f t="shared" si="17"/>
        <v>717942.34455371427</v>
      </c>
      <c r="P88" s="12">
        <f t="shared" si="18"/>
        <v>3108553.3608904765</v>
      </c>
      <c r="Q88" s="10">
        <f t="shared" si="19"/>
        <v>777138.34022261912</v>
      </c>
    </row>
    <row r="89" spans="1:17" hidden="1">
      <c r="A89" s="1">
        <v>87</v>
      </c>
      <c r="B89" s="29" t="s">
        <v>171</v>
      </c>
      <c r="C89" s="2" t="s">
        <v>90</v>
      </c>
      <c r="D89" s="29" t="s">
        <v>105</v>
      </c>
      <c r="E89" s="141">
        <v>6246547.5973523809</v>
      </c>
      <c r="F89" s="15">
        <v>2790091.684799999</v>
      </c>
      <c r="G89" s="147">
        <f t="shared" si="13"/>
        <v>0.44666139836708973</v>
      </c>
      <c r="H89" s="15">
        <f t="shared" si="14"/>
        <v>2207146.3930819063</v>
      </c>
      <c r="I89" s="10">
        <f t="shared" si="15"/>
        <v>551786.59827047656</v>
      </c>
      <c r="J89" s="15">
        <f t="shared" si="20"/>
        <v>2581939.2489230484</v>
      </c>
      <c r="K89" s="15">
        <f t="shared" si="16"/>
        <v>645484.81223076209</v>
      </c>
      <c r="L89" s="15">
        <f t="shared" si="21"/>
        <v>2894266.6287906682</v>
      </c>
      <c r="M89" s="15">
        <f t="shared" si="17"/>
        <v>723566.65719766705</v>
      </c>
      <c r="N89" s="54">
        <f t="shared" si="22"/>
        <v>3206594.0086582862</v>
      </c>
      <c r="O89" s="15">
        <f t="shared" si="17"/>
        <v>801648.50216457155</v>
      </c>
      <c r="P89" s="12">
        <f t="shared" si="18"/>
        <v>3456455.9125523819</v>
      </c>
      <c r="Q89" s="10">
        <f t="shared" si="19"/>
        <v>864113.97813809547</v>
      </c>
    </row>
    <row r="90" spans="1:17" hidden="1">
      <c r="A90" s="13">
        <v>88</v>
      </c>
      <c r="B90" s="2" t="s">
        <v>92</v>
      </c>
      <c r="C90" s="2" t="s">
        <v>90</v>
      </c>
      <c r="D90" s="29" t="s">
        <v>91</v>
      </c>
      <c r="E90" s="141">
        <v>6626201.0315523818</v>
      </c>
      <c r="F90" s="15">
        <v>5708178.6392999981</v>
      </c>
      <c r="G90" s="147">
        <f t="shared" si="13"/>
        <v>0.86145569869054972</v>
      </c>
      <c r="H90" s="15">
        <f t="shared" si="14"/>
        <v>-407217.81405809242</v>
      </c>
      <c r="I90" s="10">
        <f t="shared" si="15"/>
        <v>-101804.45351452311</v>
      </c>
      <c r="J90" s="15">
        <f t="shared" si="20"/>
        <v>-9645.752164949663</v>
      </c>
      <c r="K90" s="15">
        <f t="shared" si="16"/>
        <v>-2411.4380412374157</v>
      </c>
      <c r="L90" s="15">
        <f t="shared" si="21"/>
        <v>321664.29941266961</v>
      </c>
      <c r="M90" s="15">
        <f t="shared" si="17"/>
        <v>80416.074853167403</v>
      </c>
      <c r="N90" s="54">
        <f t="shared" si="22"/>
        <v>652974.35099028796</v>
      </c>
      <c r="O90" s="15">
        <f t="shared" si="17"/>
        <v>163243.58774757199</v>
      </c>
      <c r="P90" s="12">
        <f t="shared" si="18"/>
        <v>918022.39225238375</v>
      </c>
      <c r="Q90" s="10">
        <f t="shared" si="19"/>
        <v>229505.59806309594</v>
      </c>
    </row>
    <row r="91" spans="1:17" hidden="1">
      <c r="A91" s="1">
        <v>89</v>
      </c>
      <c r="B91" s="2" t="s">
        <v>98</v>
      </c>
      <c r="C91" s="2" t="s">
        <v>90</v>
      </c>
      <c r="D91" s="29" t="s">
        <v>90</v>
      </c>
      <c r="E91" s="141">
        <v>5532686.0461142883</v>
      </c>
      <c r="F91" s="15">
        <v>5172231.4573000036</v>
      </c>
      <c r="G91" s="147">
        <f t="shared" si="13"/>
        <v>0.93484998320708279</v>
      </c>
      <c r="H91" s="15">
        <f t="shared" si="14"/>
        <v>-746082.62040857319</v>
      </c>
      <c r="I91" s="10">
        <f t="shared" si="15"/>
        <v>-186520.6551021433</v>
      </c>
      <c r="J91" s="15">
        <f t="shared" si="20"/>
        <v>-414121.45764171612</v>
      </c>
      <c r="K91" s="15">
        <f t="shared" si="16"/>
        <v>-103530.36441042903</v>
      </c>
      <c r="L91" s="15">
        <f t="shared" si="21"/>
        <v>-137487.15533600096</v>
      </c>
      <c r="M91" s="15">
        <f t="shared" si="17"/>
        <v>-34371.788834000239</v>
      </c>
      <c r="N91" s="54">
        <f t="shared" si="22"/>
        <v>139147.14696971327</v>
      </c>
      <c r="O91" s="15">
        <f t="shared" si="17"/>
        <v>34786.786742428318</v>
      </c>
      <c r="P91" s="12">
        <f t="shared" si="18"/>
        <v>360454.58881428465</v>
      </c>
      <c r="Q91" s="10">
        <f t="shared" si="19"/>
        <v>90113.647203571163</v>
      </c>
    </row>
    <row r="92" spans="1:17" hidden="1">
      <c r="A92" s="1">
        <v>90</v>
      </c>
      <c r="B92" s="2" t="s">
        <v>103</v>
      </c>
      <c r="C92" s="2" t="s">
        <v>90</v>
      </c>
      <c r="D92" s="29" t="s">
        <v>102</v>
      </c>
      <c r="E92" s="141">
        <v>8508428.7998285703</v>
      </c>
      <c r="F92" s="15">
        <v>2504754.2905000001</v>
      </c>
      <c r="G92" s="147">
        <f t="shared" si="13"/>
        <v>0.29438505621043293</v>
      </c>
      <c r="H92" s="15">
        <f t="shared" si="14"/>
        <v>4301988.7493628561</v>
      </c>
      <c r="I92" s="10">
        <f t="shared" si="15"/>
        <v>1075497.187340714</v>
      </c>
      <c r="J92" s="15">
        <f t="shared" si="20"/>
        <v>4812494.4773525698</v>
      </c>
      <c r="K92" s="15">
        <f t="shared" si="16"/>
        <v>1203123.6193381425</v>
      </c>
      <c r="L92" s="15">
        <f t="shared" si="21"/>
        <v>5237915.9173439993</v>
      </c>
      <c r="M92" s="15">
        <f t="shared" si="17"/>
        <v>1309478.9793359998</v>
      </c>
      <c r="N92" s="54">
        <f t="shared" si="22"/>
        <v>5663337.3573354268</v>
      </c>
      <c r="O92" s="15">
        <f t="shared" si="17"/>
        <v>1415834.3393338567</v>
      </c>
      <c r="P92" s="12">
        <f t="shared" si="18"/>
        <v>6003674.5093285702</v>
      </c>
      <c r="Q92" s="10">
        <f t="shared" si="19"/>
        <v>1500918.6273321426</v>
      </c>
    </row>
    <row r="93" spans="1:17" hidden="1">
      <c r="A93" s="13">
        <v>91</v>
      </c>
      <c r="B93" s="2" t="s">
        <v>101</v>
      </c>
      <c r="C93" s="2" t="s">
        <v>90</v>
      </c>
      <c r="D93" s="29" t="s">
        <v>102</v>
      </c>
      <c r="E93" s="141">
        <v>8183516.7838047622</v>
      </c>
      <c r="F93" s="15">
        <v>5653976.478099999</v>
      </c>
      <c r="G93" s="147">
        <f t="shared" si="13"/>
        <v>0.69089813431913016</v>
      </c>
      <c r="H93" s="15">
        <f t="shared" si="14"/>
        <v>892836.94894381147</v>
      </c>
      <c r="I93" s="10">
        <f t="shared" si="15"/>
        <v>223209.23723595287</v>
      </c>
      <c r="J93" s="15">
        <f t="shared" si="20"/>
        <v>1383847.955972096</v>
      </c>
      <c r="K93" s="15">
        <f t="shared" si="16"/>
        <v>345961.98899302399</v>
      </c>
      <c r="L93" s="15">
        <f t="shared" si="21"/>
        <v>1793023.795162335</v>
      </c>
      <c r="M93" s="15">
        <f t="shared" si="17"/>
        <v>448255.94879058376</v>
      </c>
      <c r="N93" s="54">
        <f t="shared" si="22"/>
        <v>2202199.6343525723</v>
      </c>
      <c r="O93" s="15">
        <f t="shared" si="17"/>
        <v>550549.90858814307</v>
      </c>
      <c r="P93" s="12">
        <f t="shared" si="18"/>
        <v>2529540.3057047632</v>
      </c>
      <c r="Q93" s="10">
        <f t="shared" si="19"/>
        <v>632385.07642619079</v>
      </c>
    </row>
    <row r="94" spans="1:17">
      <c r="A94" s="1">
        <v>92</v>
      </c>
      <c r="B94" s="152" t="s">
        <v>1372</v>
      </c>
      <c r="C94" s="2" t="s">
        <v>90</v>
      </c>
      <c r="D94" s="29" t="s">
        <v>96</v>
      </c>
      <c r="E94" s="141">
        <v>10399708.564580951</v>
      </c>
      <c r="F94" s="15">
        <v>5088832.0565000009</v>
      </c>
      <c r="G94" s="149">
        <f t="shared" si="13"/>
        <v>0.48932448682566054</v>
      </c>
      <c r="H94" s="15">
        <f t="shared" si="14"/>
        <v>3230934.7951647602</v>
      </c>
      <c r="I94" s="10">
        <f t="shared" si="15"/>
        <v>807733.69879119005</v>
      </c>
      <c r="J94" s="15">
        <f t="shared" si="20"/>
        <v>3854917.309039617</v>
      </c>
      <c r="K94" s="15">
        <f t="shared" si="16"/>
        <v>963729.32725990424</v>
      </c>
      <c r="L94" s="15">
        <f t="shared" si="21"/>
        <v>4374902.7372686639</v>
      </c>
      <c r="M94" s="15">
        <f t="shared" si="17"/>
        <v>1093725.684317166</v>
      </c>
      <c r="N94" s="54">
        <f t="shared" si="22"/>
        <v>4894888.1654977109</v>
      </c>
      <c r="O94" s="15">
        <f t="shared" si="17"/>
        <v>1223722.0413744277</v>
      </c>
      <c r="P94" s="12">
        <f t="shared" si="18"/>
        <v>5310876.50808095</v>
      </c>
      <c r="Q94" s="10">
        <f t="shared" si="19"/>
        <v>1327719.1270202375</v>
      </c>
    </row>
    <row r="95" spans="1:17">
      <c r="A95" s="1">
        <v>93</v>
      </c>
      <c r="B95" s="2" t="s">
        <v>95</v>
      </c>
      <c r="C95" s="2" t="s">
        <v>90</v>
      </c>
      <c r="D95" s="29" t="s">
        <v>96</v>
      </c>
      <c r="E95" s="141">
        <v>9623424.4723285735</v>
      </c>
      <c r="F95" s="15">
        <v>5761120.5413999977</v>
      </c>
      <c r="G95" s="147">
        <f t="shared" si="13"/>
        <v>0.59865597303388851</v>
      </c>
      <c r="H95" s="15">
        <f t="shared" ref="H95:H124" si="23">(E95*0.8)-F95</f>
        <v>1937619.0364628611</v>
      </c>
      <c r="I95" s="10">
        <f t="shared" ref="I95:I125" si="24">H95/$Q$1</f>
        <v>484404.75911571528</v>
      </c>
      <c r="J95" s="15">
        <f t="shared" si="20"/>
        <v>2515024.5048025753</v>
      </c>
      <c r="K95" s="15">
        <f t="shared" si="16"/>
        <v>628756.12620064383</v>
      </c>
      <c r="L95" s="15">
        <f t="shared" si="21"/>
        <v>2996195.7284190049</v>
      </c>
      <c r="M95" s="15">
        <f t="shared" si="17"/>
        <v>749048.93210475123</v>
      </c>
      <c r="N95" s="54">
        <f t="shared" si="22"/>
        <v>3477366.9520354318</v>
      </c>
      <c r="O95" s="15">
        <f t="shared" si="17"/>
        <v>869341.73800885794</v>
      </c>
      <c r="P95" s="12">
        <f t="shared" ref="P95:P125" si="25">E95-F95</f>
        <v>3862303.9309285758</v>
      </c>
      <c r="Q95" s="10">
        <f t="shared" si="19"/>
        <v>965575.98273214395</v>
      </c>
    </row>
    <row r="96" spans="1:17" hidden="1">
      <c r="A96" s="13">
        <v>94</v>
      </c>
      <c r="B96" s="2" t="s">
        <v>99</v>
      </c>
      <c r="C96" s="2" t="s">
        <v>90</v>
      </c>
      <c r="D96" s="29" t="s">
        <v>90</v>
      </c>
      <c r="E96" s="141">
        <v>7908636.2963047624</v>
      </c>
      <c r="F96" s="15">
        <v>4969869.7730000019</v>
      </c>
      <c r="G96" s="147">
        <f t="shared" si="13"/>
        <v>0.62841046000839962</v>
      </c>
      <c r="H96" s="15">
        <f t="shared" si="23"/>
        <v>1357039.264043808</v>
      </c>
      <c r="I96" s="10">
        <f t="shared" si="24"/>
        <v>339259.816010952</v>
      </c>
      <c r="J96" s="15">
        <f t="shared" si="20"/>
        <v>1831557.4418220939</v>
      </c>
      <c r="K96" s="15">
        <f t="shared" si="16"/>
        <v>457889.36045552348</v>
      </c>
      <c r="L96" s="15">
        <f t="shared" si="21"/>
        <v>2226989.256637332</v>
      </c>
      <c r="M96" s="15">
        <f t="shared" si="17"/>
        <v>556747.31415933301</v>
      </c>
      <c r="N96" s="54">
        <f t="shared" si="22"/>
        <v>2622421.0714525692</v>
      </c>
      <c r="O96" s="15">
        <f t="shared" si="17"/>
        <v>655605.2678631423</v>
      </c>
      <c r="P96" s="12">
        <f t="shared" si="25"/>
        <v>2938766.5233047605</v>
      </c>
      <c r="Q96" s="10">
        <f t="shared" si="19"/>
        <v>734691.63082619011</v>
      </c>
    </row>
    <row r="97" spans="1:17" hidden="1">
      <c r="A97" s="1">
        <v>95</v>
      </c>
      <c r="B97" s="2" t="s">
        <v>104</v>
      </c>
      <c r="C97" s="2" t="s">
        <v>90</v>
      </c>
      <c r="D97" s="29" t="s">
        <v>105</v>
      </c>
      <c r="E97" s="141">
        <v>16432250.652433336</v>
      </c>
      <c r="F97" s="15">
        <v>11137106.547200002</v>
      </c>
      <c r="G97" s="147">
        <f t="shared" si="13"/>
        <v>0.67775904730072911</v>
      </c>
      <c r="H97" s="15">
        <f t="shared" si="23"/>
        <v>2008693.9747466668</v>
      </c>
      <c r="I97" s="10">
        <f t="shared" si="24"/>
        <v>502173.49368666671</v>
      </c>
      <c r="J97" s="15">
        <f t="shared" si="20"/>
        <v>2994629.0138926674</v>
      </c>
      <c r="K97" s="15">
        <f t="shared" si="16"/>
        <v>748657.25347316684</v>
      </c>
      <c r="L97" s="15">
        <f t="shared" si="21"/>
        <v>3816241.5465143342</v>
      </c>
      <c r="M97" s="15">
        <f t="shared" si="17"/>
        <v>954060.38662858354</v>
      </c>
      <c r="N97" s="54">
        <f t="shared" si="22"/>
        <v>4637854.0791359991</v>
      </c>
      <c r="O97" s="15">
        <f t="shared" si="17"/>
        <v>1159463.5197839998</v>
      </c>
      <c r="P97" s="12">
        <f t="shared" si="25"/>
        <v>5295144.105233334</v>
      </c>
      <c r="Q97" s="10">
        <f t="shared" si="19"/>
        <v>1323786.0263083335</v>
      </c>
    </row>
    <row r="98" spans="1:17" hidden="1">
      <c r="A98" s="1">
        <v>96</v>
      </c>
      <c r="B98" s="2" t="s">
        <v>89</v>
      </c>
      <c r="C98" s="2" t="s">
        <v>90</v>
      </c>
      <c r="D98" s="29" t="s">
        <v>91</v>
      </c>
      <c r="E98" s="141">
        <v>10789065.469304763</v>
      </c>
      <c r="F98" s="15">
        <v>7658264.8116000034</v>
      </c>
      <c r="G98" s="147">
        <f t="shared" si="13"/>
        <v>0.70981725279061592</v>
      </c>
      <c r="H98" s="15">
        <f t="shared" si="23"/>
        <v>972987.56384380721</v>
      </c>
      <c r="I98" s="10">
        <f t="shared" si="24"/>
        <v>243246.8909609518</v>
      </c>
      <c r="J98" s="15">
        <f t="shared" si="20"/>
        <v>1620331.4920020923</v>
      </c>
      <c r="K98" s="15">
        <f t="shared" si="16"/>
        <v>405082.87300052308</v>
      </c>
      <c r="L98" s="15">
        <f t="shared" si="21"/>
        <v>2159784.7654673308</v>
      </c>
      <c r="M98" s="15">
        <f t="shared" si="17"/>
        <v>539946.1913668327</v>
      </c>
      <c r="N98" s="54">
        <f t="shared" si="22"/>
        <v>2699238.0389325693</v>
      </c>
      <c r="O98" s="15">
        <f t="shared" si="17"/>
        <v>674809.50973314233</v>
      </c>
      <c r="P98" s="12">
        <f t="shared" si="25"/>
        <v>3130800.6577047594</v>
      </c>
      <c r="Q98" s="10">
        <f t="shared" si="19"/>
        <v>782700.16442618985</v>
      </c>
    </row>
    <row r="99" spans="1:17" hidden="1">
      <c r="A99" s="13">
        <v>97</v>
      </c>
      <c r="B99" s="2" t="s">
        <v>114</v>
      </c>
      <c r="C99" s="151" t="s">
        <v>108</v>
      </c>
      <c r="D99" s="29" t="s">
        <v>1302</v>
      </c>
      <c r="E99" s="141">
        <v>2906631.4443095233</v>
      </c>
      <c r="F99" s="15">
        <v>2206482.5339000002</v>
      </c>
      <c r="G99" s="147">
        <f t="shared" si="13"/>
        <v>0.75912016235142432</v>
      </c>
      <c r="H99" s="15">
        <f t="shared" si="23"/>
        <v>118822.62154761842</v>
      </c>
      <c r="I99" s="10">
        <f t="shared" si="24"/>
        <v>29705.655386904604</v>
      </c>
      <c r="J99" s="15">
        <f t="shared" si="20"/>
        <v>293220.50820619008</v>
      </c>
      <c r="K99" s="15">
        <f t="shared" si="16"/>
        <v>73305.127051547519</v>
      </c>
      <c r="L99" s="15">
        <f t="shared" si="21"/>
        <v>438552.08042166615</v>
      </c>
      <c r="M99" s="15">
        <f t="shared" si="17"/>
        <v>109638.02010541654</v>
      </c>
      <c r="N99" s="54">
        <f t="shared" si="22"/>
        <v>583883.65263714222</v>
      </c>
      <c r="O99" s="15">
        <f t="shared" si="17"/>
        <v>145970.91315928556</v>
      </c>
      <c r="P99" s="12">
        <f t="shared" si="25"/>
        <v>700148.91040952317</v>
      </c>
      <c r="Q99" s="10">
        <f t="shared" si="19"/>
        <v>175037.22760238079</v>
      </c>
    </row>
    <row r="100" spans="1:17" hidden="1">
      <c r="A100" s="1">
        <v>98</v>
      </c>
      <c r="B100" s="2" t="s">
        <v>120</v>
      </c>
      <c r="C100" s="151" t="s">
        <v>108</v>
      </c>
      <c r="D100" s="153" t="s">
        <v>121</v>
      </c>
      <c r="E100" s="141">
        <v>7071733.5127666667</v>
      </c>
      <c r="F100" s="15">
        <v>4049101.4468</v>
      </c>
      <c r="G100" s="147">
        <f t="shared" si="13"/>
        <v>0.57257551341408996</v>
      </c>
      <c r="H100" s="15">
        <f t="shared" si="23"/>
        <v>1608285.3634133339</v>
      </c>
      <c r="I100" s="10">
        <f t="shared" si="24"/>
        <v>402071.34085333347</v>
      </c>
      <c r="J100" s="15">
        <f t="shared" si="20"/>
        <v>2032589.3741793334</v>
      </c>
      <c r="K100" s="15">
        <f t="shared" si="16"/>
        <v>508147.34354483336</v>
      </c>
      <c r="L100" s="15">
        <f t="shared" si="21"/>
        <v>2386176.0498176673</v>
      </c>
      <c r="M100" s="15">
        <f t="shared" si="17"/>
        <v>596544.01245441684</v>
      </c>
      <c r="N100" s="54">
        <f t="shared" si="22"/>
        <v>2739762.7254559994</v>
      </c>
      <c r="O100" s="15">
        <f t="shared" si="17"/>
        <v>684940.68136399984</v>
      </c>
      <c r="P100" s="12">
        <f t="shared" si="25"/>
        <v>3022632.0659666667</v>
      </c>
      <c r="Q100" s="10">
        <f t="shared" si="19"/>
        <v>755658.01649166667</v>
      </c>
    </row>
    <row r="101" spans="1:17" hidden="1">
      <c r="A101" s="1">
        <v>99</v>
      </c>
      <c r="B101" s="2" t="s">
        <v>118</v>
      </c>
      <c r="C101" s="151" t="s">
        <v>108</v>
      </c>
      <c r="D101" s="29" t="s">
        <v>108</v>
      </c>
      <c r="E101" s="141">
        <v>7499992.2743904758</v>
      </c>
      <c r="F101" s="15">
        <v>4086413.7307000007</v>
      </c>
      <c r="G101" s="147">
        <f t="shared" si="13"/>
        <v>0.54485572533901083</v>
      </c>
      <c r="H101" s="15">
        <f t="shared" si="23"/>
        <v>1913580.0888123806</v>
      </c>
      <c r="I101" s="10">
        <f t="shared" si="24"/>
        <v>478395.02220309514</v>
      </c>
      <c r="J101" s="15">
        <f t="shared" si="20"/>
        <v>2363579.6252758089</v>
      </c>
      <c r="K101" s="15">
        <f t="shared" si="16"/>
        <v>590894.90631895221</v>
      </c>
      <c r="L101" s="15">
        <f t="shared" si="21"/>
        <v>2738579.2389953327</v>
      </c>
      <c r="M101" s="15">
        <f t="shared" si="17"/>
        <v>684644.80974883318</v>
      </c>
      <c r="N101" s="54">
        <f t="shared" si="22"/>
        <v>3113578.8527148557</v>
      </c>
      <c r="O101" s="15">
        <f t="shared" si="17"/>
        <v>778394.71317871392</v>
      </c>
      <c r="P101" s="12">
        <f t="shared" si="25"/>
        <v>3413578.5436904752</v>
      </c>
      <c r="Q101" s="10">
        <f t="shared" si="19"/>
        <v>853394.63592261879</v>
      </c>
    </row>
    <row r="102" spans="1:17" hidden="1">
      <c r="A102" s="13">
        <v>100</v>
      </c>
      <c r="B102" s="2" t="s">
        <v>119</v>
      </c>
      <c r="C102" s="151" t="s">
        <v>108</v>
      </c>
      <c r="D102" s="29" t="s">
        <v>117</v>
      </c>
      <c r="E102" s="141">
        <v>7373300.8014523806</v>
      </c>
      <c r="F102" s="15">
        <v>2998627.8880000012</v>
      </c>
      <c r="G102" s="147">
        <f t="shared" si="13"/>
        <v>0.40668731260893853</v>
      </c>
      <c r="H102" s="15">
        <f t="shared" si="23"/>
        <v>2900012.7531619035</v>
      </c>
      <c r="I102" s="10">
        <f t="shared" si="24"/>
        <v>725003.18829047587</v>
      </c>
      <c r="J102" s="15">
        <f t="shared" si="20"/>
        <v>3342410.8012490459</v>
      </c>
      <c r="K102" s="15">
        <f t="shared" si="16"/>
        <v>835602.70031226147</v>
      </c>
      <c r="L102" s="15">
        <f t="shared" si="21"/>
        <v>3711075.8413216658</v>
      </c>
      <c r="M102" s="15">
        <f t="shared" si="17"/>
        <v>927768.96033041645</v>
      </c>
      <c r="N102" s="54">
        <f t="shared" si="22"/>
        <v>4079740.8813942838</v>
      </c>
      <c r="O102" s="15">
        <f t="shared" si="17"/>
        <v>1019935.220348571</v>
      </c>
      <c r="P102" s="12">
        <f t="shared" si="25"/>
        <v>4374672.9134523794</v>
      </c>
      <c r="Q102" s="10">
        <f t="shared" si="19"/>
        <v>1093668.2283630949</v>
      </c>
    </row>
    <row r="103" spans="1:17" hidden="1">
      <c r="A103" s="1">
        <v>101</v>
      </c>
      <c r="B103" s="2" t="s">
        <v>110</v>
      </c>
      <c r="C103" s="151" t="s">
        <v>108</v>
      </c>
      <c r="D103" s="29" t="s">
        <v>111</v>
      </c>
      <c r="E103" s="141">
        <v>8890330.0991142876</v>
      </c>
      <c r="F103" s="15">
        <v>4581123.3988000015</v>
      </c>
      <c r="G103" s="147">
        <f t="shared" si="13"/>
        <v>0.5152928347684641</v>
      </c>
      <c r="H103" s="15">
        <f t="shared" si="23"/>
        <v>2531140.6804914288</v>
      </c>
      <c r="I103" s="10">
        <f t="shared" si="24"/>
        <v>632785.17012285721</v>
      </c>
      <c r="J103" s="15">
        <f t="shared" si="20"/>
        <v>3064560.4864382856</v>
      </c>
      <c r="K103" s="15">
        <f t="shared" si="16"/>
        <v>766140.12160957139</v>
      </c>
      <c r="L103" s="15">
        <f t="shared" si="21"/>
        <v>3509076.9913940001</v>
      </c>
      <c r="M103" s="15">
        <f t="shared" si="17"/>
        <v>877269.24784850003</v>
      </c>
      <c r="N103" s="54">
        <f t="shared" si="22"/>
        <v>3953593.4963497138</v>
      </c>
      <c r="O103" s="15">
        <f t="shared" si="17"/>
        <v>988398.37408742844</v>
      </c>
      <c r="P103" s="12">
        <f t="shared" si="25"/>
        <v>4309206.7003142862</v>
      </c>
      <c r="Q103" s="10">
        <f t="shared" si="19"/>
        <v>1077301.6750785715</v>
      </c>
    </row>
    <row r="104" spans="1:17" hidden="1">
      <c r="A104" s="1">
        <v>102</v>
      </c>
      <c r="B104" s="2" t="s">
        <v>107</v>
      </c>
      <c r="C104" s="151" t="s">
        <v>108</v>
      </c>
      <c r="D104" s="29" t="s">
        <v>108</v>
      </c>
      <c r="E104" s="141">
        <v>9030809.7677380946</v>
      </c>
      <c r="F104" s="15">
        <v>5507561.9535000008</v>
      </c>
      <c r="G104" s="147">
        <f t="shared" si="13"/>
        <v>0.60986357759138743</v>
      </c>
      <c r="H104" s="15">
        <f t="shared" si="23"/>
        <v>1717085.8606904754</v>
      </c>
      <c r="I104" s="10">
        <f t="shared" si="24"/>
        <v>429271.46517261886</v>
      </c>
      <c r="J104" s="15">
        <f t="shared" si="20"/>
        <v>2258934.4467547601</v>
      </c>
      <c r="K104" s="15">
        <f t="shared" si="16"/>
        <v>564733.61168869003</v>
      </c>
      <c r="L104" s="15">
        <f t="shared" si="21"/>
        <v>2710474.9351416659</v>
      </c>
      <c r="M104" s="15">
        <f t="shared" si="17"/>
        <v>677618.73378541647</v>
      </c>
      <c r="N104" s="54">
        <f t="shared" si="22"/>
        <v>3162015.4235285688</v>
      </c>
      <c r="O104" s="15">
        <f t="shared" si="17"/>
        <v>790503.8558821422</v>
      </c>
      <c r="P104" s="12">
        <f t="shared" si="25"/>
        <v>3523247.8142380938</v>
      </c>
      <c r="Q104" s="10">
        <f t="shared" si="19"/>
        <v>880811.95355952345</v>
      </c>
    </row>
    <row r="105" spans="1:17" s="57" customFormat="1" hidden="1">
      <c r="A105" s="13">
        <v>103</v>
      </c>
      <c r="B105" s="29" t="s">
        <v>112</v>
      </c>
      <c r="C105" s="151" t="s">
        <v>108</v>
      </c>
      <c r="D105" s="29" t="s">
        <v>111</v>
      </c>
      <c r="E105" s="141">
        <v>9680405.6491380949</v>
      </c>
      <c r="F105" s="15">
        <v>6708702.4761999976</v>
      </c>
      <c r="G105" s="147">
        <f t="shared" si="13"/>
        <v>0.69301873489127119</v>
      </c>
      <c r="H105" s="15">
        <f t="shared" si="23"/>
        <v>1035622.0431104787</v>
      </c>
      <c r="I105" s="10">
        <f t="shared" si="24"/>
        <v>258905.51077761967</v>
      </c>
      <c r="J105" s="15">
        <f t="shared" si="20"/>
        <v>1616446.3820587639</v>
      </c>
      <c r="K105" s="15">
        <f t="shared" si="16"/>
        <v>404111.59551469097</v>
      </c>
      <c r="L105" s="15">
        <f t="shared" si="21"/>
        <v>2100466.6645156685</v>
      </c>
      <c r="M105" s="15">
        <f t="shared" si="17"/>
        <v>525116.66612891713</v>
      </c>
      <c r="N105" s="54">
        <f t="shared" si="22"/>
        <v>2584486.9469725732</v>
      </c>
      <c r="O105" s="15">
        <f t="shared" si="17"/>
        <v>646121.73674314329</v>
      </c>
      <c r="P105" s="12">
        <f t="shared" si="25"/>
        <v>2971703.1729380973</v>
      </c>
      <c r="Q105" s="10">
        <f t="shared" si="19"/>
        <v>742925.79323452432</v>
      </c>
    </row>
    <row r="106" spans="1:17" hidden="1">
      <c r="A106" s="1">
        <v>104</v>
      </c>
      <c r="B106" s="2" t="s">
        <v>109</v>
      </c>
      <c r="C106" s="151" t="s">
        <v>108</v>
      </c>
      <c r="D106" s="29" t="s">
        <v>108</v>
      </c>
      <c r="E106" s="141">
        <v>11058913.017061904</v>
      </c>
      <c r="F106" s="15">
        <v>8332073.609000003</v>
      </c>
      <c r="G106" s="147">
        <f t="shared" si="13"/>
        <v>0.75342609134777705</v>
      </c>
      <c r="H106" s="15">
        <f t="shared" si="23"/>
        <v>515056.80464952067</v>
      </c>
      <c r="I106" s="10">
        <f t="shared" si="24"/>
        <v>128764.20116238017</v>
      </c>
      <c r="J106" s="15">
        <f t="shared" si="20"/>
        <v>1178591.5856732335</v>
      </c>
      <c r="K106" s="15">
        <f t="shared" si="16"/>
        <v>294647.89641830837</v>
      </c>
      <c r="L106" s="15">
        <f t="shared" si="21"/>
        <v>1731537.2365263309</v>
      </c>
      <c r="M106" s="15">
        <f t="shared" si="17"/>
        <v>432884.30913158273</v>
      </c>
      <c r="N106" s="54">
        <f t="shared" si="22"/>
        <v>2284482.8873794246</v>
      </c>
      <c r="O106" s="15">
        <f t="shared" si="17"/>
        <v>571120.72184485616</v>
      </c>
      <c r="P106" s="12">
        <f t="shared" si="25"/>
        <v>2726839.4080619011</v>
      </c>
      <c r="Q106" s="10">
        <f t="shared" si="19"/>
        <v>681709.85201547528</v>
      </c>
    </row>
    <row r="107" spans="1:17" hidden="1">
      <c r="A107" s="1">
        <v>105</v>
      </c>
      <c r="B107" s="2" t="s">
        <v>113</v>
      </c>
      <c r="C107" s="151" t="s">
        <v>108</v>
      </c>
      <c r="D107" s="29" t="s">
        <v>108</v>
      </c>
      <c r="E107" s="141">
        <v>11590299.17133333</v>
      </c>
      <c r="F107" s="15">
        <v>5982086.5440999987</v>
      </c>
      <c r="G107" s="147">
        <f t="shared" si="13"/>
        <v>0.51612874315580148</v>
      </c>
      <c r="H107" s="15">
        <f t="shared" si="23"/>
        <v>3290152.7929666648</v>
      </c>
      <c r="I107" s="10">
        <f t="shared" si="24"/>
        <v>822538.19824166619</v>
      </c>
      <c r="J107" s="15">
        <f t="shared" si="20"/>
        <v>3985570.7432466643</v>
      </c>
      <c r="K107" s="15">
        <f t="shared" si="16"/>
        <v>996392.68581166607</v>
      </c>
      <c r="L107" s="15">
        <f t="shared" si="21"/>
        <v>4565085.7018133318</v>
      </c>
      <c r="M107" s="15">
        <f t="shared" si="17"/>
        <v>1141271.425453333</v>
      </c>
      <c r="N107" s="54">
        <f t="shared" si="22"/>
        <v>5144600.6603799975</v>
      </c>
      <c r="O107" s="15">
        <f t="shared" si="17"/>
        <v>1286150.1650949994</v>
      </c>
      <c r="P107" s="12">
        <f t="shared" si="25"/>
        <v>5608212.6272333311</v>
      </c>
      <c r="Q107" s="10">
        <f t="shared" si="19"/>
        <v>1402053.1568083328</v>
      </c>
    </row>
    <row r="108" spans="1:17" hidden="1">
      <c r="A108" s="13">
        <v>106</v>
      </c>
      <c r="B108" s="154" t="s">
        <v>1398</v>
      </c>
      <c r="C108" s="151" t="s">
        <v>108</v>
      </c>
      <c r="D108" s="29" t="s">
        <v>121</v>
      </c>
      <c r="E108" s="141">
        <v>11921285.024609525</v>
      </c>
      <c r="F108" s="15">
        <v>7687253.3955000043</v>
      </c>
      <c r="G108" s="147">
        <f t="shared" si="13"/>
        <v>0.64483429258095404</v>
      </c>
      <c r="H108" s="15">
        <f t="shared" si="23"/>
        <v>1849774.6241876166</v>
      </c>
      <c r="I108" s="10">
        <f t="shared" si="24"/>
        <v>462443.65604690416</v>
      </c>
      <c r="J108" s="15">
        <f t="shared" si="20"/>
        <v>2565051.7256641872</v>
      </c>
      <c r="K108" s="15">
        <f t="shared" si="16"/>
        <v>641262.93141604681</v>
      </c>
      <c r="L108" s="15">
        <f t="shared" si="21"/>
        <v>3161115.9768946636</v>
      </c>
      <c r="M108" s="15">
        <f t="shared" si="17"/>
        <v>790278.99422366591</v>
      </c>
      <c r="N108" s="54">
        <f t="shared" si="22"/>
        <v>3757180.2281251382</v>
      </c>
      <c r="O108" s="15">
        <f t="shared" si="17"/>
        <v>939295.05703128455</v>
      </c>
      <c r="P108" s="12">
        <f t="shared" si="25"/>
        <v>4234031.6291095205</v>
      </c>
      <c r="Q108" s="10">
        <f t="shared" si="19"/>
        <v>1058507.9072773801</v>
      </c>
    </row>
    <row r="109" spans="1:17" hidden="1">
      <c r="A109" s="1">
        <v>107</v>
      </c>
      <c r="B109" s="2" t="s">
        <v>116</v>
      </c>
      <c r="C109" s="151" t="s">
        <v>108</v>
      </c>
      <c r="D109" s="29" t="s">
        <v>117</v>
      </c>
      <c r="E109" s="141">
        <v>10699209.339999998</v>
      </c>
      <c r="F109" s="15">
        <v>6414354.6340000015</v>
      </c>
      <c r="G109" s="147">
        <f t="shared" si="13"/>
        <v>0.59951669606270197</v>
      </c>
      <c r="H109" s="15">
        <f t="shared" si="23"/>
        <v>2145012.8379999977</v>
      </c>
      <c r="I109" s="10">
        <f t="shared" si="24"/>
        <v>536253.20949999942</v>
      </c>
      <c r="J109" s="15">
        <f t="shared" si="20"/>
        <v>2786965.3983999975</v>
      </c>
      <c r="K109" s="15">
        <f t="shared" si="16"/>
        <v>696741.34959999938</v>
      </c>
      <c r="L109" s="15">
        <f t="shared" si="21"/>
        <v>3321925.8653999977</v>
      </c>
      <c r="M109" s="15">
        <f t="shared" si="17"/>
        <v>830481.46634999942</v>
      </c>
      <c r="N109" s="54">
        <f t="shared" si="22"/>
        <v>3856886.332399996</v>
      </c>
      <c r="O109" s="15">
        <f t="shared" si="17"/>
        <v>964221.583099999</v>
      </c>
      <c r="P109" s="12">
        <f t="shared" si="25"/>
        <v>4284854.7059999965</v>
      </c>
      <c r="Q109" s="10">
        <f t="shared" si="19"/>
        <v>1071213.6764999991</v>
      </c>
    </row>
    <row r="110" spans="1:17" hidden="1">
      <c r="A110" s="1">
        <v>108</v>
      </c>
      <c r="B110" s="2" t="s">
        <v>115</v>
      </c>
      <c r="C110" s="151" t="s">
        <v>108</v>
      </c>
      <c r="D110" s="29" t="s">
        <v>1302</v>
      </c>
      <c r="E110" s="141">
        <v>14684329.754347617</v>
      </c>
      <c r="F110" s="15">
        <v>12294349.625499999</v>
      </c>
      <c r="G110" s="147">
        <f t="shared" si="13"/>
        <v>0.83724281810410772</v>
      </c>
      <c r="H110" s="15">
        <f t="shared" si="23"/>
        <v>-546885.82202190533</v>
      </c>
      <c r="I110" s="10">
        <f t="shared" si="24"/>
        <v>-136721.45550547633</v>
      </c>
      <c r="J110" s="15">
        <f t="shared" si="20"/>
        <v>334173.96323895082</v>
      </c>
      <c r="K110" s="15">
        <f t="shared" si="16"/>
        <v>83543.490809737705</v>
      </c>
      <c r="L110" s="15">
        <f t="shared" si="21"/>
        <v>1068390.4509563334</v>
      </c>
      <c r="M110" s="15">
        <f t="shared" si="17"/>
        <v>267097.61273908336</v>
      </c>
      <c r="N110" s="54">
        <f t="shared" si="22"/>
        <v>1802606.9386737123</v>
      </c>
      <c r="O110" s="15">
        <f t="shared" si="17"/>
        <v>450651.73466842808</v>
      </c>
      <c r="P110" s="12">
        <f t="shared" si="25"/>
        <v>2389980.1288476177</v>
      </c>
      <c r="Q110" s="10">
        <f t="shared" si="19"/>
        <v>597495.03221190441</v>
      </c>
    </row>
    <row r="111" spans="1:17" hidden="1">
      <c r="A111" s="13">
        <v>109</v>
      </c>
      <c r="B111" s="2" t="s">
        <v>126</v>
      </c>
      <c r="C111" s="2" t="s">
        <v>124</v>
      </c>
      <c r="D111" s="29" t="s">
        <v>131</v>
      </c>
      <c r="E111" s="141">
        <v>4176367.522719047</v>
      </c>
      <c r="F111" s="15">
        <v>1832991.4716000003</v>
      </c>
      <c r="G111" s="147">
        <f t="shared" si="13"/>
        <v>0.43889611286092489</v>
      </c>
      <c r="H111" s="15">
        <f t="shared" si="23"/>
        <v>1508102.5465752375</v>
      </c>
      <c r="I111" s="10">
        <f t="shared" si="24"/>
        <v>377025.63664380938</v>
      </c>
      <c r="J111" s="15">
        <f t="shared" si="20"/>
        <v>1758684.5979383802</v>
      </c>
      <c r="K111" s="15">
        <f t="shared" si="16"/>
        <v>439671.14948459505</v>
      </c>
      <c r="L111" s="15">
        <f t="shared" si="21"/>
        <v>1967502.9740743325</v>
      </c>
      <c r="M111" s="15">
        <f t="shared" si="17"/>
        <v>491875.74351858313</v>
      </c>
      <c r="N111" s="54">
        <f t="shared" si="22"/>
        <v>2176321.3502102848</v>
      </c>
      <c r="O111" s="15">
        <f t="shared" si="17"/>
        <v>544080.3375525712</v>
      </c>
      <c r="P111" s="12">
        <f t="shared" si="25"/>
        <v>2343376.0511190468</v>
      </c>
      <c r="Q111" s="10">
        <f t="shared" si="19"/>
        <v>585844.01277976169</v>
      </c>
    </row>
    <row r="112" spans="1:17" hidden="1">
      <c r="A112" s="1">
        <v>110</v>
      </c>
      <c r="B112" s="2" t="s">
        <v>140</v>
      </c>
      <c r="C112" s="2" t="s">
        <v>124</v>
      </c>
      <c r="D112" s="29" t="s">
        <v>124</v>
      </c>
      <c r="E112" s="141">
        <v>6362756.8283380959</v>
      </c>
      <c r="F112" s="15">
        <v>2036954.1584999999</v>
      </c>
      <c r="G112" s="147">
        <f t="shared" si="13"/>
        <v>0.32013704333755544</v>
      </c>
      <c r="H112" s="15">
        <f t="shared" si="23"/>
        <v>3053251.3041704772</v>
      </c>
      <c r="I112" s="10">
        <f t="shared" si="24"/>
        <v>763312.8260426193</v>
      </c>
      <c r="J112" s="15">
        <f t="shared" si="20"/>
        <v>3435016.7138707628</v>
      </c>
      <c r="K112" s="15">
        <f t="shared" si="16"/>
        <v>858754.17846769071</v>
      </c>
      <c r="L112" s="15">
        <f t="shared" si="21"/>
        <v>3753154.5552876676</v>
      </c>
      <c r="M112" s="15">
        <f t="shared" si="17"/>
        <v>938288.63882191689</v>
      </c>
      <c r="N112" s="54">
        <f t="shared" si="22"/>
        <v>4071292.3967045723</v>
      </c>
      <c r="O112" s="15">
        <f t="shared" si="17"/>
        <v>1017823.0991761431</v>
      </c>
      <c r="P112" s="12">
        <f t="shared" si="25"/>
        <v>4325802.669838096</v>
      </c>
      <c r="Q112" s="10">
        <f t="shared" si="19"/>
        <v>1081450.667459524</v>
      </c>
    </row>
    <row r="113" spans="1:17" hidden="1">
      <c r="A113" s="1">
        <v>111</v>
      </c>
      <c r="B113" s="2" t="s">
        <v>129</v>
      </c>
      <c r="C113" s="2" t="s">
        <v>124</v>
      </c>
      <c r="D113" s="29" t="s">
        <v>128</v>
      </c>
      <c r="E113" s="141">
        <v>6208696.38172381</v>
      </c>
      <c r="F113" s="15">
        <v>3253471.6060000001</v>
      </c>
      <c r="G113" s="147">
        <f t="shared" si="13"/>
        <v>0.52401847440584493</v>
      </c>
      <c r="H113" s="15">
        <f t="shared" si="23"/>
        <v>1713485.4993790477</v>
      </c>
      <c r="I113" s="10">
        <f t="shared" si="24"/>
        <v>428371.37484476191</v>
      </c>
      <c r="J113" s="15">
        <f t="shared" si="20"/>
        <v>2086007.2822824768</v>
      </c>
      <c r="K113" s="15">
        <f t="shared" si="16"/>
        <v>521501.82057061919</v>
      </c>
      <c r="L113" s="15">
        <f t="shared" si="21"/>
        <v>2396442.1013686671</v>
      </c>
      <c r="M113" s="15">
        <f t="shared" si="17"/>
        <v>599110.52534216677</v>
      </c>
      <c r="N113" s="54">
        <f t="shared" si="22"/>
        <v>2706876.9204548574</v>
      </c>
      <c r="O113" s="15">
        <f t="shared" si="17"/>
        <v>676719.23011371435</v>
      </c>
      <c r="P113" s="12">
        <f t="shared" si="25"/>
        <v>2955224.7757238098</v>
      </c>
      <c r="Q113" s="10">
        <f t="shared" si="19"/>
        <v>738806.19393095246</v>
      </c>
    </row>
    <row r="114" spans="1:17" hidden="1">
      <c r="A114" s="13">
        <v>112</v>
      </c>
      <c r="B114" s="2" t="s">
        <v>132</v>
      </c>
      <c r="C114" s="2" t="s">
        <v>124</v>
      </c>
      <c r="D114" s="45" t="s">
        <v>133</v>
      </c>
      <c r="E114" s="141">
        <v>8219952.7176904771</v>
      </c>
      <c r="F114" s="15">
        <v>6303764.8710000012</v>
      </c>
      <c r="G114" s="147">
        <f t="shared" si="13"/>
        <v>0.76688578237602578</v>
      </c>
      <c r="H114" s="15">
        <f t="shared" si="23"/>
        <v>272197.30315238051</v>
      </c>
      <c r="I114" s="10">
        <f t="shared" si="24"/>
        <v>68049.325788095128</v>
      </c>
      <c r="J114" s="15">
        <f t="shared" si="20"/>
        <v>765394.46621380933</v>
      </c>
      <c r="K114" s="15">
        <f t="shared" si="16"/>
        <v>191348.61655345233</v>
      </c>
      <c r="L114" s="15">
        <f t="shared" si="21"/>
        <v>1176392.1020983336</v>
      </c>
      <c r="M114" s="15">
        <f t="shared" si="17"/>
        <v>294098.02552458341</v>
      </c>
      <c r="N114" s="54">
        <f t="shared" si="22"/>
        <v>1587389.7379828561</v>
      </c>
      <c r="O114" s="15">
        <f t="shared" si="17"/>
        <v>396847.43449571403</v>
      </c>
      <c r="P114" s="12">
        <f t="shared" si="25"/>
        <v>1916187.8466904759</v>
      </c>
      <c r="Q114" s="10">
        <f t="shared" si="19"/>
        <v>479046.96167261899</v>
      </c>
    </row>
    <row r="115" spans="1:17" hidden="1">
      <c r="A115" s="1">
        <v>113</v>
      </c>
      <c r="B115" s="2" t="s">
        <v>130</v>
      </c>
      <c r="C115" s="2" t="s">
        <v>124</v>
      </c>
      <c r="D115" s="29" t="s">
        <v>131</v>
      </c>
      <c r="E115" s="141">
        <v>8237351.8294904772</v>
      </c>
      <c r="F115" s="15">
        <v>4812401.4310000008</v>
      </c>
      <c r="G115" s="147">
        <f t="shared" si="13"/>
        <v>0.58421705550698477</v>
      </c>
      <c r="H115" s="15">
        <f t="shared" si="23"/>
        <v>1777480.0325923814</v>
      </c>
      <c r="I115" s="10">
        <f t="shared" si="24"/>
        <v>444370.00814809534</v>
      </c>
      <c r="J115" s="15">
        <f t="shared" si="20"/>
        <v>2271721.1423618095</v>
      </c>
      <c r="K115" s="15">
        <f t="shared" si="16"/>
        <v>567930.28559045237</v>
      </c>
      <c r="L115" s="15">
        <f t="shared" si="21"/>
        <v>2683588.7338363333</v>
      </c>
      <c r="M115" s="15">
        <f t="shared" si="17"/>
        <v>670897.18345908332</v>
      </c>
      <c r="N115" s="54">
        <f t="shared" si="22"/>
        <v>3095456.325310857</v>
      </c>
      <c r="O115" s="15">
        <f t="shared" si="17"/>
        <v>773864.08132771426</v>
      </c>
      <c r="P115" s="12">
        <f t="shared" si="25"/>
        <v>3424950.3984904764</v>
      </c>
      <c r="Q115" s="10">
        <f t="shared" si="19"/>
        <v>856237.59962261911</v>
      </c>
    </row>
    <row r="116" spans="1:17" hidden="1">
      <c r="A116" s="1">
        <v>114</v>
      </c>
      <c r="B116" s="2" t="s">
        <v>123</v>
      </c>
      <c r="C116" s="2" t="s">
        <v>124</v>
      </c>
      <c r="D116" s="29" t="s">
        <v>125</v>
      </c>
      <c r="E116" s="141">
        <v>9088221.7458619047</v>
      </c>
      <c r="F116" s="15">
        <v>4146485.4204000006</v>
      </c>
      <c r="G116" s="147">
        <f t="shared" si="13"/>
        <v>0.4562482668612261</v>
      </c>
      <c r="H116" s="15">
        <f t="shared" si="23"/>
        <v>3124091.9762895233</v>
      </c>
      <c r="I116" s="10">
        <f t="shared" si="24"/>
        <v>781022.99407238082</v>
      </c>
      <c r="J116" s="15">
        <f t="shared" si="20"/>
        <v>3669385.2810412371</v>
      </c>
      <c r="K116" s="15">
        <f t="shared" si="16"/>
        <v>917346.32026030926</v>
      </c>
      <c r="L116" s="15">
        <f t="shared" si="21"/>
        <v>4123796.3683343329</v>
      </c>
      <c r="M116" s="15">
        <f t="shared" si="17"/>
        <v>1030949.0920835832</v>
      </c>
      <c r="N116" s="54">
        <f t="shared" si="22"/>
        <v>4578207.4556274265</v>
      </c>
      <c r="O116" s="15">
        <f t="shared" si="17"/>
        <v>1144551.8639068566</v>
      </c>
      <c r="P116" s="12">
        <f t="shared" si="25"/>
        <v>4941736.3254619036</v>
      </c>
      <c r="Q116" s="10">
        <f t="shared" si="19"/>
        <v>1235434.0813654759</v>
      </c>
    </row>
    <row r="117" spans="1:17" hidden="1">
      <c r="A117" s="13">
        <v>115</v>
      </c>
      <c r="B117" s="2" t="s">
        <v>134</v>
      </c>
      <c r="C117" s="2" t="s">
        <v>124</v>
      </c>
      <c r="D117" s="29" t="s">
        <v>133</v>
      </c>
      <c r="E117" s="141">
        <v>7975294.158180953</v>
      </c>
      <c r="F117" s="15">
        <v>4404844.5745999999</v>
      </c>
      <c r="G117" s="147">
        <f t="shared" si="13"/>
        <v>0.55231123607918187</v>
      </c>
      <c r="H117" s="15">
        <f t="shared" si="23"/>
        <v>1975390.7519447627</v>
      </c>
      <c r="I117" s="10">
        <f t="shared" si="24"/>
        <v>493847.68798619066</v>
      </c>
      <c r="J117" s="15">
        <f t="shared" si="20"/>
        <v>2453908.4014356192</v>
      </c>
      <c r="K117" s="15">
        <f t="shared" si="16"/>
        <v>613477.10035890481</v>
      </c>
      <c r="L117" s="15">
        <f t="shared" si="21"/>
        <v>2852673.1093446678</v>
      </c>
      <c r="M117" s="15">
        <f t="shared" si="17"/>
        <v>713168.27733616694</v>
      </c>
      <c r="N117" s="54">
        <f t="shared" si="22"/>
        <v>3251437.8172537144</v>
      </c>
      <c r="O117" s="15">
        <f t="shared" si="17"/>
        <v>812859.45431342861</v>
      </c>
      <c r="P117" s="12">
        <f t="shared" si="25"/>
        <v>3570449.5835809531</v>
      </c>
      <c r="Q117" s="10">
        <f t="shared" si="19"/>
        <v>892612.39589523827</v>
      </c>
    </row>
    <row r="118" spans="1:17" hidden="1">
      <c r="A118" s="1">
        <v>116</v>
      </c>
      <c r="B118" s="2" t="s">
        <v>135</v>
      </c>
      <c r="C118" s="2" t="s">
        <v>124</v>
      </c>
      <c r="D118" s="29" t="s">
        <v>124</v>
      </c>
      <c r="E118" s="141">
        <v>9476878.7344666645</v>
      </c>
      <c r="F118" s="15">
        <v>6033324.8110999996</v>
      </c>
      <c r="G118" s="147">
        <f t="shared" si="13"/>
        <v>0.63663627868923456</v>
      </c>
      <c r="H118" s="15">
        <f t="shared" si="23"/>
        <v>1548178.1764733326</v>
      </c>
      <c r="I118" s="10">
        <f t="shared" si="24"/>
        <v>387044.54411833314</v>
      </c>
      <c r="J118" s="15">
        <f t="shared" si="20"/>
        <v>2116790.9005413316</v>
      </c>
      <c r="K118" s="15">
        <f t="shared" si="16"/>
        <v>529197.7251353329</v>
      </c>
      <c r="L118" s="15">
        <f t="shared" si="21"/>
        <v>2590634.8372646654</v>
      </c>
      <c r="M118" s="15">
        <f t="shared" si="17"/>
        <v>647658.70931616635</v>
      </c>
      <c r="N118" s="54">
        <f t="shared" si="22"/>
        <v>3064478.7739879983</v>
      </c>
      <c r="O118" s="15">
        <f t="shared" si="17"/>
        <v>766119.69349699956</v>
      </c>
      <c r="P118" s="12">
        <f t="shared" si="25"/>
        <v>3443553.9233666649</v>
      </c>
      <c r="Q118" s="10">
        <f t="shared" si="19"/>
        <v>860888.48084166623</v>
      </c>
    </row>
    <row r="119" spans="1:17" hidden="1">
      <c r="A119" s="1">
        <v>117</v>
      </c>
      <c r="B119" s="2" t="s">
        <v>139</v>
      </c>
      <c r="C119" s="2" t="s">
        <v>124</v>
      </c>
      <c r="D119" s="29" t="s">
        <v>128</v>
      </c>
      <c r="E119" s="141">
        <v>12754674.660895243</v>
      </c>
      <c r="F119" s="15">
        <v>4501130.4485000009</v>
      </c>
      <c r="G119" s="147">
        <f t="shared" si="13"/>
        <v>0.35290045165166678</v>
      </c>
      <c r="H119" s="15">
        <f t="shared" si="23"/>
        <v>5702609.2802161938</v>
      </c>
      <c r="I119" s="10">
        <f t="shared" si="24"/>
        <v>1425652.3200540484</v>
      </c>
      <c r="J119" s="15">
        <f t="shared" si="20"/>
        <v>6467889.759869908</v>
      </c>
      <c r="K119" s="15">
        <f t="shared" si="16"/>
        <v>1616972.439967477</v>
      </c>
      <c r="L119" s="15">
        <f t="shared" si="21"/>
        <v>7105623.4929146701</v>
      </c>
      <c r="M119" s="15">
        <f t="shared" si="17"/>
        <v>1776405.8732286675</v>
      </c>
      <c r="N119" s="54">
        <f t="shared" si="22"/>
        <v>7743357.2259594323</v>
      </c>
      <c r="O119" s="15">
        <f t="shared" si="17"/>
        <v>1935839.3064898581</v>
      </c>
      <c r="P119" s="12">
        <f t="shared" si="25"/>
        <v>8253544.2123952424</v>
      </c>
      <c r="Q119" s="10">
        <f t="shared" si="19"/>
        <v>2063386.0530988106</v>
      </c>
    </row>
    <row r="120" spans="1:17" hidden="1">
      <c r="A120" s="13">
        <v>118</v>
      </c>
      <c r="B120" s="2" t="s">
        <v>127</v>
      </c>
      <c r="C120" s="2" t="s">
        <v>124</v>
      </c>
      <c r="D120" s="29" t="s">
        <v>125</v>
      </c>
      <c r="E120" s="141">
        <v>13556079.639038095</v>
      </c>
      <c r="F120" s="15">
        <v>7996972.0367000028</v>
      </c>
      <c r="G120" s="147">
        <f t="shared" si="13"/>
        <v>0.58991775274547198</v>
      </c>
      <c r="H120" s="15">
        <f t="shared" si="23"/>
        <v>2847891.6745304745</v>
      </c>
      <c r="I120" s="10">
        <f t="shared" si="24"/>
        <v>711972.91863261862</v>
      </c>
      <c r="J120" s="15">
        <f t="shared" si="20"/>
        <v>3661256.4528727587</v>
      </c>
      <c r="K120" s="15">
        <f t="shared" si="16"/>
        <v>915314.11321818968</v>
      </c>
      <c r="L120" s="15">
        <f t="shared" si="21"/>
        <v>4339060.4348246641</v>
      </c>
      <c r="M120" s="15">
        <f t="shared" si="17"/>
        <v>1084765.108706166</v>
      </c>
      <c r="N120" s="54">
        <f t="shared" si="22"/>
        <v>5016864.4167765677</v>
      </c>
      <c r="O120" s="15">
        <f t="shared" si="17"/>
        <v>1254216.1041941419</v>
      </c>
      <c r="P120" s="12">
        <f t="shared" si="25"/>
        <v>5559107.6023380924</v>
      </c>
      <c r="Q120" s="10">
        <f t="shared" si="19"/>
        <v>1389776.9005845231</v>
      </c>
    </row>
    <row r="121" spans="1:17" hidden="1">
      <c r="A121" s="1">
        <v>119</v>
      </c>
      <c r="B121" s="2" t="s">
        <v>141</v>
      </c>
      <c r="C121" s="2" t="s">
        <v>124</v>
      </c>
      <c r="D121" s="29" t="s">
        <v>125</v>
      </c>
      <c r="E121" s="141">
        <v>6066997.3605523808</v>
      </c>
      <c r="F121" s="15">
        <v>3878184.4386</v>
      </c>
      <c r="G121" s="147">
        <f t="shared" si="13"/>
        <v>0.63922632698276027</v>
      </c>
      <c r="H121" s="15">
        <f t="shared" si="23"/>
        <v>975413.44984190445</v>
      </c>
      <c r="I121" s="10">
        <f t="shared" si="24"/>
        <v>243853.36246047611</v>
      </c>
      <c r="J121" s="15">
        <f t="shared" si="20"/>
        <v>1339433.2914750474</v>
      </c>
      <c r="K121" s="15">
        <f t="shared" si="16"/>
        <v>334858.32286876184</v>
      </c>
      <c r="L121" s="15">
        <f t="shared" si="21"/>
        <v>1642783.1595026664</v>
      </c>
      <c r="M121" s="15">
        <f t="shared" si="17"/>
        <v>410695.78987566661</v>
      </c>
      <c r="N121" s="54">
        <f t="shared" si="22"/>
        <v>1946133.0275302855</v>
      </c>
      <c r="O121" s="15">
        <f t="shared" si="17"/>
        <v>486533.25688257138</v>
      </c>
      <c r="P121" s="12">
        <f t="shared" si="25"/>
        <v>2188812.9219523808</v>
      </c>
      <c r="Q121" s="10">
        <f t="shared" si="19"/>
        <v>547203.2304880952</v>
      </c>
    </row>
    <row r="122" spans="1:17" hidden="1">
      <c r="A122" s="1">
        <v>120</v>
      </c>
      <c r="B122" s="2" t="s">
        <v>77</v>
      </c>
      <c r="C122" s="2" t="s">
        <v>124</v>
      </c>
      <c r="D122" s="29" t="s">
        <v>128</v>
      </c>
      <c r="E122" s="141">
        <v>3541409.380876191</v>
      </c>
      <c r="F122" s="15">
        <v>2232392.891199999</v>
      </c>
      <c r="G122" s="147">
        <f t="shared" si="13"/>
        <v>0.63036849206280576</v>
      </c>
      <c r="H122" s="15">
        <f t="shared" si="23"/>
        <v>600734.61350095412</v>
      </c>
      <c r="I122" s="10">
        <f t="shared" si="24"/>
        <v>150183.65337523853</v>
      </c>
      <c r="J122" s="15">
        <f t="shared" si="20"/>
        <v>813219.17635352537</v>
      </c>
      <c r="K122" s="15">
        <f t="shared" si="16"/>
        <v>203304.79408838134</v>
      </c>
      <c r="L122" s="15">
        <f t="shared" si="21"/>
        <v>990289.64539733483</v>
      </c>
      <c r="M122" s="15">
        <f t="shared" si="17"/>
        <v>247572.41134933371</v>
      </c>
      <c r="N122" s="54">
        <f t="shared" si="22"/>
        <v>1167360.1144411443</v>
      </c>
      <c r="O122" s="15">
        <f t="shared" si="17"/>
        <v>291840.02861028607</v>
      </c>
      <c r="P122" s="12">
        <f t="shared" si="25"/>
        <v>1309016.4896761919</v>
      </c>
      <c r="Q122" s="10">
        <f t="shared" si="19"/>
        <v>327254.12241904798</v>
      </c>
    </row>
    <row r="123" spans="1:17" hidden="1">
      <c r="A123" s="13">
        <v>121</v>
      </c>
      <c r="B123" s="2" t="s">
        <v>136</v>
      </c>
      <c r="C123" s="2" t="s">
        <v>124</v>
      </c>
      <c r="D123" s="29" t="s">
        <v>124</v>
      </c>
      <c r="E123" s="141">
        <v>11936119.297909524</v>
      </c>
      <c r="F123" s="15">
        <v>9500722.6350000016</v>
      </c>
      <c r="G123" s="147">
        <f t="shared" si="13"/>
        <v>0.79596411512609</v>
      </c>
      <c r="H123" s="15">
        <f t="shared" si="23"/>
        <v>48172.803327618167</v>
      </c>
      <c r="I123" s="10">
        <f t="shared" si="24"/>
        <v>12043.200831904542</v>
      </c>
      <c r="J123" s="15">
        <f t="shared" si="20"/>
        <v>764339.96120218933</v>
      </c>
      <c r="K123" s="15">
        <f t="shared" si="16"/>
        <v>191084.99030054733</v>
      </c>
      <c r="L123" s="15">
        <f t="shared" si="21"/>
        <v>1361145.926097665</v>
      </c>
      <c r="M123" s="15">
        <f t="shared" si="17"/>
        <v>340286.48152441625</v>
      </c>
      <c r="N123" s="54">
        <f t="shared" si="22"/>
        <v>1957951.8909931406</v>
      </c>
      <c r="O123" s="15">
        <f t="shared" si="17"/>
        <v>489487.97274828516</v>
      </c>
      <c r="P123" s="12">
        <f t="shared" si="25"/>
        <v>2435396.6629095227</v>
      </c>
      <c r="Q123" s="10">
        <f t="shared" si="19"/>
        <v>608849.16572738066</v>
      </c>
    </row>
    <row r="124" spans="1:17" s="57" customFormat="1" hidden="1">
      <c r="A124" s="1">
        <v>122</v>
      </c>
      <c r="B124" s="58" t="s">
        <v>180</v>
      </c>
      <c r="C124" s="29" t="s">
        <v>181</v>
      </c>
      <c r="D124" s="29" t="s">
        <v>181</v>
      </c>
      <c r="E124" s="141">
        <v>20449572.09765714</v>
      </c>
      <c r="F124" s="15">
        <v>17247370</v>
      </c>
      <c r="G124" s="147">
        <f t="shared" si="13"/>
        <v>0.8434098238161174</v>
      </c>
      <c r="H124" s="15">
        <f t="shared" si="23"/>
        <v>-887712.32187428698</v>
      </c>
      <c r="I124" s="10">
        <f t="shared" si="24"/>
        <v>-221928.08046857174</v>
      </c>
      <c r="J124" s="15">
        <f t="shared" si="20"/>
        <v>339262.00398514047</v>
      </c>
      <c r="K124" s="15">
        <f t="shared" si="16"/>
        <v>84815.500996285118</v>
      </c>
      <c r="L124" s="15">
        <f t="shared" si="21"/>
        <v>1361740.6088679992</v>
      </c>
      <c r="M124" s="15">
        <f t="shared" si="17"/>
        <v>340435.15221699979</v>
      </c>
      <c r="N124" s="54">
        <f t="shared" si="22"/>
        <v>2384219.2137508541</v>
      </c>
      <c r="O124" s="15">
        <f t="shared" si="17"/>
        <v>596054.80343771353</v>
      </c>
      <c r="P124" s="12">
        <f t="shared" si="25"/>
        <v>3202202.0976571403</v>
      </c>
      <c r="Q124" s="10">
        <f t="shared" si="19"/>
        <v>800550.52441428509</v>
      </c>
    </row>
    <row r="125" spans="1:17" s="4" customFormat="1" hidden="1">
      <c r="A125" s="214" t="s">
        <v>174</v>
      </c>
      <c r="B125" s="215"/>
      <c r="C125" s="215"/>
      <c r="D125" s="215"/>
      <c r="E125" s="19">
        <f>SUM(E3:E124)</f>
        <v>1128192620.5714912</v>
      </c>
      <c r="F125" s="19">
        <f>SUM(F3:F124)</f>
        <v>748435356.90249979</v>
      </c>
      <c r="G125" s="213">
        <f t="shared" ref="G125" si="26">IFERROR(F125/E125,0)</f>
        <v>0.66339323911139958</v>
      </c>
      <c r="H125" s="19">
        <f>(E125*0.9)-F125</f>
        <v>266938001.61184239</v>
      </c>
      <c r="I125" s="19">
        <f t="shared" si="24"/>
        <v>66734500.402960598</v>
      </c>
      <c r="J125" s="19">
        <f t="shared" ref="J125" si="27">(E125*0.85)-F125</f>
        <v>210528370.58326769</v>
      </c>
      <c r="K125" s="19">
        <f t="shared" si="16"/>
        <v>52632092.645816922</v>
      </c>
      <c r="L125" s="19">
        <f t="shared" ref="L125:N125" si="28">(E125*0.9)-F125</f>
        <v>266938001.61184239</v>
      </c>
      <c r="M125" s="19">
        <f t="shared" si="17"/>
        <v>66734500.402960598</v>
      </c>
      <c r="N125" s="19">
        <f t="shared" si="28"/>
        <v>-266938001.01478848</v>
      </c>
      <c r="O125" s="19">
        <f t="shared" si="17"/>
        <v>-66734500.25369712</v>
      </c>
      <c r="P125" s="21">
        <f t="shared" si="25"/>
        <v>379757263.66899145</v>
      </c>
      <c r="Q125" s="26">
        <f t="shared" si="19"/>
        <v>94939315.917247862</v>
      </c>
    </row>
    <row r="127" spans="1:17">
      <c r="E127" s="27"/>
    </row>
    <row r="129" spans="5:6">
      <c r="F129" s="27"/>
    </row>
    <row r="130" spans="5:6">
      <c r="E130" s="27"/>
    </row>
    <row r="132" spans="5:6">
      <c r="F132" s="51"/>
    </row>
  </sheetData>
  <autoFilter ref="A2:Q125">
    <filterColumn colId="3">
      <filters>
        <filter val="Pabna"/>
      </filters>
    </filterColumn>
  </autoFilter>
  <mergeCells count="2">
    <mergeCell ref="A125:D125"/>
    <mergeCell ref="A1:O1"/>
  </mergeCells>
  <conditionalFormatting sqref="G3:G125">
    <cfRule type="cellIs" dxfId="1" priority="1" operator="greaterThan">
      <formula>0.795</formula>
    </cfRule>
    <cfRule type="cellIs" dxfId="0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3:P37 P66:P72 J3:J37 L85 L3:L37 L86:L89 M3:M37 N125 N3:N37 P38:P65 J38:J72 L38:L72 M38:M72 N38:N72 P73:P89 J73:J89 L73:L84 M73:M89 N73:N89 L90:L124 P90:P125 J90:J124 M90:M125 N90:N12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122"/>
  <sheetViews>
    <sheetView workbookViewId="0">
      <selection sqref="A1:XFD1048576"/>
    </sheetView>
  </sheetViews>
  <sheetFormatPr defaultRowHeight="15"/>
  <cols>
    <col min="1" max="1" width="21.5703125" customWidth="1"/>
  </cols>
  <sheetData>
    <row r="1" spans="1:2">
      <c r="A1" t="s">
        <v>1304</v>
      </c>
      <c r="B1" t="s">
        <v>3</v>
      </c>
    </row>
    <row r="2" spans="1:2">
      <c r="A2" t="s">
        <v>6</v>
      </c>
      <c r="B2" t="s">
        <v>3</v>
      </c>
    </row>
    <row r="3" spans="1:2">
      <c r="A3" t="s">
        <v>1261</v>
      </c>
      <c r="B3" t="s">
        <v>3</v>
      </c>
    </row>
    <row r="4" spans="1:2">
      <c r="A4" t="s">
        <v>9</v>
      </c>
      <c r="B4" t="s">
        <v>3</v>
      </c>
    </row>
    <row r="5" spans="1:2">
      <c r="A5" t="s">
        <v>14</v>
      </c>
      <c r="B5" t="s">
        <v>3</v>
      </c>
    </row>
    <row r="6" spans="1:2">
      <c r="A6" t="s">
        <v>10</v>
      </c>
      <c r="B6" t="s">
        <v>3</v>
      </c>
    </row>
    <row r="7" spans="1:2">
      <c r="A7" t="s">
        <v>15</v>
      </c>
      <c r="B7" t="s">
        <v>3</v>
      </c>
    </row>
    <row r="8" spans="1:2">
      <c r="A8" t="s">
        <v>16</v>
      </c>
      <c r="B8" t="s">
        <v>3</v>
      </c>
    </row>
    <row r="9" spans="1:2">
      <c r="A9" t="s">
        <v>11</v>
      </c>
      <c r="B9" t="s">
        <v>3</v>
      </c>
    </row>
    <row r="10" spans="1:2">
      <c r="A10" t="s">
        <v>7</v>
      </c>
      <c r="B10" t="s">
        <v>3</v>
      </c>
    </row>
    <row r="11" spans="1:2">
      <c r="A11" t="s">
        <v>4</v>
      </c>
      <c r="B11" t="s">
        <v>3</v>
      </c>
    </row>
    <row r="12" spans="1:2">
      <c r="A12" t="s">
        <v>2</v>
      </c>
      <c r="B12" t="s">
        <v>3</v>
      </c>
    </row>
    <row r="13" spans="1:2">
      <c r="A13" t="s">
        <v>12</v>
      </c>
      <c r="B13" t="s">
        <v>3</v>
      </c>
    </row>
    <row r="14" spans="1:2">
      <c r="A14" t="s">
        <v>17</v>
      </c>
      <c r="B14" t="s">
        <v>3</v>
      </c>
    </row>
    <row r="15" spans="1:2">
      <c r="A15" t="s">
        <v>1162</v>
      </c>
      <c r="B15" t="s">
        <v>173</v>
      </c>
    </row>
    <row r="16" spans="1:2">
      <c r="A16" t="s">
        <v>1082</v>
      </c>
      <c r="B16" t="s">
        <v>173</v>
      </c>
    </row>
    <row r="17" spans="1:2">
      <c r="A17" t="s">
        <v>146</v>
      </c>
      <c r="B17" t="s">
        <v>173</v>
      </c>
    </row>
    <row r="18" spans="1:2">
      <c r="A18" t="s">
        <v>147</v>
      </c>
      <c r="B18" t="s">
        <v>173</v>
      </c>
    </row>
    <row r="19" spans="1:2">
      <c r="A19" t="s">
        <v>144</v>
      </c>
      <c r="B19" t="s">
        <v>173</v>
      </c>
    </row>
    <row r="20" spans="1:2">
      <c r="A20" t="s">
        <v>152</v>
      </c>
      <c r="B20" t="s">
        <v>173</v>
      </c>
    </row>
    <row r="21" spans="1:2">
      <c r="A21" t="s">
        <v>142</v>
      </c>
      <c r="B21" t="s">
        <v>173</v>
      </c>
    </row>
    <row r="22" spans="1:2">
      <c r="A22" t="s">
        <v>148</v>
      </c>
      <c r="B22" t="s">
        <v>173</v>
      </c>
    </row>
    <row r="23" spans="1:2">
      <c r="A23" t="s">
        <v>155</v>
      </c>
      <c r="B23" t="s">
        <v>173</v>
      </c>
    </row>
    <row r="24" spans="1:2">
      <c r="A24" t="s">
        <v>154</v>
      </c>
      <c r="B24" t="s">
        <v>173</v>
      </c>
    </row>
    <row r="25" spans="1:2">
      <c r="A25" t="s">
        <v>153</v>
      </c>
      <c r="B25" t="s">
        <v>173</v>
      </c>
    </row>
    <row r="26" spans="1:2">
      <c r="A26" t="s">
        <v>149</v>
      </c>
      <c r="B26" t="s">
        <v>173</v>
      </c>
    </row>
    <row r="27" spans="1:2">
      <c r="A27" t="s">
        <v>156</v>
      </c>
      <c r="B27" t="s">
        <v>173</v>
      </c>
    </row>
    <row r="28" spans="1:2">
      <c r="A28" t="s">
        <v>157</v>
      </c>
      <c r="B28" t="s">
        <v>173</v>
      </c>
    </row>
    <row r="29" spans="1:2">
      <c r="A29" t="s">
        <v>150</v>
      </c>
      <c r="B29" t="s">
        <v>173</v>
      </c>
    </row>
    <row r="30" spans="1:2">
      <c r="A30" t="s">
        <v>1329</v>
      </c>
      <c r="B30" t="s">
        <v>173</v>
      </c>
    </row>
    <row r="31" spans="1:2">
      <c r="A31" t="s">
        <v>151</v>
      </c>
      <c r="B31" t="s">
        <v>173</v>
      </c>
    </row>
    <row r="32" spans="1:2">
      <c r="A32" t="s">
        <v>145</v>
      </c>
      <c r="B32" t="s">
        <v>173</v>
      </c>
    </row>
    <row r="33" spans="1:2">
      <c r="A33" t="s">
        <v>159</v>
      </c>
      <c r="B33" t="s">
        <v>173</v>
      </c>
    </row>
    <row r="34" spans="1:2">
      <c r="A34" t="s">
        <v>158</v>
      </c>
      <c r="B34" t="s">
        <v>173</v>
      </c>
    </row>
    <row r="35" spans="1:2">
      <c r="A35" t="s">
        <v>38</v>
      </c>
      <c r="B35" t="s">
        <v>26</v>
      </c>
    </row>
    <row r="36" spans="1:2">
      <c r="A36" t="s">
        <v>29</v>
      </c>
      <c r="B36" t="s">
        <v>26</v>
      </c>
    </row>
    <row r="37" spans="1:2">
      <c r="A37" t="s">
        <v>39</v>
      </c>
      <c r="B37" t="s">
        <v>26</v>
      </c>
    </row>
    <row r="38" spans="1:2">
      <c r="A38" t="s">
        <v>27</v>
      </c>
      <c r="B38" t="s">
        <v>26</v>
      </c>
    </row>
    <row r="39" spans="1:2">
      <c r="A39" t="s">
        <v>25</v>
      </c>
      <c r="B39" t="s">
        <v>26</v>
      </c>
    </row>
    <row r="40" spans="1:2">
      <c r="A40" t="s">
        <v>36</v>
      </c>
      <c r="B40" t="s">
        <v>26</v>
      </c>
    </row>
    <row r="41" spans="1:2">
      <c r="A41" t="s">
        <v>34</v>
      </c>
      <c r="B41" t="s">
        <v>26</v>
      </c>
    </row>
    <row r="42" spans="1:2">
      <c r="A42" t="s">
        <v>32</v>
      </c>
      <c r="B42" t="s">
        <v>26</v>
      </c>
    </row>
    <row r="43" spans="1:2">
      <c r="A43" t="s">
        <v>30</v>
      </c>
      <c r="B43" t="s">
        <v>26</v>
      </c>
    </row>
    <row r="44" spans="1:2">
      <c r="A44" t="s">
        <v>179</v>
      </c>
      <c r="B44" t="s">
        <v>41</v>
      </c>
    </row>
    <row r="45" spans="1:2">
      <c r="A45" t="s">
        <v>48</v>
      </c>
      <c r="B45" t="s">
        <v>41</v>
      </c>
    </row>
    <row r="46" spans="1:2">
      <c r="A46" t="s">
        <v>57</v>
      </c>
      <c r="B46" t="s">
        <v>41</v>
      </c>
    </row>
    <row r="47" spans="1:2">
      <c r="A47" t="s">
        <v>59</v>
      </c>
      <c r="B47" t="s">
        <v>41</v>
      </c>
    </row>
    <row r="48" spans="1:2">
      <c r="A48" t="s">
        <v>52</v>
      </c>
      <c r="B48" t="s">
        <v>41</v>
      </c>
    </row>
    <row r="49" spans="1:2">
      <c r="A49" t="s">
        <v>58</v>
      </c>
      <c r="B49" t="s">
        <v>41</v>
      </c>
    </row>
    <row r="50" spans="1:2">
      <c r="A50" t="s">
        <v>1365</v>
      </c>
      <c r="B50" t="s">
        <v>41</v>
      </c>
    </row>
    <row r="51" spans="1:2">
      <c r="A51" t="s">
        <v>47</v>
      </c>
      <c r="B51" t="s">
        <v>41</v>
      </c>
    </row>
    <row r="52" spans="1:2">
      <c r="A52" t="s">
        <v>50</v>
      </c>
      <c r="B52" t="s">
        <v>41</v>
      </c>
    </row>
    <row r="53" spans="1:2">
      <c r="A53" t="s">
        <v>43</v>
      </c>
      <c r="B53" t="s">
        <v>41</v>
      </c>
    </row>
    <row r="54" spans="1:2">
      <c r="A54" t="s">
        <v>53</v>
      </c>
      <c r="B54" t="s">
        <v>41</v>
      </c>
    </row>
    <row r="55" spans="1:2">
      <c r="A55" t="s">
        <v>55</v>
      </c>
      <c r="B55" t="s">
        <v>41</v>
      </c>
    </row>
    <row r="56" spans="1:2">
      <c r="A56" t="s">
        <v>40</v>
      </c>
      <c r="B56" t="s">
        <v>41</v>
      </c>
    </row>
    <row r="57" spans="1:2">
      <c r="A57" t="s">
        <v>166</v>
      </c>
      <c r="B57" t="s">
        <v>172</v>
      </c>
    </row>
    <row r="58" spans="1:2">
      <c r="A58" t="s">
        <v>160</v>
      </c>
      <c r="B58" t="s">
        <v>172</v>
      </c>
    </row>
    <row r="59" spans="1:2">
      <c r="A59" t="s">
        <v>163</v>
      </c>
      <c r="B59" t="s">
        <v>172</v>
      </c>
    </row>
    <row r="60" spans="1:2">
      <c r="A60" t="s">
        <v>169</v>
      </c>
      <c r="B60" t="s">
        <v>172</v>
      </c>
    </row>
    <row r="61" spans="1:2">
      <c r="A61" t="s">
        <v>170</v>
      </c>
      <c r="B61" t="s">
        <v>172</v>
      </c>
    </row>
    <row r="62" spans="1:2">
      <c r="A62" t="s">
        <v>168</v>
      </c>
      <c r="B62" t="s">
        <v>172</v>
      </c>
    </row>
    <row r="63" spans="1:2">
      <c r="A63" t="s">
        <v>167</v>
      </c>
      <c r="B63" t="s">
        <v>172</v>
      </c>
    </row>
    <row r="64" spans="1:2">
      <c r="A64" t="s">
        <v>165</v>
      </c>
      <c r="B64" t="s">
        <v>172</v>
      </c>
    </row>
    <row r="65" spans="1:2">
      <c r="A65" t="s">
        <v>162</v>
      </c>
      <c r="B65" t="s">
        <v>172</v>
      </c>
    </row>
    <row r="66" spans="1:2">
      <c r="A66" t="s">
        <v>164</v>
      </c>
      <c r="B66" t="s">
        <v>172</v>
      </c>
    </row>
    <row r="67" spans="1:2">
      <c r="A67" t="s">
        <v>161</v>
      </c>
      <c r="B67" t="s">
        <v>172</v>
      </c>
    </row>
    <row r="68" spans="1:2">
      <c r="A68" t="s">
        <v>68</v>
      </c>
      <c r="B68" t="s">
        <v>66</v>
      </c>
    </row>
    <row r="69" spans="1:2">
      <c r="A69" t="s">
        <v>81</v>
      </c>
      <c r="B69" t="s">
        <v>66</v>
      </c>
    </row>
    <row r="70" spans="1:2">
      <c r="A70" t="s">
        <v>86</v>
      </c>
      <c r="B70" t="s">
        <v>66</v>
      </c>
    </row>
    <row r="71" spans="1:2">
      <c r="A71" t="s">
        <v>79</v>
      </c>
      <c r="B71" t="s">
        <v>66</v>
      </c>
    </row>
    <row r="72" spans="1:2">
      <c r="A72" t="s">
        <v>80</v>
      </c>
      <c r="B72" t="s">
        <v>66</v>
      </c>
    </row>
    <row r="73" spans="1:2">
      <c r="A73" t="s">
        <v>76</v>
      </c>
      <c r="B73" t="s">
        <v>66</v>
      </c>
    </row>
    <row r="74" spans="1:2">
      <c r="A74" t="s">
        <v>70</v>
      </c>
      <c r="B74" t="s">
        <v>66</v>
      </c>
    </row>
    <row r="75" spans="1:2">
      <c r="A75" t="s">
        <v>65</v>
      </c>
      <c r="B75" t="s">
        <v>66</v>
      </c>
    </row>
    <row r="76" spans="1:2">
      <c r="A76" t="s">
        <v>73</v>
      </c>
      <c r="B76" t="s">
        <v>66</v>
      </c>
    </row>
    <row r="77" spans="1:2">
      <c r="A77" t="s">
        <v>85</v>
      </c>
      <c r="B77" t="s">
        <v>66</v>
      </c>
    </row>
    <row r="78" spans="1:2">
      <c r="A78" t="s">
        <v>83</v>
      </c>
      <c r="B78" t="s">
        <v>66</v>
      </c>
    </row>
    <row r="79" spans="1:2">
      <c r="A79" t="s">
        <v>78</v>
      </c>
      <c r="B79" t="s">
        <v>66</v>
      </c>
    </row>
    <row r="80" spans="1:2">
      <c r="A80" t="s">
        <v>84</v>
      </c>
      <c r="B80" t="s">
        <v>66</v>
      </c>
    </row>
    <row r="81" spans="1:2">
      <c r="A81" t="s">
        <v>74</v>
      </c>
      <c r="B81" t="s">
        <v>66</v>
      </c>
    </row>
    <row r="82" spans="1:2">
      <c r="A82" t="s">
        <v>88</v>
      </c>
      <c r="B82" t="s">
        <v>66</v>
      </c>
    </row>
    <row r="83" spans="1:2">
      <c r="A83" t="s">
        <v>72</v>
      </c>
      <c r="B83" t="s">
        <v>66</v>
      </c>
    </row>
    <row r="84" spans="1:2">
      <c r="A84" t="s">
        <v>100</v>
      </c>
      <c r="B84" t="s">
        <v>90</v>
      </c>
    </row>
    <row r="85" spans="1:2">
      <c r="A85" t="s">
        <v>1303</v>
      </c>
      <c r="B85" t="s">
        <v>90</v>
      </c>
    </row>
    <row r="86" spans="1:2">
      <c r="A86" t="s">
        <v>97</v>
      </c>
      <c r="B86" t="s">
        <v>90</v>
      </c>
    </row>
    <row r="87" spans="1:2">
      <c r="A87" t="s">
        <v>171</v>
      </c>
      <c r="B87" t="s">
        <v>90</v>
      </c>
    </row>
    <row r="88" spans="1:2">
      <c r="A88" t="s">
        <v>92</v>
      </c>
      <c r="B88" t="s">
        <v>90</v>
      </c>
    </row>
    <row r="89" spans="1:2">
      <c r="A89" t="s">
        <v>98</v>
      </c>
      <c r="B89" t="s">
        <v>90</v>
      </c>
    </row>
    <row r="90" spans="1:2">
      <c r="A90" t="s">
        <v>103</v>
      </c>
      <c r="B90" t="s">
        <v>90</v>
      </c>
    </row>
    <row r="91" spans="1:2">
      <c r="A91" t="s">
        <v>101</v>
      </c>
      <c r="B91" t="s">
        <v>90</v>
      </c>
    </row>
    <row r="92" spans="1:2">
      <c r="A92" t="s">
        <v>93</v>
      </c>
      <c r="B92" t="s">
        <v>90</v>
      </c>
    </row>
    <row r="93" spans="1:2">
      <c r="A93" t="s">
        <v>95</v>
      </c>
      <c r="B93" t="s">
        <v>90</v>
      </c>
    </row>
    <row r="94" spans="1:2">
      <c r="A94" t="s">
        <v>99</v>
      </c>
      <c r="B94" t="s">
        <v>90</v>
      </c>
    </row>
    <row r="95" spans="1:2">
      <c r="A95" t="s">
        <v>104</v>
      </c>
      <c r="B95" t="s">
        <v>90</v>
      </c>
    </row>
    <row r="96" spans="1:2">
      <c r="A96" t="s">
        <v>89</v>
      </c>
      <c r="B96" t="s">
        <v>90</v>
      </c>
    </row>
    <row r="97" spans="1:2">
      <c r="A97" t="s">
        <v>114</v>
      </c>
      <c r="B97" t="s">
        <v>108</v>
      </c>
    </row>
    <row r="98" spans="1:2">
      <c r="A98" t="s">
        <v>120</v>
      </c>
      <c r="B98" t="s">
        <v>108</v>
      </c>
    </row>
    <row r="99" spans="1:2">
      <c r="A99" t="s">
        <v>118</v>
      </c>
      <c r="B99" t="s">
        <v>108</v>
      </c>
    </row>
    <row r="100" spans="1:2">
      <c r="A100" t="s">
        <v>119</v>
      </c>
      <c r="B100" t="s">
        <v>108</v>
      </c>
    </row>
    <row r="101" spans="1:2">
      <c r="A101" t="s">
        <v>110</v>
      </c>
      <c r="B101" t="s">
        <v>108</v>
      </c>
    </row>
    <row r="102" spans="1:2">
      <c r="A102" t="s">
        <v>107</v>
      </c>
      <c r="B102" t="s">
        <v>108</v>
      </c>
    </row>
    <row r="103" spans="1:2">
      <c r="A103" t="s">
        <v>112</v>
      </c>
      <c r="B103" t="s">
        <v>108</v>
      </c>
    </row>
    <row r="104" spans="1:2">
      <c r="A104" t="s">
        <v>109</v>
      </c>
      <c r="B104" t="s">
        <v>108</v>
      </c>
    </row>
    <row r="105" spans="1:2">
      <c r="A105" t="s">
        <v>113</v>
      </c>
      <c r="B105" t="s">
        <v>108</v>
      </c>
    </row>
    <row r="106" spans="1:2">
      <c r="A106" t="s">
        <v>122</v>
      </c>
      <c r="B106" t="s">
        <v>108</v>
      </c>
    </row>
    <row r="107" spans="1:2">
      <c r="A107" t="s">
        <v>116</v>
      </c>
      <c r="B107" t="s">
        <v>108</v>
      </c>
    </row>
    <row r="108" spans="1:2">
      <c r="A108" t="s">
        <v>115</v>
      </c>
      <c r="B108" t="s">
        <v>108</v>
      </c>
    </row>
    <row r="109" spans="1:2">
      <c r="A109" t="s">
        <v>126</v>
      </c>
      <c r="B109" t="s">
        <v>124</v>
      </c>
    </row>
    <row r="110" spans="1:2">
      <c r="A110" t="s">
        <v>140</v>
      </c>
      <c r="B110" t="s">
        <v>124</v>
      </c>
    </row>
    <row r="111" spans="1:2">
      <c r="A111" t="s">
        <v>129</v>
      </c>
      <c r="B111" t="s">
        <v>124</v>
      </c>
    </row>
    <row r="112" spans="1:2">
      <c r="A112" t="s">
        <v>132</v>
      </c>
      <c r="B112" t="s">
        <v>124</v>
      </c>
    </row>
    <row r="113" spans="1:2">
      <c r="A113" t="s">
        <v>130</v>
      </c>
      <c r="B113" t="s">
        <v>124</v>
      </c>
    </row>
    <row r="114" spans="1:2">
      <c r="A114" t="s">
        <v>123</v>
      </c>
      <c r="B114" t="s">
        <v>124</v>
      </c>
    </row>
    <row r="115" spans="1:2">
      <c r="A115" t="s">
        <v>134</v>
      </c>
      <c r="B115" t="s">
        <v>124</v>
      </c>
    </row>
    <row r="116" spans="1:2">
      <c r="A116" t="s">
        <v>135</v>
      </c>
      <c r="B116" t="s">
        <v>124</v>
      </c>
    </row>
    <row r="117" spans="1:2">
      <c r="A117" t="s">
        <v>139</v>
      </c>
      <c r="B117" t="s">
        <v>124</v>
      </c>
    </row>
    <row r="118" spans="1:2">
      <c r="A118" t="s">
        <v>127</v>
      </c>
      <c r="B118" t="s">
        <v>124</v>
      </c>
    </row>
    <row r="119" spans="1:2">
      <c r="A119" t="s">
        <v>141</v>
      </c>
      <c r="B119" t="s">
        <v>124</v>
      </c>
    </row>
    <row r="120" spans="1:2">
      <c r="A120" t="s">
        <v>77</v>
      </c>
      <c r="B120" t="s">
        <v>124</v>
      </c>
    </row>
    <row r="121" spans="1:2">
      <c r="A121" t="s">
        <v>136</v>
      </c>
      <c r="B121" t="s">
        <v>124</v>
      </c>
    </row>
    <row r="122" spans="1:2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16"/>
  <sheetViews>
    <sheetView showGridLines="0" zoomScale="90" zoomScaleNormal="90" workbookViewId="0">
      <selection activeCell="A23" sqref="A23:A24"/>
    </sheetView>
  </sheetViews>
  <sheetFormatPr defaultRowHeight="15"/>
  <cols>
    <col min="1" max="1" width="18.42578125" customWidth="1"/>
    <col min="2" max="2" width="15.28515625" bestFit="1" customWidth="1"/>
    <col min="3" max="3" width="14.28515625" bestFit="1" customWidth="1"/>
    <col min="4" max="4" width="16.42578125" customWidth="1"/>
    <col min="5" max="5" width="13.42578125" customWidth="1"/>
    <col min="6" max="10" width="15.28515625" customWidth="1"/>
    <col min="11" max="11" width="16.140625" bestFit="1" customWidth="1"/>
    <col min="12" max="12" width="15.28515625" customWidth="1"/>
    <col min="13" max="13" width="15.140625" bestFit="1" customWidth="1"/>
    <col min="14" max="14" width="14.7109375" customWidth="1"/>
  </cols>
  <sheetData>
    <row r="1" spans="1:14" ht="32.25" customHeight="1">
      <c r="A1" s="40" t="e">
        <f>'Dealer Wise'!#REF!</f>
        <v>#REF!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>
      <c r="A2" s="220" t="s">
        <v>1443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6" t="s">
        <v>185</v>
      </c>
      <c r="N2" s="6">
        <f>'Dealer Wise'!Q1</f>
        <v>4</v>
      </c>
    </row>
    <row r="3" spans="1:14" ht="36.75" customHeight="1">
      <c r="A3" s="22" t="s">
        <v>0</v>
      </c>
      <c r="B3" s="23" t="s">
        <v>1440</v>
      </c>
      <c r="C3" s="23" t="s">
        <v>1441</v>
      </c>
      <c r="D3" s="23" t="s">
        <v>1442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>
      <c r="A4" s="2" t="s">
        <v>3</v>
      </c>
      <c r="B4" s="10">
        <f>SUMIFS('Dealer Wise'!E$3:E$123,'Dealer Wise'!$C$3:$C$123,'Region Wise'!$A4)</f>
        <v>81981839.379114285</v>
      </c>
      <c r="C4" s="10">
        <f>SUMIFS('Dealer Wise'!F$3:F$123,'Dealer Wise'!$C$3:$C$123,'Region Wise'!$A4)</f>
        <v>64022018.601599999</v>
      </c>
      <c r="D4" s="11">
        <f t="shared" ref="D4:D14" si="0">C4/B4</f>
        <v>0.78092927758718067</v>
      </c>
      <c r="E4" s="10">
        <f>(B4*0.8)-C4</f>
        <v>1563452.9016914293</v>
      </c>
      <c r="F4" s="10">
        <f>E4/$N$2</f>
        <v>390863.22542285733</v>
      </c>
      <c r="G4" s="10">
        <f>(B4*0.86)-C4</f>
        <v>6482363.264438279</v>
      </c>
      <c r="H4" s="10">
        <f>G4/$N$2</f>
        <v>1620590.8161095697</v>
      </c>
      <c r="I4" s="10">
        <f>(B4*0.91)-C4</f>
        <v>10581455.233394004</v>
      </c>
      <c r="J4" s="10">
        <f>I4/$N$2</f>
        <v>2645363.8083485011</v>
      </c>
      <c r="K4" s="55">
        <f>(B4*0.96)-C4</f>
        <v>14680547.202349715</v>
      </c>
      <c r="L4" s="10">
        <f>K4/$N$2</f>
        <v>3670136.8005874287</v>
      </c>
      <c r="M4" s="10">
        <f t="shared" ref="M4:M13" si="1">B4-C4</f>
        <v>17959820.777514286</v>
      </c>
      <c r="N4" s="10">
        <f>M4/$N$2</f>
        <v>4489955.1943785716</v>
      </c>
    </row>
    <row r="5" spans="1:14">
      <c r="A5" s="2" t="s">
        <v>173</v>
      </c>
      <c r="B5" s="10">
        <f>SUMIFS('Dealer Wise'!E$3:E$123,'Dealer Wise'!$C$3:$C$123,'Region Wise'!$A5)</f>
        <v>153857270.99606666</v>
      </c>
      <c r="C5" s="10">
        <f>SUMIFS('Dealer Wise'!F$3:F$123,'Dealer Wise'!$C$3:$C$123,'Region Wise'!$A5)</f>
        <v>105371634.01860002</v>
      </c>
      <c r="D5" s="11">
        <f t="shared" si="0"/>
        <v>0.68486613168443522</v>
      </c>
      <c r="E5" s="10">
        <f t="shared" ref="E5:E13" si="2">(B5*0.8)-C5</f>
        <v>17714182.778253317</v>
      </c>
      <c r="F5" s="10">
        <f t="shared" ref="F5:F13" si="3">E5/$N$2</f>
        <v>4428545.6945633292</v>
      </c>
      <c r="G5" s="10">
        <f t="shared" ref="G5:G13" si="4">(B5*0.86)-C5</f>
        <v>26945619.038017303</v>
      </c>
      <c r="H5" s="10">
        <f t="shared" ref="H5:H13" si="5">G5/$N$2</f>
        <v>6736404.7595043257</v>
      </c>
      <c r="I5" s="10">
        <f t="shared" ref="I5:I13" si="6">(B5*0.91)-C5</f>
        <v>34638482.587820649</v>
      </c>
      <c r="J5" s="10">
        <f t="shared" ref="J5:J14" si="7">I5/$N$2</f>
        <v>8659620.6469551623</v>
      </c>
      <c r="K5" s="55">
        <f t="shared" ref="K5:K13" si="8">(B5*0.96)-C5</f>
        <v>42331346.137623966</v>
      </c>
      <c r="L5" s="10">
        <f t="shared" ref="L5:L14" si="9">K5/$N$2</f>
        <v>10582836.534405991</v>
      </c>
      <c r="M5" s="10">
        <f t="shared" si="1"/>
        <v>48485636.977466643</v>
      </c>
      <c r="N5" s="10">
        <f t="shared" ref="N5:N13" si="10">M5/$N$2</f>
        <v>12121409.244366661</v>
      </c>
    </row>
    <row r="6" spans="1:14">
      <c r="A6" s="2" t="s">
        <v>26</v>
      </c>
      <c r="B6" s="10">
        <f>SUMIFS('Dealer Wise'!E$3:E$123,'Dealer Wise'!$C$3:$C$123,'Region Wise'!$A6)</f>
        <v>134548890.72690475</v>
      </c>
      <c r="C6" s="10">
        <f>SUMIFS('Dealer Wise'!F$3:F$123,'Dealer Wise'!$C$3:$C$123,'Region Wise'!$A6)</f>
        <v>94749137.469400018</v>
      </c>
      <c r="D6" s="11">
        <f t="shared" si="0"/>
        <v>0.70419857761379323</v>
      </c>
      <c r="E6" s="10">
        <f t="shared" si="2"/>
        <v>12889975.112123787</v>
      </c>
      <c r="F6" s="10">
        <f t="shared" si="3"/>
        <v>3222493.7780309469</v>
      </c>
      <c r="G6" s="10">
        <f t="shared" si="4"/>
        <v>20962908.555738062</v>
      </c>
      <c r="H6" s="10">
        <f t="shared" si="5"/>
        <v>5240727.1389345154</v>
      </c>
      <c r="I6" s="10">
        <f t="shared" si="6"/>
        <v>27690353.092083305</v>
      </c>
      <c r="J6" s="10">
        <f t="shared" si="7"/>
        <v>6922588.2730208263</v>
      </c>
      <c r="K6" s="55">
        <f t="shared" si="8"/>
        <v>34417797.628428534</v>
      </c>
      <c r="L6" s="10">
        <f t="shared" si="9"/>
        <v>8604449.4071071334</v>
      </c>
      <c r="M6" s="10">
        <f t="shared" si="1"/>
        <v>39799753.257504731</v>
      </c>
      <c r="N6" s="10">
        <f t="shared" si="10"/>
        <v>9949938.3143761829</v>
      </c>
    </row>
    <row r="7" spans="1:14">
      <c r="A7" s="2" t="s">
        <v>41</v>
      </c>
      <c r="B7" s="10">
        <f>SUMIFS('Dealer Wise'!E$3:E$123,'Dealer Wise'!$C$3:$C$123,'Region Wise'!$A7)</f>
        <v>122047364.37657619</v>
      </c>
      <c r="C7" s="10">
        <f>SUMIFS('Dealer Wise'!F$3:F$123,'Dealer Wise'!$C$3:$C$123,'Region Wise'!$A7)</f>
        <v>66786275.980199993</v>
      </c>
      <c r="D7" s="11">
        <f t="shared" si="0"/>
        <v>0.54721604453604966</v>
      </c>
      <c r="E7" s="10">
        <f t="shared" si="2"/>
        <v>30851615.521060959</v>
      </c>
      <c r="F7" s="10">
        <f t="shared" si="3"/>
        <v>7712903.8802652396</v>
      </c>
      <c r="G7" s="10">
        <f t="shared" si="4"/>
        <v>38174457.383655518</v>
      </c>
      <c r="H7" s="10">
        <f t="shared" si="5"/>
        <v>9543614.3459138796</v>
      </c>
      <c r="I7" s="10">
        <f t="shared" si="6"/>
        <v>44276825.602484345</v>
      </c>
      <c r="J7" s="10">
        <f t="shared" si="7"/>
        <v>11069206.400621086</v>
      </c>
      <c r="K7" s="55">
        <f t="shared" si="8"/>
        <v>50379193.821313143</v>
      </c>
      <c r="L7" s="10">
        <f t="shared" si="9"/>
        <v>12594798.455328286</v>
      </c>
      <c r="M7" s="10">
        <f t="shared" si="1"/>
        <v>55261088.396376193</v>
      </c>
      <c r="N7" s="10">
        <f t="shared" si="10"/>
        <v>13815272.099094048</v>
      </c>
    </row>
    <row r="8" spans="1:14">
      <c r="A8" s="2" t="s">
        <v>172</v>
      </c>
      <c r="B8" s="10">
        <f>SUMIFS('Dealer Wise'!E$3:E$123,'Dealer Wise'!$C$3:$C$123,'Region Wise'!$A8)</f>
        <v>125742333.85209046</v>
      </c>
      <c r="C8" s="10">
        <f>SUMIFS('Dealer Wise'!F$3:F$123,'Dealer Wise'!$C$3:$C$123,'Region Wise'!$A8)</f>
        <v>85199500.267199993</v>
      </c>
      <c r="D8" s="11">
        <f t="shared" si="0"/>
        <v>0.67757212433657688</v>
      </c>
      <c r="E8" s="10">
        <f t="shared" si="2"/>
        <v>15394366.814472377</v>
      </c>
      <c r="F8" s="10">
        <f t="shared" si="3"/>
        <v>3848591.7036180943</v>
      </c>
      <c r="G8" s="10">
        <f t="shared" si="4"/>
        <v>22938906.845597804</v>
      </c>
      <c r="H8" s="10">
        <f t="shared" si="5"/>
        <v>5734726.7113994509</v>
      </c>
      <c r="I8" s="10">
        <f t="shared" si="6"/>
        <v>29226023.53820233</v>
      </c>
      <c r="J8" s="10">
        <f t="shared" si="7"/>
        <v>7306505.8845505826</v>
      </c>
      <c r="K8" s="55">
        <f t="shared" si="8"/>
        <v>35513140.230806842</v>
      </c>
      <c r="L8" s="10">
        <f t="shared" si="9"/>
        <v>8878285.0577017106</v>
      </c>
      <c r="M8" s="10">
        <f t="shared" si="1"/>
        <v>40542833.58489047</v>
      </c>
      <c r="N8" s="10">
        <f t="shared" si="10"/>
        <v>10135708.396222617</v>
      </c>
    </row>
    <row r="9" spans="1:14">
      <c r="A9" s="2" t="s">
        <v>66</v>
      </c>
      <c r="B9" s="10">
        <f>SUMIFS('Dealer Wise'!E$3:E$123,'Dealer Wise'!$C$3:$C$123,'Region Wise'!$A9)</f>
        <v>165943342.46452859</v>
      </c>
      <c r="C9" s="10">
        <f>SUMIFS('Dealer Wise'!F$3:F$123,'Dealer Wise'!$C$3:$C$123,'Region Wise'!$A9)</f>
        <v>121282256.60910001</v>
      </c>
      <c r="D9" s="11">
        <f t="shared" si="0"/>
        <v>0.73086545569024464</v>
      </c>
      <c r="E9" s="10">
        <f t="shared" si="2"/>
        <v>11472417.36252287</v>
      </c>
      <c r="F9" s="10">
        <f t="shared" si="3"/>
        <v>2868104.3406307176</v>
      </c>
      <c r="G9" s="10">
        <f t="shared" si="4"/>
        <v>21429017.910394579</v>
      </c>
      <c r="H9" s="10">
        <f t="shared" si="5"/>
        <v>5357254.4775986448</v>
      </c>
      <c r="I9" s="10">
        <f t="shared" si="6"/>
        <v>29726185.033621013</v>
      </c>
      <c r="J9" s="10">
        <f t="shared" si="7"/>
        <v>7431546.2584052533</v>
      </c>
      <c r="K9" s="55">
        <f t="shared" si="8"/>
        <v>38023352.156847417</v>
      </c>
      <c r="L9" s="10">
        <f t="shared" si="9"/>
        <v>9505838.0392118543</v>
      </c>
      <c r="M9" s="10">
        <f t="shared" si="1"/>
        <v>44661085.855428576</v>
      </c>
      <c r="N9" s="10">
        <f t="shared" si="10"/>
        <v>11165271.463857144</v>
      </c>
    </row>
    <row r="10" spans="1:14">
      <c r="A10" s="2" t="s">
        <v>90</v>
      </c>
      <c r="B10" s="10">
        <f>SUMIFS('Dealer Wise'!E$3:E$123,'Dealer Wise'!$C$3:$C$123,'Region Wise'!$A10)</f>
        <v>103613966.56454763</v>
      </c>
      <c r="C10" s="10">
        <f>SUMIFS('Dealer Wise'!F$3:F$123,'Dealer Wise'!$C$3:$C$123,'Region Wise'!$A10)</f>
        <v>61995391.926200002</v>
      </c>
      <c r="D10" s="11">
        <f t="shared" si="0"/>
        <v>0.59833045661444872</v>
      </c>
      <c r="E10" s="10">
        <f t="shared" si="2"/>
        <v>20895781.325438112</v>
      </c>
      <c r="F10" s="10">
        <f t="shared" si="3"/>
        <v>5223945.331359528</v>
      </c>
      <c r="G10" s="10">
        <f t="shared" si="4"/>
        <v>27112619.319310963</v>
      </c>
      <c r="H10" s="10">
        <f t="shared" si="5"/>
        <v>6778154.8298277408</v>
      </c>
      <c r="I10" s="10">
        <f t="shared" si="6"/>
        <v>32293317.647538349</v>
      </c>
      <c r="J10" s="10">
        <f t="shared" si="7"/>
        <v>8073329.4118845873</v>
      </c>
      <c r="K10" s="55">
        <f t="shared" si="8"/>
        <v>37474015.97576572</v>
      </c>
      <c r="L10" s="10">
        <f t="shared" si="9"/>
        <v>9368503.99394143</v>
      </c>
      <c r="M10" s="10">
        <f t="shared" si="1"/>
        <v>41618574.638347626</v>
      </c>
      <c r="N10" s="10">
        <f t="shared" si="10"/>
        <v>10404643.659586906</v>
      </c>
    </row>
    <row r="11" spans="1:14">
      <c r="A11" s="2" t="s">
        <v>108</v>
      </c>
      <c r="B11" s="10">
        <f>SUMIFS('Dealer Wise'!E$3:E$123,'Dealer Wise'!$C$3:$C$123,'Region Wise'!$A11)</f>
        <v>112407239.85626191</v>
      </c>
      <c r="C11" s="10">
        <f>SUMIFS('Dealer Wise'!F$3:F$123,'Dealer Wise'!$C$3:$C$123,'Region Wise'!$A11)</f>
        <v>70848131.236000016</v>
      </c>
      <c r="D11" s="11">
        <f t="shared" si="0"/>
        <v>0.63028085492175934</v>
      </c>
      <c r="E11" s="10">
        <f t="shared" si="2"/>
        <v>19077660.649009511</v>
      </c>
      <c r="F11" s="10">
        <f t="shared" si="3"/>
        <v>4769415.1622523777</v>
      </c>
      <c r="G11" s="10">
        <f t="shared" si="4"/>
        <v>25822095.040385216</v>
      </c>
      <c r="H11" s="10">
        <f t="shared" si="5"/>
        <v>6455523.7600963041</v>
      </c>
      <c r="I11" s="10">
        <f t="shared" si="6"/>
        <v>31442457.033198327</v>
      </c>
      <c r="J11" s="10">
        <f t="shared" si="7"/>
        <v>7860614.2582995817</v>
      </c>
      <c r="K11" s="55">
        <f t="shared" si="8"/>
        <v>37062819.026011407</v>
      </c>
      <c r="L11" s="10">
        <f t="shared" si="9"/>
        <v>9265704.7565028518</v>
      </c>
      <c r="M11" s="10">
        <f t="shared" si="1"/>
        <v>41559108.620261893</v>
      </c>
      <c r="N11" s="10">
        <f t="shared" si="10"/>
        <v>10389777.155065473</v>
      </c>
    </row>
    <row r="12" spans="1:14">
      <c r="A12" s="2" t="s">
        <v>124</v>
      </c>
      <c r="B12" s="10">
        <f>SUMIFS('Dealer Wise'!E$3:E$123,'Dealer Wise'!$C$3:$C$123,'Region Wise'!$A12)</f>
        <v>107600800.25774288</v>
      </c>
      <c r="C12" s="10">
        <f>SUMIFS('Dealer Wise'!F$3:F$123,'Dealer Wise'!$C$3:$C$123,'Region Wise'!$A12)</f>
        <v>60933640.794200003</v>
      </c>
      <c r="D12" s="11">
        <f t="shared" si="0"/>
        <v>0.56629356518020191</v>
      </c>
      <c r="E12" s="10">
        <f t="shared" si="2"/>
        <v>25146999.411994308</v>
      </c>
      <c r="F12" s="10">
        <f t="shared" si="3"/>
        <v>6286749.8529985771</v>
      </c>
      <c r="G12" s="10">
        <f t="shared" si="4"/>
        <v>31603047.427458867</v>
      </c>
      <c r="H12" s="10">
        <f t="shared" si="5"/>
        <v>7900761.8568647169</v>
      </c>
      <c r="I12" s="10">
        <f t="shared" si="6"/>
        <v>36983087.440346017</v>
      </c>
      <c r="J12" s="10">
        <f t="shared" si="7"/>
        <v>9245771.8600865044</v>
      </c>
      <c r="K12" s="55">
        <f t="shared" si="8"/>
        <v>42363127.453233153</v>
      </c>
      <c r="L12" s="10">
        <f t="shared" si="9"/>
        <v>10590781.863308288</v>
      </c>
      <c r="M12" s="10">
        <f t="shared" si="1"/>
        <v>46667159.463542879</v>
      </c>
      <c r="N12" s="10">
        <f t="shared" si="10"/>
        <v>11666789.86588572</v>
      </c>
    </row>
    <row r="13" spans="1:14">
      <c r="A13" s="42" t="s">
        <v>180</v>
      </c>
      <c r="B13" s="43">
        <f>SUMIF('Dealer Wise'!B124,'Region Wise'!A13,'Dealer Wise'!E124)</f>
        <v>20449572.09765714</v>
      </c>
      <c r="C13" s="43">
        <f>SUMIF('Dealer Wise'!B124,'Region Wise'!A13,'Dealer Wise'!F124)</f>
        <v>17247370</v>
      </c>
      <c r="D13" s="44">
        <f t="shared" si="0"/>
        <v>0.8434098238161174</v>
      </c>
      <c r="E13" s="43">
        <f t="shared" si="2"/>
        <v>-887712.32187428698</v>
      </c>
      <c r="F13" s="43">
        <f t="shared" si="3"/>
        <v>-221928.08046857174</v>
      </c>
      <c r="G13" s="43">
        <f t="shared" si="4"/>
        <v>339262.00398514047</v>
      </c>
      <c r="H13" s="43">
        <f t="shared" si="5"/>
        <v>84815.500996285118</v>
      </c>
      <c r="I13" s="43">
        <f t="shared" si="6"/>
        <v>1361740.6088679992</v>
      </c>
      <c r="J13" s="43">
        <f t="shared" si="7"/>
        <v>340435.15221699979</v>
      </c>
      <c r="K13" s="55">
        <f t="shared" si="8"/>
        <v>2384219.2137508541</v>
      </c>
      <c r="L13" s="43">
        <f t="shared" si="9"/>
        <v>596054.80343771353</v>
      </c>
      <c r="M13" s="43">
        <f t="shared" si="1"/>
        <v>3202202.0976571403</v>
      </c>
      <c r="N13" s="43">
        <f t="shared" si="10"/>
        <v>800550.52441428509</v>
      </c>
    </row>
    <row r="14" spans="1:14">
      <c r="A14" s="25" t="s">
        <v>174</v>
      </c>
      <c r="B14" s="30">
        <f>SUM(B4:B13)</f>
        <v>1128192620.5714905</v>
      </c>
      <c r="C14" s="30">
        <f>SUM(C4:C13)</f>
        <v>748435356.90250015</v>
      </c>
      <c r="D14" s="31">
        <f t="shared" si="0"/>
        <v>0.66339323911140036</v>
      </c>
      <c r="E14" s="32">
        <f>SUM(E4:E13)</f>
        <v>154118739.55469236</v>
      </c>
      <c r="F14" s="32">
        <f>SUM(F4:F13)</f>
        <v>38529684.888673089</v>
      </c>
      <c r="G14" s="32">
        <f>SUM(G4:G13)</f>
        <v>221810296.78898171</v>
      </c>
      <c r="H14" s="32">
        <f>SUM(H4:H13)</f>
        <v>55452574.197245426</v>
      </c>
      <c r="I14" s="32">
        <f>SUM(I4:I13)</f>
        <v>278219927.81755638</v>
      </c>
      <c r="J14" s="32">
        <f t="shared" si="7"/>
        <v>69554981.954389095</v>
      </c>
      <c r="K14" s="32">
        <f>SUM(K4:K13)</f>
        <v>334629558.84613073</v>
      </c>
      <c r="L14" s="32">
        <f t="shared" si="9"/>
        <v>83657389.711532682</v>
      </c>
      <c r="M14" s="30">
        <f>SUM(M4:M13)</f>
        <v>379757263.66899043</v>
      </c>
      <c r="N14" s="33">
        <f>M14/N2</f>
        <v>94939315.917247608</v>
      </c>
    </row>
    <row r="15" spans="1:14">
      <c r="N15" s="27"/>
    </row>
    <row r="16" spans="1:14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5"/>
  <cols>
    <col min="1" max="1" width="3" bestFit="1" customWidth="1"/>
    <col min="2" max="2" width="16.42578125" bestFit="1" customWidth="1"/>
    <col min="3" max="3" width="15.85546875" bestFit="1" customWidth="1"/>
    <col min="4" max="4" width="13.7109375" bestFit="1" customWidth="1"/>
    <col min="5" max="5" width="13.425781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>
      <c r="B1" s="41" t="e">
        <f>'Dealer Wise'!#REF!</f>
        <v>#REF!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0"/>
      <c r="P1" s="40"/>
    </row>
    <row r="2" spans="1:16" ht="32.25" customHeight="1">
      <c r="A2" s="224" t="s">
        <v>1445</v>
      </c>
      <c r="B2" s="225"/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6" t="s">
        <v>185</v>
      </c>
      <c r="P2" s="6">
        <f>'Dealer Wise'!Q1</f>
        <v>4</v>
      </c>
    </row>
    <row r="3" spans="1:16" ht="44.25" customHeight="1">
      <c r="A3" s="37" t="s">
        <v>1262</v>
      </c>
      <c r="B3" s="37" t="s">
        <v>0</v>
      </c>
      <c r="C3" s="38" t="s">
        <v>1</v>
      </c>
      <c r="D3" s="39" t="s">
        <v>1438</v>
      </c>
      <c r="E3" s="39" t="s">
        <v>1439</v>
      </c>
      <c r="F3" s="39" t="s">
        <v>1442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>
      <c r="A4" s="69">
        <v>1</v>
      </c>
      <c r="B4" s="2" t="s">
        <v>3</v>
      </c>
      <c r="C4" s="2" t="s">
        <v>3</v>
      </c>
      <c r="D4" s="8">
        <f>SUMIFS('Dealer Wise'!E$3:E$123,'Dealer Wise'!$D$3:$D$123,'Zone Wise'!$C4)</f>
        <v>15459820.422928572</v>
      </c>
      <c r="E4" s="8">
        <f>SUMIFS('Dealer Wise'!F$3:F$123,'Dealer Wise'!$D$3:$D$123,'Zone Wise'!$C4)</f>
        <v>11986287.4605</v>
      </c>
      <c r="F4" s="9">
        <f t="shared" ref="F4:F34" si="0">E4/D4</f>
        <v>0.77531867334778681</v>
      </c>
      <c r="G4" s="46">
        <f>(D4*0.8)-E4</f>
        <v>381568.87784285843</v>
      </c>
      <c r="H4" s="8">
        <f t="shared" ref="H4:H35" si="1">G4/$P$2</f>
        <v>95392.219460714608</v>
      </c>
      <c r="I4" s="46">
        <f>(D4*0.86)-E4</f>
        <v>1309158.1032185722</v>
      </c>
      <c r="J4" s="8">
        <f t="shared" ref="J4:J35" si="2">I4/$P$2</f>
        <v>327289.52580464305</v>
      </c>
      <c r="K4" s="8">
        <f>(D4*0.91)-E4</f>
        <v>2082149.1243650001</v>
      </c>
      <c r="L4" s="8">
        <f t="shared" ref="L4:L34" si="3">K4/$P$2</f>
        <v>520537.28109125001</v>
      </c>
      <c r="M4" s="56">
        <f>(D4*0.96)-E4</f>
        <v>2855140.1455114279</v>
      </c>
      <c r="N4" s="8">
        <f t="shared" ref="N4:N35" si="4">M4/$P$2</f>
        <v>713785.03637785697</v>
      </c>
      <c r="O4" s="8">
        <f t="shared" ref="O4:O34" si="5">D4-E4</f>
        <v>3473532.9624285717</v>
      </c>
      <c r="P4" s="35">
        <f t="shared" ref="P4:P35" si="6">O4/$P$2</f>
        <v>868383.24060714291</v>
      </c>
    </row>
    <row r="5" spans="1:16">
      <c r="A5" s="69">
        <v>2</v>
      </c>
      <c r="B5" s="2" t="s">
        <v>3</v>
      </c>
      <c r="C5" s="2" t="s">
        <v>5</v>
      </c>
      <c r="D5" s="8">
        <f>SUMIFS('Dealer Wise'!E$3:E$123,'Dealer Wise'!$D$3:$D$123,'Zone Wise'!$C5)</f>
        <v>24657330.54195714</v>
      </c>
      <c r="E5" s="8">
        <f>SUMIFS('Dealer Wise'!F$3:F$123,'Dealer Wise'!$D$3:$D$123,'Zone Wise'!$C5)</f>
        <v>19843837.781099994</v>
      </c>
      <c r="F5" s="9">
        <f t="shared" si="0"/>
        <v>0.8047845141765666</v>
      </c>
      <c r="G5" s="46">
        <f t="shared" ref="G5:G53" si="7">(D5*0.8)-E5</f>
        <v>-117973.34753428027</v>
      </c>
      <c r="H5" s="8">
        <f t="shared" si="1"/>
        <v>-29493.336883570068</v>
      </c>
      <c r="I5" s="46">
        <f t="shared" ref="I5:I53" si="8">(D5*0.86)-E5</f>
        <v>1361466.4849831462</v>
      </c>
      <c r="J5" s="8">
        <f t="shared" si="2"/>
        <v>340366.62124578655</v>
      </c>
      <c r="K5" s="8">
        <f t="shared" ref="K5:K53" si="9">(D5*0.91)-E5</f>
        <v>2594333.0120810047</v>
      </c>
      <c r="L5" s="8">
        <f t="shared" si="3"/>
        <v>648583.25302025117</v>
      </c>
      <c r="M5" s="56">
        <f t="shared" ref="M5:M53" si="10">(D5*0.96)-E5</f>
        <v>3827199.5391788594</v>
      </c>
      <c r="N5" s="8">
        <f t="shared" si="4"/>
        <v>956799.88479471486</v>
      </c>
      <c r="O5" s="34">
        <f t="shared" si="5"/>
        <v>4813492.7608571462</v>
      </c>
      <c r="P5" s="8">
        <f t="shared" si="6"/>
        <v>1203373.1902142866</v>
      </c>
    </row>
    <row r="6" spans="1:16">
      <c r="A6" s="69">
        <v>3</v>
      </c>
      <c r="B6" s="2" t="s">
        <v>3</v>
      </c>
      <c r="C6" s="2" t="s">
        <v>8</v>
      </c>
      <c r="D6" s="8">
        <f>SUMIFS('Dealer Wise'!E$3:E$123,'Dealer Wise'!$D$3:$D$123,'Zone Wise'!$C6)</f>
        <v>19716217.076838095</v>
      </c>
      <c r="E6" s="8">
        <f>SUMIFS('Dealer Wise'!F$3:F$123,'Dealer Wise'!$D$3:$D$123,'Zone Wise'!$C6)</f>
        <v>12685992.768999998</v>
      </c>
      <c r="F6" s="9">
        <f t="shared" si="0"/>
        <v>0.64342935156171754</v>
      </c>
      <c r="G6" s="46">
        <f t="shared" si="7"/>
        <v>3086980.892470479</v>
      </c>
      <c r="H6" s="8">
        <f t="shared" si="1"/>
        <v>771745.22311761975</v>
      </c>
      <c r="I6" s="46">
        <f t="shared" si="8"/>
        <v>4269953.9170807637</v>
      </c>
      <c r="J6" s="8">
        <f t="shared" si="2"/>
        <v>1067488.4792701909</v>
      </c>
      <c r="K6" s="8">
        <f t="shared" si="9"/>
        <v>5255764.7709226683</v>
      </c>
      <c r="L6" s="8">
        <f t="shared" si="3"/>
        <v>1313941.1927306671</v>
      </c>
      <c r="M6" s="56">
        <f t="shared" si="10"/>
        <v>6241575.6247645728</v>
      </c>
      <c r="N6" s="8">
        <f t="shared" si="4"/>
        <v>1560393.9061911432</v>
      </c>
      <c r="O6" s="8">
        <f t="shared" si="5"/>
        <v>7030224.3078380972</v>
      </c>
      <c r="P6" s="36">
        <f t="shared" si="6"/>
        <v>1757556.0769595243</v>
      </c>
    </row>
    <row r="7" spans="1:16">
      <c r="A7" s="69">
        <v>4</v>
      </c>
      <c r="B7" s="2" t="s">
        <v>3</v>
      </c>
      <c r="C7" s="2" t="s">
        <v>13</v>
      </c>
      <c r="D7" s="8">
        <f>SUMIFS('Dealer Wise'!E$3:E$123,'Dealer Wise'!$D$3:$D$123,'Zone Wise'!$C7)</f>
        <v>22148471.337390475</v>
      </c>
      <c r="E7" s="8">
        <f>SUMIFS('Dealer Wise'!F$3:F$123,'Dealer Wise'!$D$3:$D$123,'Zone Wise'!$C7)</f>
        <v>19505900.591000002</v>
      </c>
      <c r="F7" s="9">
        <f t="shared" si="0"/>
        <v>0.88068834611039937</v>
      </c>
      <c r="G7" s="46">
        <f t="shared" si="7"/>
        <v>-1787123.5210876204</v>
      </c>
      <c r="H7" s="8">
        <f t="shared" si="1"/>
        <v>-446780.8802719051</v>
      </c>
      <c r="I7" s="46">
        <f t="shared" si="8"/>
        <v>-458215.24084419385</v>
      </c>
      <c r="J7" s="8">
        <f t="shared" si="2"/>
        <v>-114553.81021104846</v>
      </c>
      <c r="K7" s="8">
        <f t="shared" si="9"/>
        <v>649208.32602532953</v>
      </c>
      <c r="L7" s="8">
        <f t="shared" si="3"/>
        <v>162302.08150633238</v>
      </c>
      <c r="M7" s="56">
        <f t="shared" si="10"/>
        <v>1756631.8928948529</v>
      </c>
      <c r="N7" s="8">
        <f t="shared" si="4"/>
        <v>439157.97322371323</v>
      </c>
      <c r="O7" s="8">
        <f t="shared" si="5"/>
        <v>2642570.7463904731</v>
      </c>
      <c r="P7" s="8">
        <f t="shared" si="6"/>
        <v>660642.68659761827</v>
      </c>
    </row>
    <row r="8" spans="1:16">
      <c r="A8" s="69">
        <v>5</v>
      </c>
      <c r="B8" s="2" t="s">
        <v>173</v>
      </c>
      <c r="C8" s="2" t="s">
        <v>19</v>
      </c>
      <c r="D8" s="8">
        <f>SUMIFS('Dealer Wise'!E$3:E$123,'Dealer Wise'!$D$3:$D$123,'Zone Wise'!$C8)</f>
        <v>25425955.229357146</v>
      </c>
      <c r="E8" s="8">
        <f>SUMIFS('Dealer Wise'!F$3:F$123,'Dealer Wise'!$D$3:$D$123,'Zone Wise'!$C8)</f>
        <v>7566198.3196</v>
      </c>
      <c r="F8" s="9">
        <f t="shared" si="0"/>
        <v>0.29757774098744449</v>
      </c>
      <c r="G8" s="46">
        <f t="shared" si="7"/>
        <v>12774565.863885716</v>
      </c>
      <c r="H8" s="8">
        <f t="shared" si="1"/>
        <v>3193641.4659714289</v>
      </c>
      <c r="I8" s="46">
        <f t="shared" si="8"/>
        <v>14300123.177647144</v>
      </c>
      <c r="J8" s="8">
        <f t="shared" si="2"/>
        <v>3575030.7944117859</v>
      </c>
      <c r="K8" s="8">
        <f t="shared" si="9"/>
        <v>15571420.939115003</v>
      </c>
      <c r="L8" s="8">
        <f t="shared" si="3"/>
        <v>3892855.2347787507</v>
      </c>
      <c r="M8" s="56">
        <f t="shared" si="10"/>
        <v>16842718.700582858</v>
      </c>
      <c r="N8" s="8">
        <f t="shared" si="4"/>
        <v>4210679.6751457145</v>
      </c>
      <c r="O8" s="8">
        <f t="shared" si="5"/>
        <v>17859756.909757145</v>
      </c>
      <c r="P8" s="8">
        <f t="shared" si="6"/>
        <v>4464939.2274392862</v>
      </c>
    </row>
    <row r="9" spans="1:16">
      <c r="A9" s="69">
        <v>6</v>
      </c>
      <c r="B9" s="2" t="s">
        <v>173</v>
      </c>
      <c r="C9" s="2" t="s">
        <v>24</v>
      </c>
      <c r="D9" s="8">
        <f>SUMIFS('Dealer Wise'!E$3:E$123,'Dealer Wise'!$D$3:$D$123,'Zone Wise'!$C9)</f>
        <v>20757514.347966664</v>
      </c>
      <c r="E9" s="8">
        <f>SUMIFS('Dealer Wise'!F$3:F$123,'Dealer Wise'!$D$3:$D$123,'Zone Wise'!$C9)</f>
        <v>16486260.095200002</v>
      </c>
      <c r="F9" s="9">
        <f t="shared" si="0"/>
        <v>0.79423093819587998</v>
      </c>
      <c r="G9" s="46">
        <f t="shared" si="7"/>
        <v>119751.38317332976</v>
      </c>
      <c r="H9" s="8">
        <f t="shared" si="1"/>
        <v>29937.845793332439</v>
      </c>
      <c r="I9" s="46">
        <f t="shared" si="8"/>
        <v>1365202.2440513298</v>
      </c>
      <c r="J9" s="8">
        <f t="shared" si="2"/>
        <v>341300.56101283245</v>
      </c>
      <c r="K9" s="8">
        <f t="shared" si="9"/>
        <v>2403077.9614496641</v>
      </c>
      <c r="L9" s="8">
        <f t="shared" si="3"/>
        <v>600769.49036241602</v>
      </c>
      <c r="M9" s="56">
        <f t="shared" si="10"/>
        <v>3440953.6788479947</v>
      </c>
      <c r="N9" s="8">
        <f t="shared" si="4"/>
        <v>860238.41971199866</v>
      </c>
      <c r="O9" s="8">
        <f t="shared" si="5"/>
        <v>4271254.2527666613</v>
      </c>
      <c r="P9" s="8">
        <f t="shared" si="6"/>
        <v>1067813.5631916653</v>
      </c>
    </row>
    <row r="10" spans="1:16">
      <c r="A10" s="69">
        <v>7</v>
      </c>
      <c r="B10" s="2" t="s">
        <v>173</v>
      </c>
      <c r="C10" s="2" t="s">
        <v>23</v>
      </c>
      <c r="D10" s="8">
        <f>SUMIFS('Dealer Wise'!E$3:E$123,'Dealer Wise'!$D$3:$D$123,'Zone Wise'!$C10)</f>
        <v>34284676.609490484</v>
      </c>
      <c r="E10" s="8">
        <f>SUMIFS('Dealer Wise'!F$3:F$123,'Dealer Wise'!$D$3:$D$123,'Zone Wise'!$C10)</f>
        <v>36080457.23650001</v>
      </c>
      <c r="F10" s="9">
        <f t="shared" si="0"/>
        <v>1.0523785202195091</v>
      </c>
      <c r="G10" s="46">
        <f t="shared" si="7"/>
        <v>-8652715.9489076212</v>
      </c>
      <c r="H10" s="8">
        <f t="shared" si="1"/>
        <v>-2163178.9872269053</v>
      </c>
      <c r="I10" s="46">
        <f t="shared" si="8"/>
        <v>-6595635.3523381948</v>
      </c>
      <c r="J10" s="8">
        <f t="shared" si="2"/>
        <v>-1648908.8380845487</v>
      </c>
      <c r="K10" s="8">
        <f t="shared" si="9"/>
        <v>-4881401.5218636692</v>
      </c>
      <c r="L10" s="8">
        <f t="shared" si="3"/>
        <v>-1220350.3804659173</v>
      </c>
      <c r="M10" s="56">
        <f t="shared" si="10"/>
        <v>-3167167.6913891472</v>
      </c>
      <c r="N10" s="8">
        <f t="shared" si="4"/>
        <v>-791791.9228472868</v>
      </c>
      <c r="O10" s="8">
        <f t="shared" si="5"/>
        <v>-1795780.6270095259</v>
      </c>
      <c r="P10" s="8">
        <f t="shared" si="6"/>
        <v>-448945.15675238147</v>
      </c>
    </row>
    <row r="11" spans="1:16">
      <c r="A11" s="69">
        <v>8</v>
      </c>
      <c r="B11" s="2" t="s">
        <v>173</v>
      </c>
      <c r="C11" s="2" t="s">
        <v>20</v>
      </c>
      <c r="D11" s="8">
        <f>SUMIFS('Dealer Wise'!E$3:E$123,'Dealer Wise'!$D$3:$D$123,'Zone Wise'!$C11)</f>
        <v>23084525.453666665</v>
      </c>
      <c r="E11" s="8">
        <f>SUMIFS('Dealer Wise'!F$3:F$123,'Dealer Wise'!$D$3:$D$123,'Zone Wise'!$C11)</f>
        <v>15750386.985399999</v>
      </c>
      <c r="F11" s="9">
        <f t="shared" si="0"/>
        <v>0.68229199759868842</v>
      </c>
      <c r="G11" s="46">
        <f t="shared" si="7"/>
        <v>2717233.3775333352</v>
      </c>
      <c r="H11" s="8">
        <f t="shared" si="1"/>
        <v>679308.34438333381</v>
      </c>
      <c r="I11" s="46">
        <f t="shared" si="8"/>
        <v>4102304.9047533311</v>
      </c>
      <c r="J11" s="8">
        <f t="shared" si="2"/>
        <v>1025576.2261883328</v>
      </c>
      <c r="K11" s="8">
        <f t="shared" si="9"/>
        <v>5256531.1774366684</v>
      </c>
      <c r="L11" s="8">
        <f t="shared" si="3"/>
        <v>1314132.7943591671</v>
      </c>
      <c r="M11" s="56">
        <f t="shared" si="10"/>
        <v>6410757.4501199983</v>
      </c>
      <c r="N11" s="8">
        <f t="shared" si="4"/>
        <v>1602689.3625299996</v>
      </c>
      <c r="O11" s="8">
        <f t="shared" si="5"/>
        <v>7334138.4682666659</v>
      </c>
      <c r="P11" s="8">
        <f t="shared" si="6"/>
        <v>1833534.6170666665</v>
      </c>
    </row>
    <row r="12" spans="1:16">
      <c r="A12" s="69">
        <v>9</v>
      </c>
      <c r="B12" s="2" t="s">
        <v>173</v>
      </c>
      <c r="C12" s="2" t="s">
        <v>21</v>
      </c>
      <c r="D12" s="8">
        <f>SUMIFS('Dealer Wise'!E$3:E$123,'Dealer Wise'!$D$3:$D$123,'Zone Wise'!$C12)</f>
        <v>33064797.823909521</v>
      </c>
      <c r="E12" s="8">
        <f>SUMIFS('Dealer Wise'!F$3:F$123,'Dealer Wise'!$D$3:$D$123,'Zone Wise'!$C12)</f>
        <v>18458309.531300008</v>
      </c>
      <c r="F12" s="9">
        <f t="shared" si="0"/>
        <v>0.55824655664316813</v>
      </c>
      <c r="G12" s="46">
        <f t="shared" si="7"/>
        <v>7993528.7278276086</v>
      </c>
      <c r="H12" s="8">
        <f t="shared" si="1"/>
        <v>1998382.1819569021</v>
      </c>
      <c r="I12" s="46">
        <f t="shared" si="8"/>
        <v>9977416.5972621776</v>
      </c>
      <c r="J12" s="8">
        <f t="shared" si="2"/>
        <v>2494354.1493155444</v>
      </c>
      <c r="K12" s="8">
        <f t="shared" si="9"/>
        <v>11630656.488457657</v>
      </c>
      <c r="L12" s="8">
        <f t="shared" si="3"/>
        <v>2907664.1221144143</v>
      </c>
      <c r="M12" s="56">
        <f t="shared" si="10"/>
        <v>13283896.37965313</v>
      </c>
      <c r="N12" s="8">
        <f t="shared" si="4"/>
        <v>3320974.0949132824</v>
      </c>
      <c r="O12" s="8">
        <f t="shared" si="5"/>
        <v>14606488.292609513</v>
      </c>
      <c r="P12" s="8">
        <f t="shared" si="6"/>
        <v>3651622.0731523782</v>
      </c>
    </row>
    <row r="13" spans="1:16">
      <c r="A13" s="69">
        <v>10</v>
      </c>
      <c r="B13" s="2" t="s">
        <v>173</v>
      </c>
      <c r="C13" s="2" t="s">
        <v>22</v>
      </c>
      <c r="D13" s="8">
        <f>SUMIFS('Dealer Wise'!E$3:E$123,'Dealer Wise'!$D$3:$D$123,'Zone Wise'!$C13)</f>
        <v>17239801.531676196</v>
      </c>
      <c r="E13" s="8">
        <f>SUMIFS('Dealer Wise'!F$3:F$123,'Dealer Wise'!$D$3:$D$123,'Zone Wise'!$C13)</f>
        <v>11030021.850600002</v>
      </c>
      <c r="F13" s="9">
        <f t="shared" si="0"/>
        <v>0.63979981615992376</v>
      </c>
      <c r="G13" s="46">
        <f t="shared" si="7"/>
        <v>2761819.3747409545</v>
      </c>
      <c r="H13" s="8">
        <f t="shared" si="1"/>
        <v>690454.84368523862</v>
      </c>
      <c r="I13" s="46">
        <f t="shared" si="8"/>
        <v>3796207.4666415248</v>
      </c>
      <c r="J13" s="8">
        <f t="shared" si="2"/>
        <v>949051.8666603812</v>
      </c>
      <c r="K13" s="8">
        <f t="shared" si="9"/>
        <v>4658197.5432253368</v>
      </c>
      <c r="L13" s="8">
        <f t="shared" si="3"/>
        <v>1164549.3858063342</v>
      </c>
      <c r="M13" s="56">
        <f t="shared" si="10"/>
        <v>5520187.6198091451</v>
      </c>
      <c r="N13" s="8">
        <f t="shared" si="4"/>
        <v>1380046.9049522863</v>
      </c>
      <c r="O13" s="8">
        <f t="shared" si="5"/>
        <v>6209779.6810761932</v>
      </c>
      <c r="P13" s="8">
        <f t="shared" si="6"/>
        <v>1552444.9202690483</v>
      </c>
    </row>
    <row r="14" spans="1:16">
      <c r="A14" s="69">
        <v>11</v>
      </c>
      <c r="B14" s="2" t="s">
        <v>26</v>
      </c>
      <c r="C14" s="2" t="s">
        <v>28</v>
      </c>
      <c r="D14" s="8">
        <f>SUMIFS('Dealer Wise'!E$3:E$123,'Dealer Wise'!$D$3:$D$123,'Zone Wise'!$C14)</f>
        <v>19945423.849390477</v>
      </c>
      <c r="E14" s="8">
        <f>SUMIFS('Dealer Wise'!F$3:F$123,'Dealer Wise'!$D$3:$D$123,'Zone Wise'!$C14)</f>
        <v>13371502.942800002</v>
      </c>
      <c r="F14" s="9">
        <f t="shared" si="0"/>
        <v>0.6704045521303188</v>
      </c>
      <c r="G14" s="46">
        <f t="shared" si="7"/>
        <v>2584836.1367123798</v>
      </c>
      <c r="H14" s="8">
        <f t="shared" si="1"/>
        <v>646209.03417809494</v>
      </c>
      <c r="I14" s="46">
        <f t="shared" si="8"/>
        <v>3781561.5676758084</v>
      </c>
      <c r="J14" s="8">
        <f t="shared" si="2"/>
        <v>945390.39191895211</v>
      </c>
      <c r="K14" s="8">
        <f t="shared" si="9"/>
        <v>4778832.7601453308</v>
      </c>
      <c r="L14" s="8">
        <f t="shared" si="3"/>
        <v>1194708.1900363327</v>
      </c>
      <c r="M14" s="56">
        <f t="shared" si="10"/>
        <v>5776103.9526148532</v>
      </c>
      <c r="N14" s="8">
        <f t="shared" si="4"/>
        <v>1444025.9881537133</v>
      </c>
      <c r="O14" s="8">
        <f t="shared" si="5"/>
        <v>6573920.9065904748</v>
      </c>
      <c r="P14" s="8">
        <f t="shared" si="6"/>
        <v>1643480.2266476187</v>
      </c>
    </row>
    <row r="15" spans="1:16">
      <c r="A15" s="69">
        <v>12</v>
      </c>
      <c r="B15" s="2" t="s">
        <v>26</v>
      </c>
      <c r="C15" s="2" t="s">
        <v>31</v>
      </c>
      <c r="D15" s="8">
        <f>SUMIFS('Dealer Wise'!E$3:E$123,'Dealer Wise'!$D$3:$D$123,'Zone Wise'!$C15)</f>
        <v>25762885.098033324</v>
      </c>
      <c r="E15" s="8">
        <f>SUMIFS('Dealer Wise'!F$3:F$123,'Dealer Wise'!$D$3:$D$123,'Zone Wise'!$C15)</f>
        <v>22487019.910000004</v>
      </c>
      <c r="F15" s="9">
        <f t="shared" si="0"/>
        <v>0.87284556152900006</v>
      </c>
      <c r="G15" s="46">
        <f t="shared" si="7"/>
        <v>-1876711.8315733448</v>
      </c>
      <c r="H15" s="8">
        <f t="shared" si="1"/>
        <v>-469177.95789333619</v>
      </c>
      <c r="I15" s="46">
        <f t="shared" si="8"/>
        <v>-330938.72569134459</v>
      </c>
      <c r="J15" s="8">
        <f t="shared" si="2"/>
        <v>-82734.681422836147</v>
      </c>
      <c r="K15" s="8">
        <f t="shared" si="9"/>
        <v>957205.52921032161</v>
      </c>
      <c r="L15" s="8">
        <f t="shared" si="3"/>
        <v>239301.3823025804</v>
      </c>
      <c r="M15" s="56">
        <f t="shared" si="10"/>
        <v>2245349.7841119878</v>
      </c>
      <c r="N15" s="8">
        <f t="shared" si="4"/>
        <v>561337.44602799695</v>
      </c>
      <c r="O15" s="8">
        <f t="shared" si="5"/>
        <v>3275865.18803332</v>
      </c>
      <c r="P15" s="8">
        <f t="shared" si="6"/>
        <v>818966.29700833</v>
      </c>
    </row>
    <row r="16" spans="1:16">
      <c r="A16" s="69">
        <v>13</v>
      </c>
      <c r="B16" s="2" t="s">
        <v>26</v>
      </c>
      <c r="C16" s="2" t="s">
        <v>33</v>
      </c>
      <c r="D16" s="8">
        <f>SUMIFS('Dealer Wise'!E$3:E$123,'Dealer Wise'!$D$3:$D$123,'Zone Wise'!$C16)</f>
        <v>25134353.601466656</v>
      </c>
      <c r="E16" s="8">
        <f>SUMIFS('Dealer Wise'!F$3:F$123,'Dealer Wise'!$D$3:$D$123,'Zone Wise'!$C16)</f>
        <v>14221677.475000003</v>
      </c>
      <c r="F16" s="9">
        <f t="shared" si="0"/>
        <v>0.56582626712827544</v>
      </c>
      <c r="G16" s="46">
        <f t="shared" si="7"/>
        <v>5885805.4061733205</v>
      </c>
      <c r="H16" s="8">
        <f t="shared" si="1"/>
        <v>1471451.3515433301</v>
      </c>
      <c r="I16" s="46">
        <f t="shared" si="8"/>
        <v>7393866.6222613212</v>
      </c>
      <c r="J16" s="8">
        <f t="shared" si="2"/>
        <v>1848466.6555653303</v>
      </c>
      <c r="K16" s="8">
        <f t="shared" si="9"/>
        <v>8650584.3023346532</v>
      </c>
      <c r="L16" s="8">
        <f t="shared" si="3"/>
        <v>2162646.0755836633</v>
      </c>
      <c r="M16" s="56">
        <f t="shared" si="10"/>
        <v>9907301.9824079853</v>
      </c>
      <c r="N16" s="8">
        <f t="shared" si="4"/>
        <v>2476825.4956019963</v>
      </c>
      <c r="O16" s="8">
        <f t="shared" si="5"/>
        <v>10912676.126466652</v>
      </c>
      <c r="P16" s="8">
        <f t="shared" si="6"/>
        <v>2728169.0316166631</v>
      </c>
    </row>
    <row r="17" spans="1:16">
      <c r="A17" s="69">
        <v>14</v>
      </c>
      <c r="B17" s="2" t="s">
        <v>26</v>
      </c>
      <c r="C17" s="2" t="s">
        <v>35</v>
      </c>
      <c r="D17" s="8">
        <f>SUMIFS('Dealer Wise'!E$3:E$123,'Dealer Wise'!$D$3:$D$123,'Zone Wise'!$C17)</f>
        <v>22771796.758209523</v>
      </c>
      <c r="E17" s="8">
        <f>SUMIFS('Dealer Wise'!F$3:F$123,'Dealer Wise'!$D$3:$D$123,'Zone Wise'!$C17)</f>
        <v>19677398.784000006</v>
      </c>
      <c r="F17" s="9">
        <f t="shared" si="0"/>
        <v>0.86411270014984887</v>
      </c>
      <c r="G17" s="46">
        <f t="shared" si="7"/>
        <v>-1459961.3774323873</v>
      </c>
      <c r="H17" s="8">
        <f t="shared" si="1"/>
        <v>-364990.34435809683</v>
      </c>
      <c r="I17" s="46">
        <f t="shared" si="8"/>
        <v>-93653.571939814836</v>
      </c>
      <c r="J17" s="8">
        <f t="shared" si="2"/>
        <v>-23413.392984953709</v>
      </c>
      <c r="K17" s="8">
        <f t="shared" si="9"/>
        <v>1044936.2659706622</v>
      </c>
      <c r="L17" s="8">
        <f t="shared" si="3"/>
        <v>261234.06649266556</v>
      </c>
      <c r="M17" s="56">
        <f t="shared" si="10"/>
        <v>2183526.1038811356</v>
      </c>
      <c r="N17" s="8">
        <f t="shared" si="4"/>
        <v>545881.5259702839</v>
      </c>
      <c r="O17" s="8">
        <f t="shared" si="5"/>
        <v>3094397.9742095172</v>
      </c>
      <c r="P17" s="8">
        <f t="shared" si="6"/>
        <v>773599.49355237931</v>
      </c>
    </row>
    <row r="18" spans="1:16">
      <c r="A18" s="69">
        <v>15</v>
      </c>
      <c r="B18" s="2" t="s">
        <v>26</v>
      </c>
      <c r="C18" s="2" t="s">
        <v>37</v>
      </c>
      <c r="D18" s="8">
        <f>SUMIFS('Dealer Wise'!E$3:E$123,'Dealer Wise'!$D$3:$D$123,'Zone Wise'!$C18)</f>
        <v>40934431.419804767</v>
      </c>
      <c r="E18" s="8">
        <f>SUMIFS('Dealer Wise'!F$3:F$123,'Dealer Wise'!$D$3:$D$123,'Zone Wise'!$C18)</f>
        <v>24991538.3576</v>
      </c>
      <c r="F18" s="9">
        <f t="shared" si="0"/>
        <v>0.61052608991433732</v>
      </c>
      <c r="G18" s="46">
        <f t="shared" si="7"/>
        <v>7756006.7782438137</v>
      </c>
      <c r="H18" s="8">
        <f t="shared" si="1"/>
        <v>1939001.6945609534</v>
      </c>
      <c r="I18" s="46">
        <f t="shared" si="8"/>
        <v>10212072.663432103</v>
      </c>
      <c r="J18" s="8">
        <f t="shared" si="2"/>
        <v>2553018.1658580257</v>
      </c>
      <c r="K18" s="8">
        <f t="shared" si="9"/>
        <v>12258794.234422337</v>
      </c>
      <c r="L18" s="8">
        <f t="shared" si="3"/>
        <v>3064698.5586055843</v>
      </c>
      <c r="M18" s="56">
        <f t="shared" si="10"/>
        <v>14305515.805412572</v>
      </c>
      <c r="N18" s="8">
        <f t="shared" si="4"/>
        <v>3576378.951353143</v>
      </c>
      <c r="O18" s="8">
        <f t="shared" si="5"/>
        <v>15942893.062204767</v>
      </c>
      <c r="P18" s="8">
        <f t="shared" si="6"/>
        <v>3985723.2655511918</v>
      </c>
    </row>
    <row r="19" spans="1:16">
      <c r="A19" s="69">
        <v>16</v>
      </c>
      <c r="B19" s="2" t="s">
        <v>41</v>
      </c>
      <c r="C19" s="2" t="s">
        <v>42</v>
      </c>
      <c r="D19" s="8">
        <f>SUMIFS('Dealer Wise'!E$3:E$123,'Dealer Wise'!$D$3:$D$123,'Zone Wise'!$C19)</f>
        <v>23080163.673757143</v>
      </c>
      <c r="E19" s="8">
        <f>SUMIFS('Dealer Wise'!F$3:F$123,'Dealer Wise'!$D$3:$D$123,'Zone Wise'!$C19)</f>
        <v>11687974.031500001</v>
      </c>
      <c r="F19" s="9">
        <f t="shared" si="0"/>
        <v>0.50640776195142789</v>
      </c>
      <c r="G19" s="46">
        <f t="shared" si="7"/>
        <v>6776156.9075057134</v>
      </c>
      <c r="H19" s="8">
        <f t="shared" si="1"/>
        <v>1694039.2268764284</v>
      </c>
      <c r="I19" s="46">
        <f t="shared" si="8"/>
        <v>8160966.7279311419</v>
      </c>
      <c r="J19" s="8">
        <f t="shared" si="2"/>
        <v>2040241.6819827855</v>
      </c>
      <c r="K19" s="8">
        <f t="shared" si="9"/>
        <v>9314974.9116190001</v>
      </c>
      <c r="L19" s="8">
        <f t="shared" si="3"/>
        <v>2328743.72790475</v>
      </c>
      <c r="M19" s="56">
        <f t="shared" si="10"/>
        <v>10468983.095306855</v>
      </c>
      <c r="N19" s="8">
        <f t="shared" si="4"/>
        <v>2617245.7738267137</v>
      </c>
      <c r="O19" s="8">
        <f t="shared" si="5"/>
        <v>11392189.642257143</v>
      </c>
      <c r="P19" s="8">
        <f t="shared" si="6"/>
        <v>2848047.4105642857</v>
      </c>
    </row>
    <row r="20" spans="1:16">
      <c r="A20" s="69">
        <v>17</v>
      </c>
      <c r="B20" s="2" t="s">
        <v>41</v>
      </c>
      <c r="C20" s="2" t="s">
        <v>44</v>
      </c>
      <c r="D20" s="8">
        <f>SUMIFS('Dealer Wise'!E$3:E$123,'Dealer Wise'!$D$3:$D$123,'Zone Wise'!$C20)</f>
        <v>13170201.478923811</v>
      </c>
      <c r="E20" s="8">
        <f>SUMIFS('Dealer Wise'!F$3:F$123,'Dealer Wise'!$D$3:$D$123,'Zone Wise'!$C20)</f>
        <v>6122380.1373999994</v>
      </c>
      <c r="F20" s="9">
        <f t="shared" si="0"/>
        <v>0.46486609541984647</v>
      </c>
      <c r="G20" s="46">
        <f t="shared" si="7"/>
        <v>4413781.0457390491</v>
      </c>
      <c r="H20" s="8">
        <f t="shared" si="1"/>
        <v>1103445.2614347623</v>
      </c>
      <c r="I20" s="46">
        <f t="shared" si="8"/>
        <v>5203993.1344744768</v>
      </c>
      <c r="J20" s="8">
        <f t="shared" si="2"/>
        <v>1300998.2836186192</v>
      </c>
      <c r="K20" s="8">
        <f t="shared" si="9"/>
        <v>5862503.2084206678</v>
      </c>
      <c r="L20" s="8">
        <f t="shared" si="3"/>
        <v>1465625.8021051669</v>
      </c>
      <c r="M20" s="56">
        <f t="shared" si="10"/>
        <v>6521013.2823668588</v>
      </c>
      <c r="N20" s="8">
        <f t="shared" si="4"/>
        <v>1630253.3205917147</v>
      </c>
      <c r="O20" s="8">
        <f t="shared" si="5"/>
        <v>7047821.3415238112</v>
      </c>
      <c r="P20" s="8">
        <f t="shared" si="6"/>
        <v>1761955.3353809528</v>
      </c>
    </row>
    <row r="21" spans="1:16">
      <c r="A21" s="69">
        <v>18</v>
      </c>
      <c r="B21" s="2" t="s">
        <v>41</v>
      </c>
      <c r="C21" s="2" t="s">
        <v>46</v>
      </c>
      <c r="D21" s="8">
        <f>SUMIFS('Dealer Wise'!E$3:E$123,'Dealer Wise'!$D$3:$D$123,'Zone Wise'!$C21)</f>
        <v>16048974.996009527</v>
      </c>
      <c r="E21" s="8">
        <f>SUMIFS('Dealer Wise'!F$3:F$123,'Dealer Wise'!$D$3:$D$123,'Zone Wise'!$C21)</f>
        <v>10688479.116800003</v>
      </c>
      <c r="F21" s="9">
        <f t="shared" si="0"/>
        <v>0.66599138695509363</v>
      </c>
      <c r="G21" s="46">
        <f t="shared" si="7"/>
        <v>2150700.880007619</v>
      </c>
      <c r="H21" s="8">
        <f t="shared" si="1"/>
        <v>537675.22000190476</v>
      </c>
      <c r="I21" s="46">
        <f t="shared" si="8"/>
        <v>3113639.3797681909</v>
      </c>
      <c r="J21" s="8">
        <f t="shared" si="2"/>
        <v>778409.84494204773</v>
      </c>
      <c r="K21" s="8">
        <f t="shared" si="9"/>
        <v>3916088.1295686662</v>
      </c>
      <c r="L21" s="8">
        <f t="shared" si="3"/>
        <v>979022.03239216655</v>
      </c>
      <c r="M21" s="56">
        <f t="shared" si="10"/>
        <v>4718536.8793691415</v>
      </c>
      <c r="N21" s="8">
        <f t="shared" si="4"/>
        <v>1179634.2198422854</v>
      </c>
      <c r="O21" s="8">
        <f t="shared" si="5"/>
        <v>5360495.879209524</v>
      </c>
      <c r="P21" s="8">
        <f t="shared" si="6"/>
        <v>1340123.969802381</v>
      </c>
    </row>
    <row r="22" spans="1:16">
      <c r="A22" s="69">
        <v>19</v>
      </c>
      <c r="B22" s="2" t="s">
        <v>41</v>
      </c>
      <c r="C22" s="2" t="s">
        <v>51</v>
      </c>
      <c r="D22" s="8">
        <f>SUMIFS('Dealer Wise'!E$3:E$123,'Dealer Wise'!$D$3:$D$123,'Zone Wise'!$C22)</f>
        <v>11059255.570685714</v>
      </c>
      <c r="E22" s="8">
        <f>SUMIFS('Dealer Wise'!F$3:F$123,'Dealer Wise'!$D$3:$D$123,'Zone Wise'!$C22)</f>
        <v>4251979.032300001</v>
      </c>
      <c r="F22" s="9">
        <f t="shared" si="0"/>
        <v>0.38447244528560637</v>
      </c>
      <c r="G22" s="46">
        <f t="shared" si="7"/>
        <v>4595425.4242485706</v>
      </c>
      <c r="H22" s="8">
        <f t="shared" si="1"/>
        <v>1148856.3560621426</v>
      </c>
      <c r="I22" s="46">
        <f t="shared" si="8"/>
        <v>5258980.7584897131</v>
      </c>
      <c r="J22" s="8">
        <f t="shared" si="2"/>
        <v>1314745.1896224283</v>
      </c>
      <c r="K22" s="8">
        <f t="shared" si="9"/>
        <v>5811943.5370239988</v>
      </c>
      <c r="L22" s="8">
        <f t="shared" si="3"/>
        <v>1452985.8842559997</v>
      </c>
      <c r="M22" s="56">
        <f t="shared" si="10"/>
        <v>6364906.3155582845</v>
      </c>
      <c r="N22" s="8">
        <f t="shared" si="4"/>
        <v>1591226.5788895711</v>
      </c>
      <c r="O22" s="8">
        <f t="shared" si="5"/>
        <v>6807276.5383857135</v>
      </c>
      <c r="P22" s="8">
        <f t="shared" si="6"/>
        <v>1701819.1345964284</v>
      </c>
    </row>
    <row r="23" spans="1:16">
      <c r="A23" s="69">
        <v>20</v>
      </c>
      <c r="B23" s="2" t="s">
        <v>41</v>
      </c>
      <c r="C23" s="2" t="s">
        <v>49</v>
      </c>
      <c r="D23" s="8">
        <f>SUMIFS('Dealer Wise'!E$3:E$123,'Dealer Wise'!$D$3:$D$123,'Zone Wise'!$C23)</f>
        <v>12336360.363919048</v>
      </c>
      <c r="E23" s="8">
        <f>SUMIFS('Dealer Wise'!F$3:F$123,'Dealer Wise'!$D$3:$D$123,'Zone Wise'!$C23)</f>
        <v>4614355.7790000001</v>
      </c>
      <c r="F23" s="9">
        <f t="shared" si="0"/>
        <v>0.37404515131512417</v>
      </c>
      <c r="G23" s="46">
        <f t="shared" si="7"/>
        <v>5254732.5121352384</v>
      </c>
      <c r="H23" s="8">
        <f t="shared" si="1"/>
        <v>1313683.1280338096</v>
      </c>
      <c r="I23" s="46">
        <f t="shared" si="8"/>
        <v>5994914.1339703808</v>
      </c>
      <c r="J23" s="8">
        <f t="shared" si="2"/>
        <v>1498728.5334925952</v>
      </c>
      <c r="K23" s="8">
        <f t="shared" si="9"/>
        <v>6611732.152166334</v>
      </c>
      <c r="L23" s="8">
        <f t="shared" si="3"/>
        <v>1652933.0380415835</v>
      </c>
      <c r="M23" s="56">
        <f t="shared" si="10"/>
        <v>7228550.1703622853</v>
      </c>
      <c r="N23" s="8">
        <f t="shared" si="4"/>
        <v>1807137.5425905713</v>
      </c>
      <c r="O23" s="8">
        <f t="shared" si="5"/>
        <v>7722004.5849190475</v>
      </c>
      <c r="P23" s="8">
        <f t="shared" si="6"/>
        <v>1930501.1462297619</v>
      </c>
    </row>
    <row r="24" spans="1:16">
      <c r="A24" s="69">
        <v>21</v>
      </c>
      <c r="B24" s="2" t="s">
        <v>41</v>
      </c>
      <c r="C24" s="2" t="s">
        <v>54</v>
      </c>
      <c r="D24" s="8">
        <f>SUMIFS('Dealer Wise'!E$3:E$123,'Dealer Wise'!$D$3:$D$123,'Zone Wise'!$C24)</f>
        <v>20404787.442304764</v>
      </c>
      <c r="E24" s="8">
        <f>SUMIFS('Dealer Wise'!F$3:F$123,'Dealer Wise'!$D$3:$D$123,'Zone Wise'!$C24)</f>
        <v>11904320.277199998</v>
      </c>
      <c r="F24" s="9">
        <f t="shared" si="0"/>
        <v>0.58340819824072521</v>
      </c>
      <c r="G24" s="46">
        <f t="shared" si="7"/>
        <v>4419509.676643813</v>
      </c>
      <c r="H24" s="8">
        <f t="shared" si="1"/>
        <v>1104877.4191609533</v>
      </c>
      <c r="I24" s="46">
        <f t="shared" si="8"/>
        <v>5643796.9231821001</v>
      </c>
      <c r="J24" s="8">
        <f t="shared" si="2"/>
        <v>1410949.230795525</v>
      </c>
      <c r="K24" s="8">
        <f t="shared" si="9"/>
        <v>6664036.2952973358</v>
      </c>
      <c r="L24" s="8">
        <f t="shared" si="3"/>
        <v>1666009.073824334</v>
      </c>
      <c r="M24" s="56">
        <f t="shared" si="10"/>
        <v>7684275.6674125753</v>
      </c>
      <c r="N24" s="8">
        <f t="shared" si="4"/>
        <v>1921068.9168531438</v>
      </c>
      <c r="O24" s="8">
        <f t="shared" si="5"/>
        <v>8500467.1651047654</v>
      </c>
      <c r="P24" s="8">
        <f t="shared" si="6"/>
        <v>2125116.7912761914</v>
      </c>
    </row>
    <row r="25" spans="1:16">
      <c r="A25" s="69">
        <v>22</v>
      </c>
      <c r="B25" s="2" t="s">
        <v>41</v>
      </c>
      <c r="C25" s="2" t="s">
        <v>56</v>
      </c>
      <c r="D25" s="8">
        <f>SUMIFS('Dealer Wise'!E$3:E$123,'Dealer Wise'!$D$3:$D$123,'Zone Wise'!$C25)</f>
        <v>25947620.850976188</v>
      </c>
      <c r="E25" s="8">
        <f>SUMIFS('Dealer Wise'!F$3:F$123,'Dealer Wise'!$D$3:$D$123,'Zone Wise'!$C25)</f>
        <v>17516787.606000002</v>
      </c>
      <c r="F25" s="9">
        <f t="shared" si="0"/>
        <v>0.67508260994730063</v>
      </c>
      <c r="G25" s="46">
        <f t="shared" si="7"/>
        <v>3241309.0747809485</v>
      </c>
      <c r="H25" s="8">
        <f t="shared" si="1"/>
        <v>810327.26869523712</v>
      </c>
      <c r="I25" s="46">
        <f t="shared" si="8"/>
        <v>4798166.3258395195</v>
      </c>
      <c r="J25" s="8">
        <f t="shared" si="2"/>
        <v>1199541.5814598799</v>
      </c>
      <c r="K25" s="8">
        <f t="shared" si="9"/>
        <v>6095547.3683883287</v>
      </c>
      <c r="L25" s="8">
        <f t="shared" si="3"/>
        <v>1523886.8420970822</v>
      </c>
      <c r="M25" s="56">
        <f t="shared" si="10"/>
        <v>7392928.4109371379</v>
      </c>
      <c r="N25" s="8">
        <f t="shared" si="4"/>
        <v>1848232.1027342845</v>
      </c>
      <c r="O25" s="8">
        <f t="shared" si="5"/>
        <v>8430833.2449761853</v>
      </c>
      <c r="P25" s="8">
        <f t="shared" si="6"/>
        <v>2107708.3112440463</v>
      </c>
    </row>
    <row r="26" spans="1:16">
      <c r="A26" s="69">
        <v>23</v>
      </c>
      <c r="B26" s="2" t="s">
        <v>172</v>
      </c>
      <c r="C26" s="2" t="s">
        <v>61</v>
      </c>
      <c r="D26" s="8">
        <f>SUMIFS('Dealer Wise'!E$3:E$123,'Dealer Wise'!$D$3:$D$123,'Zone Wise'!$C26)</f>
        <v>27029543.949414276</v>
      </c>
      <c r="E26" s="8">
        <f>SUMIFS('Dealer Wise'!F$3:F$123,'Dealer Wise'!$D$3:$D$123,'Zone Wise'!$C26)</f>
        <v>19834005.850799996</v>
      </c>
      <c r="F26" s="9">
        <f t="shared" si="0"/>
        <v>0.7337898814689322</v>
      </c>
      <c r="G26" s="46">
        <f t="shared" si="7"/>
        <v>1789629.3087314256</v>
      </c>
      <c r="H26" s="8">
        <f t="shared" si="1"/>
        <v>447407.32718285639</v>
      </c>
      <c r="I26" s="46">
        <f t="shared" si="8"/>
        <v>3411401.9456962794</v>
      </c>
      <c r="J26" s="8">
        <f t="shared" si="2"/>
        <v>852850.48642406985</v>
      </c>
      <c r="K26" s="8">
        <f t="shared" si="9"/>
        <v>4762879.1431669965</v>
      </c>
      <c r="L26" s="8">
        <f t="shared" si="3"/>
        <v>1190719.7857917491</v>
      </c>
      <c r="M26" s="56">
        <f t="shared" si="10"/>
        <v>6114356.3406377062</v>
      </c>
      <c r="N26" s="8">
        <f t="shared" si="4"/>
        <v>1528589.0851594266</v>
      </c>
      <c r="O26" s="8">
        <f t="shared" si="5"/>
        <v>7195538.0986142792</v>
      </c>
      <c r="P26" s="8">
        <f t="shared" si="6"/>
        <v>1798884.5246535698</v>
      </c>
    </row>
    <row r="27" spans="1:16">
      <c r="A27" s="69">
        <v>24</v>
      </c>
      <c r="B27" s="2" t="s">
        <v>172</v>
      </c>
      <c r="C27" s="2" t="s">
        <v>62</v>
      </c>
      <c r="D27" s="8">
        <f>SUMIFS('Dealer Wise'!E$3:E$123,'Dealer Wise'!$D$3:$D$123,'Zone Wise'!$C27)</f>
        <v>23025374.18341428</v>
      </c>
      <c r="E27" s="8">
        <f>SUMIFS('Dealer Wise'!F$3:F$123,'Dealer Wise'!$D$3:$D$123,'Zone Wise'!$C27)</f>
        <v>18532761.805099998</v>
      </c>
      <c r="F27" s="9">
        <f t="shared" si="0"/>
        <v>0.80488428363737874</v>
      </c>
      <c r="G27" s="46">
        <f t="shared" si="7"/>
        <v>-112462.45836857334</v>
      </c>
      <c r="H27" s="8">
        <f t="shared" si="1"/>
        <v>-28115.614592143334</v>
      </c>
      <c r="I27" s="46">
        <f t="shared" si="8"/>
        <v>1269059.992636282</v>
      </c>
      <c r="J27" s="8">
        <f t="shared" si="2"/>
        <v>317264.9981590705</v>
      </c>
      <c r="K27" s="8">
        <f t="shared" si="9"/>
        <v>2420328.7018069997</v>
      </c>
      <c r="L27" s="8">
        <f t="shared" si="3"/>
        <v>605082.17545174994</v>
      </c>
      <c r="M27" s="56">
        <f t="shared" si="10"/>
        <v>3571597.41097771</v>
      </c>
      <c r="N27" s="8">
        <f t="shared" si="4"/>
        <v>892899.35274442751</v>
      </c>
      <c r="O27" s="8">
        <f t="shared" si="5"/>
        <v>4492612.3783142827</v>
      </c>
      <c r="P27" s="8">
        <f t="shared" si="6"/>
        <v>1123153.0945785707</v>
      </c>
    </row>
    <row r="28" spans="1:16">
      <c r="A28" s="69">
        <v>25</v>
      </c>
      <c r="B28" s="2" t="s">
        <v>172</v>
      </c>
      <c r="C28" s="2" t="s">
        <v>60</v>
      </c>
      <c r="D28" s="8">
        <f>SUMIFS('Dealer Wise'!E$3:E$123,'Dealer Wise'!$D$3:$D$123,'Zone Wise'!$C28)</f>
        <v>19984123.291090477</v>
      </c>
      <c r="E28" s="8">
        <f>SUMIFS('Dealer Wise'!F$3:F$123,'Dealer Wise'!$D$3:$D$123,'Zone Wise'!$C28)</f>
        <v>11181914.685999999</v>
      </c>
      <c r="F28" s="9">
        <f t="shared" si="0"/>
        <v>0.55953991691920923</v>
      </c>
      <c r="G28" s="46">
        <f t="shared" si="7"/>
        <v>4805383.9468723834</v>
      </c>
      <c r="H28" s="8">
        <f t="shared" si="1"/>
        <v>1201345.9867180958</v>
      </c>
      <c r="I28" s="46">
        <f t="shared" si="8"/>
        <v>6004431.3443378117</v>
      </c>
      <c r="J28" s="8">
        <f t="shared" si="2"/>
        <v>1501107.8360844529</v>
      </c>
      <c r="K28" s="8">
        <f t="shared" si="9"/>
        <v>7003637.5088923369</v>
      </c>
      <c r="L28" s="8">
        <f t="shared" si="3"/>
        <v>1750909.3772230842</v>
      </c>
      <c r="M28" s="56">
        <f t="shared" si="10"/>
        <v>8002843.6734468583</v>
      </c>
      <c r="N28" s="8">
        <f t="shared" si="4"/>
        <v>2000710.9183617146</v>
      </c>
      <c r="O28" s="8">
        <f t="shared" si="5"/>
        <v>8802208.6050904784</v>
      </c>
      <c r="P28" s="8">
        <f t="shared" si="6"/>
        <v>2200552.1512726196</v>
      </c>
    </row>
    <row r="29" spans="1:16">
      <c r="A29" s="69">
        <v>26</v>
      </c>
      <c r="B29" s="2" t="s">
        <v>172</v>
      </c>
      <c r="C29" s="2" t="s">
        <v>63</v>
      </c>
      <c r="D29" s="8">
        <f>SUMIFS('Dealer Wise'!E$3:E$123,'Dealer Wise'!$D$3:$D$123,'Zone Wise'!$C29)</f>
        <v>22585854.425657146</v>
      </c>
      <c r="E29" s="8">
        <f>SUMIFS('Dealer Wise'!F$3:F$123,'Dealer Wise'!$D$3:$D$123,'Zone Wise'!$C29)</f>
        <v>16613370.332000002</v>
      </c>
      <c r="F29" s="9">
        <f t="shared" si="0"/>
        <v>0.73556527988277021</v>
      </c>
      <c r="G29" s="46">
        <f t="shared" si="7"/>
        <v>1455313.2085257135</v>
      </c>
      <c r="H29" s="8">
        <f t="shared" si="1"/>
        <v>363828.30213142838</v>
      </c>
      <c r="I29" s="46">
        <f t="shared" si="8"/>
        <v>2810464.4740651436</v>
      </c>
      <c r="J29" s="8">
        <f t="shared" si="2"/>
        <v>702616.1185162859</v>
      </c>
      <c r="K29" s="8">
        <f t="shared" si="9"/>
        <v>3939757.195348002</v>
      </c>
      <c r="L29" s="8">
        <f t="shared" si="3"/>
        <v>984939.2988370005</v>
      </c>
      <c r="M29" s="56">
        <f t="shared" si="10"/>
        <v>5069049.9166308567</v>
      </c>
      <c r="N29" s="8">
        <f t="shared" si="4"/>
        <v>1267262.4791577142</v>
      </c>
      <c r="O29" s="8">
        <f t="shared" si="5"/>
        <v>5972484.0936571434</v>
      </c>
      <c r="P29" s="8">
        <f t="shared" si="6"/>
        <v>1493121.0234142859</v>
      </c>
    </row>
    <row r="30" spans="1:16">
      <c r="A30" s="69">
        <v>27</v>
      </c>
      <c r="B30" s="2" t="s">
        <v>172</v>
      </c>
      <c r="C30" s="2" t="s">
        <v>64</v>
      </c>
      <c r="D30" s="8">
        <f>SUMIFS('Dealer Wise'!E$3:E$123,'Dealer Wise'!$D$3:$D$123,'Zone Wise'!$C30)</f>
        <v>16669923.625109525</v>
      </c>
      <c r="E30" s="8">
        <f>SUMIFS('Dealer Wise'!F$3:F$123,'Dealer Wise'!$D$3:$D$123,'Zone Wise'!$C30)</f>
        <v>9259048.3952000011</v>
      </c>
      <c r="F30" s="9">
        <f t="shared" si="0"/>
        <v>0.55543436211389163</v>
      </c>
      <c r="G30" s="46">
        <f t="shared" si="7"/>
        <v>4076890.50488762</v>
      </c>
      <c r="H30" s="8">
        <f t="shared" si="1"/>
        <v>1019222.626221905</v>
      </c>
      <c r="I30" s="46">
        <f t="shared" si="8"/>
        <v>5077085.92239419</v>
      </c>
      <c r="J30" s="8">
        <f t="shared" si="2"/>
        <v>1269271.4805985475</v>
      </c>
      <c r="K30" s="8">
        <f t="shared" si="9"/>
        <v>5910582.1036496684</v>
      </c>
      <c r="L30" s="8">
        <f t="shared" si="3"/>
        <v>1477645.5259124171</v>
      </c>
      <c r="M30" s="56">
        <f t="shared" si="10"/>
        <v>6744078.2849051431</v>
      </c>
      <c r="N30" s="8">
        <f t="shared" si="4"/>
        <v>1686019.5712262858</v>
      </c>
      <c r="O30" s="8">
        <f t="shared" si="5"/>
        <v>7410875.2299095243</v>
      </c>
      <c r="P30" s="8">
        <f t="shared" si="6"/>
        <v>1852718.8074773811</v>
      </c>
    </row>
    <row r="31" spans="1:16">
      <c r="A31" s="69">
        <v>28</v>
      </c>
      <c r="B31" s="2" t="s">
        <v>172</v>
      </c>
      <c r="C31" s="29" t="s">
        <v>178</v>
      </c>
      <c r="D31" s="8">
        <f>SUMIFS('Dealer Wise'!E$3:E$123,'Dealer Wise'!$D$3:$D$123,'Zone Wise'!$C31)</f>
        <v>16447514.377404761</v>
      </c>
      <c r="E31" s="8">
        <f>SUMIFS('Dealer Wise'!F$3:F$123,'Dealer Wise'!$D$3:$D$123,'Zone Wise'!$C31)</f>
        <v>9778399.1981000025</v>
      </c>
      <c r="F31" s="9">
        <f t="shared" si="0"/>
        <v>0.59452139537469295</v>
      </c>
      <c r="G31" s="46">
        <f t="shared" si="7"/>
        <v>3379612.3038238063</v>
      </c>
      <c r="H31" s="8">
        <f t="shared" si="1"/>
        <v>844903.07595595159</v>
      </c>
      <c r="I31" s="46">
        <f t="shared" si="8"/>
        <v>4366463.1664680913</v>
      </c>
      <c r="J31" s="8">
        <f t="shared" si="2"/>
        <v>1091615.7916170228</v>
      </c>
      <c r="K31" s="8">
        <f t="shared" si="9"/>
        <v>5188838.8853383306</v>
      </c>
      <c r="L31" s="8">
        <f t="shared" si="3"/>
        <v>1297209.7213345827</v>
      </c>
      <c r="M31" s="56">
        <f t="shared" si="10"/>
        <v>6011214.6042085662</v>
      </c>
      <c r="N31" s="8">
        <f t="shared" si="4"/>
        <v>1502803.6510521416</v>
      </c>
      <c r="O31" s="8">
        <f t="shared" si="5"/>
        <v>6669115.1793047581</v>
      </c>
      <c r="P31" s="8">
        <f t="shared" si="6"/>
        <v>1667278.7948261895</v>
      </c>
    </row>
    <row r="32" spans="1:16">
      <c r="A32" s="69">
        <v>29</v>
      </c>
      <c r="B32" s="2" t="s">
        <v>66</v>
      </c>
      <c r="C32" s="29" t="s">
        <v>67</v>
      </c>
      <c r="D32" s="8">
        <f>SUMIFS('Dealer Wise'!E$3:E$123,'Dealer Wise'!$D$3:$D$123,'Zone Wise'!$C32)</f>
        <v>16801628.448561907</v>
      </c>
      <c r="E32" s="8">
        <f>SUMIFS('Dealer Wise'!F$3:F$123,'Dealer Wise'!$D$3:$D$123,'Zone Wise'!$C32)</f>
        <v>10383189.800300002</v>
      </c>
      <c r="F32" s="9">
        <f t="shared" si="0"/>
        <v>0.61798710952858416</v>
      </c>
      <c r="G32" s="46">
        <f t="shared" si="7"/>
        <v>3058112.9585495237</v>
      </c>
      <c r="H32" s="8">
        <f t="shared" si="1"/>
        <v>764528.23963738093</v>
      </c>
      <c r="I32" s="46">
        <f t="shared" si="8"/>
        <v>4066210.6654632371</v>
      </c>
      <c r="J32" s="8">
        <f t="shared" si="2"/>
        <v>1016552.6663658093</v>
      </c>
      <c r="K32" s="8">
        <f t="shared" si="9"/>
        <v>4906292.0878913328</v>
      </c>
      <c r="L32" s="8">
        <f t="shared" si="3"/>
        <v>1226573.0219728332</v>
      </c>
      <c r="M32" s="56">
        <f t="shared" si="10"/>
        <v>5746373.5103194285</v>
      </c>
      <c r="N32" s="8">
        <f t="shared" si="4"/>
        <v>1436593.3775798571</v>
      </c>
      <c r="O32" s="8">
        <f t="shared" si="5"/>
        <v>6418438.6482619047</v>
      </c>
      <c r="P32" s="8">
        <f t="shared" si="6"/>
        <v>1604609.6620654762</v>
      </c>
    </row>
    <row r="33" spans="1:16">
      <c r="A33" s="69">
        <v>30</v>
      </c>
      <c r="B33" s="2" t="s">
        <v>66</v>
      </c>
      <c r="C33" s="2" t="s">
        <v>71</v>
      </c>
      <c r="D33" s="8">
        <f>SUMIFS('Dealer Wise'!E$3:E$123,'Dealer Wise'!$D$3:$D$123,'Zone Wise'!$C33)</f>
        <v>40898120.896657147</v>
      </c>
      <c r="E33" s="8">
        <f>SUMIFS('Dealer Wise'!F$3:F$123,'Dealer Wise'!$D$3:$D$123,'Zone Wise'!$C33)</f>
        <v>31054436.170499995</v>
      </c>
      <c r="F33" s="9">
        <f t="shared" si="0"/>
        <v>0.75931205369971566</v>
      </c>
      <c r="G33" s="46">
        <f t="shared" si="7"/>
        <v>1664060.5468257219</v>
      </c>
      <c r="H33" s="8">
        <f t="shared" si="1"/>
        <v>416015.13670643046</v>
      </c>
      <c r="I33" s="46">
        <f t="shared" si="8"/>
        <v>4117947.8006251529</v>
      </c>
      <c r="J33" s="8">
        <f t="shared" si="2"/>
        <v>1029486.9501562882</v>
      </c>
      <c r="K33" s="8">
        <f t="shared" si="9"/>
        <v>6162853.8454580083</v>
      </c>
      <c r="L33" s="8">
        <f t="shared" si="3"/>
        <v>1540713.4613645021</v>
      </c>
      <c r="M33" s="56">
        <f t="shared" si="10"/>
        <v>8207759.8902908638</v>
      </c>
      <c r="N33" s="8">
        <f t="shared" si="4"/>
        <v>2051939.972572716</v>
      </c>
      <c r="O33" s="8">
        <f t="shared" si="5"/>
        <v>9843684.7261571512</v>
      </c>
      <c r="P33" s="8">
        <f t="shared" si="6"/>
        <v>2460921.1815392878</v>
      </c>
    </row>
    <row r="34" spans="1:16">
      <c r="A34" s="69">
        <v>31</v>
      </c>
      <c r="B34" s="2" t="s">
        <v>66</v>
      </c>
      <c r="C34" s="2" t="s">
        <v>75</v>
      </c>
      <c r="D34" s="8">
        <f>SUMIFS('Dealer Wise'!E$3:E$123,'Dealer Wise'!$D$3:$D$123,'Zone Wise'!$C34)</f>
        <v>26391198.818647623</v>
      </c>
      <c r="E34" s="8">
        <f>SUMIFS('Dealer Wise'!F$3:F$123,'Dealer Wise'!$D$3:$D$123,'Zone Wise'!$C34)</f>
        <v>16722551.548600003</v>
      </c>
      <c r="F34" s="9">
        <f t="shared" si="0"/>
        <v>0.63364122499748288</v>
      </c>
      <c r="G34" s="46">
        <f t="shared" si="7"/>
        <v>4390407.5063180961</v>
      </c>
      <c r="H34" s="8">
        <f t="shared" si="1"/>
        <v>1097601.876579524</v>
      </c>
      <c r="I34" s="46">
        <f t="shared" si="8"/>
        <v>5973879.4354369529</v>
      </c>
      <c r="J34" s="8">
        <f t="shared" si="2"/>
        <v>1493469.8588592382</v>
      </c>
      <c r="K34" s="8">
        <f t="shared" si="9"/>
        <v>7293439.3763693348</v>
      </c>
      <c r="L34" s="8">
        <f t="shared" si="3"/>
        <v>1823359.8440923337</v>
      </c>
      <c r="M34" s="56">
        <f t="shared" si="10"/>
        <v>8612999.3173017129</v>
      </c>
      <c r="N34" s="8">
        <f t="shared" si="4"/>
        <v>2153249.8293254282</v>
      </c>
      <c r="O34" s="8">
        <f t="shared" si="5"/>
        <v>9668647.2700476199</v>
      </c>
      <c r="P34" s="8">
        <f t="shared" si="6"/>
        <v>2417161.817511905</v>
      </c>
    </row>
    <row r="35" spans="1:16">
      <c r="A35" s="69">
        <v>32</v>
      </c>
      <c r="B35" s="2" t="s">
        <v>66</v>
      </c>
      <c r="C35" s="2" t="s">
        <v>66</v>
      </c>
      <c r="D35" s="8">
        <f>SUMIFS('Dealer Wise'!E$3:E$123,'Dealer Wise'!$D$3:$D$123,'Zone Wise'!$C35)</f>
        <v>18309957.713500008</v>
      </c>
      <c r="E35" s="8">
        <f>SUMIFS('Dealer Wise'!F$3:F$123,'Dealer Wise'!$D$3:$D$123,'Zone Wise'!$C35)</f>
        <v>15687150.508100007</v>
      </c>
      <c r="F35" s="9">
        <f t="shared" ref="F35:F54" si="11">E35/D35</f>
        <v>0.85675514676551134</v>
      </c>
      <c r="G35" s="46">
        <f t="shared" si="7"/>
        <v>-1039184.3372999988</v>
      </c>
      <c r="H35" s="8">
        <f t="shared" si="1"/>
        <v>-259796.08432499971</v>
      </c>
      <c r="I35" s="46">
        <f t="shared" si="8"/>
        <v>59413.125509999692</v>
      </c>
      <c r="J35" s="8">
        <f t="shared" si="2"/>
        <v>14853.281377499923</v>
      </c>
      <c r="K35" s="8">
        <f t="shared" si="9"/>
        <v>974911.01118500158</v>
      </c>
      <c r="L35" s="8">
        <f t="shared" ref="L35:L53" si="12">K35/$P$2</f>
        <v>243727.7527962504</v>
      </c>
      <c r="M35" s="56">
        <f t="shared" si="10"/>
        <v>1890408.8968599997</v>
      </c>
      <c r="N35" s="8">
        <f t="shared" si="4"/>
        <v>472602.22421499994</v>
      </c>
      <c r="O35" s="8">
        <f t="shared" ref="O35:O53" si="13">D35-E35</f>
        <v>2622807.2054000013</v>
      </c>
      <c r="P35" s="8">
        <f t="shared" si="6"/>
        <v>655701.80135000031</v>
      </c>
    </row>
    <row r="36" spans="1:16">
      <c r="A36" s="69">
        <v>33</v>
      </c>
      <c r="B36" s="2" t="s">
        <v>66</v>
      </c>
      <c r="C36" s="2" t="s">
        <v>138</v>
      </c>
      <c r="D36" s="8">
        <f>SUMIFS('Dealer Wise'!E$3:E$123,'Dealer Wise'!$D$3:$D$123,'Zone Wise'!$C36)</f>
        <v>14316811.742652383</v>
      </c>
      <c r="E36" s="8">
        <f>SUMIFS('Dealer Wise'!F$3:F$123,'Dealer Wise'!$D$3:$D$123,'Zone Wise'!$C36)</f>
        <v>12601339.560000006</v>
      </c>
      <c r="F36" s="9">
        <f t="shared" si="11"/>
        <v>0.88017777885968329</v>
      </c>
      <c r="G36" s="46">
        <f t="shared" si="7"/>
        <v>-1147890.1658780985</v>
      </c>
      <c r="H36" s="8">
        <f t="shared" ref="H36:H53" si="14">G36/$P$2</f>
        <v>-286972.54146952461</v>
      </c>
      <c r="I36" s="46">
        <f t="shared" si="8"/>
        <v>-288881.46131895669</v>
      </c>
      <c r="J36" s="8">
        <f t="shared" ref="J36:J53" si="15">I36/$P$2</f>
        <v>-72220.365329739172</v>
      </c>
      <c r="K36" s="8">
        <f t="shared" si="9"/>
        <v>426959.12581366301</v>
      </c>
      <c r="L36" s="8">
        <f t="shared" si="12"/>
        <v>106739.78145341575</v>
      </c>
      <c r="M36" s="56">
        <f t="shared" si="10"/>
        <v>1142799.7129462808</v>
      </c>
      <c r="N36" s="8">
        <f t="shared" ref="N36:N53" si="16">M36/$P$2</f>
        <v>285699.92823657021</v>
      </c>
      <c r="O36" s="8">
        <f t="shared" si="13"/>
        <v>1715472.1826523766</v>
      </c>
      <c r="P36" s="8">
        <f t="shared" ref="P36:P53" si="17">O36/$P$2</f>
        <v>428868.04566309415</v>
      </c>
    </row>
    <row r="37" spans="1:16">
      <c r="A37" s="69">
        <v>34</v>
      </c>
      <c r="B37" s="2" t="s">
        <v>66</v>
      </c>
      <c r="C37" s="2" t="s">
        <v>82</v>
      </c>
      <c r="D37" s="8">
        <f>SUMIFS('Dealer Wise'!E$3:E$123,'Dealer Wise'!$D$3:$D$123,'Zone Wise'!$C37)</f>
        <v>27725818.356780954</v>
      </c>
      <c r="E37" s="8">
        <f>SUMIFS('Dealer Wise'!F$3:F$123,'Dealer Wise'!$D$3:$D$123,'Zone Wise'!$C37)</f>
        <v>18692390.309900001</v>
      </c>
      <c r="F37" s="9">
        <f t="shared" si="11"/>
        <v>0.67418714460878548</v>
      </c>
      <c r="G37" s="46">
        <f t="shared" si="7"/>
        <v>3488264.375524763</v>
      </c>
      <c r="H37" s="8">
        <f t="shared" si="14"/>
        <v>872066.09388119075</v>
      </c>
      <c r="I37" s="46">
        <f t="shared" si="8"/>
        <v>5151813.4769316204</v>
      </c>
      <c r="J37" s="8">
        <f t="shared" si="15"/>
        <v>1287953.3692329051</v>
      </c>
      <c r="K37" s="8">
        <f t="shared" si="9"/>
        <v>6538104.394770667</v>
      </c>
      <c r="L37" s="8">
        <f t="shared" si="12"/>
        <v>1634526.0986926667</v>
      </c>
      <c r="M37" s="56">
        <f t="shared" si="10"/>
        <v>7924395.3126097135</v>
      </c>
      <c r="N37" s="8">
        <f t="shared" si="16"/>
        <v>1981098.8281524284</v>
      </c>
      <c r="O37" s="8">
        <f t="shared" si="13"/>
        <v>9033428.046880953</v>
      </c>
      <c r="P37" s="8">
        <f t="shared" si="17"/>
        <v>2258357.0117202383</v>
      </c>
    </row>
    <row r="38" spans="1:16">
      <c r="A38" s="69">
        <v>35</v>
      </c>
      <c r="B38" s="2" t="s">
        <v>66</v>
      </c>
      <c r="C38" s="2" t="s">
        <v>87</v>
      </c>
      <c r="D38" s="8">
        <f>SUMIFS('Dealer Wise'!E$3:E$123,'Dealer Wise'!$D$3:$D$123,'Zone Wise'!$C38)</f>
        <v>21499806.487728566</v>
      </c>
      <c r="E38" s="8">
        <f>SUMIFS('Dealer Wise'!F$3:F$123,'Dealer Wise'!$D$3:$D$123,'Zone Wise'!$C38)</f>
        <v>16141198.7117</v>
      </c>
      <c r="F38" s="9">
        <f t="shared" si="11"/>
        <v>0.7507601857213414</v>
      </c>
      <c r="G38" s="46">
        <f t="shared" si="7"/>
        <v>1058646.4784828536</v>
      </c>
      <c r="H38" s="8">
        <f t="shared" si="14"/>
        <v>264661.61962071341</v>
      </c>
      <c r="I38" s="46">
        <f t="shared" si="8"/>
        <v>2348634.8677465655</v>
      </c>
      <c r="J38" s="8">
        <f t="shared" si="15"/>
        <v>587158.71693664137</v>
      </c>
      <c r="K38" s="8">
        <f t="shared" si="9"/>
        <v>3423625.1921329945</v>
      </c>
      <c r="L38" s="8">
        <f t="shared" si="12"/>
        <v>855906.29803324863</v>
      </c>
      <c r="M38" s="56">
        <f t="shared" si="10"/>
        <v>4498615.5165194236</v>
      </c>
      <c r="N38" s="8">
        <f t="shared" si="16"/>
        <v>1124653.8791298559</v>
      </c>
      <c r="O38" s="8">
        <f t="shared" si="13"/>
        <v>5358607.7760285661</v>
      </c>
      <c r="P38" s="8">
        <f t="shared" si="17"/>
        <v>1339651.9440071415</v>
      </c>
    </row>
    <row r="39" spans="1:16">
      <c r="A39" s="69">
        <v>36</v>
      </c>
      <c r="B39" s="2" t="s">
        <v>90</v>
      </c>
      <c r="C39" s="2" t="s">
        <v>105</v>
      </c>
      <c r="D39" s="8">
        <f>SUMIFS('Dealer Wise'!E$3:E$123,'Dealer Wise'!$D$3:$D$123,'Zone Wise'!$C39)</f>
        <v>22678798.249785718</v>
      </c>
      <c r="E39" s="8">
        <f>SUMIFS('Dealer Wise'!F$3:F$123,'Dealer Wise'!$D$3:$D$123,'Zone Wise'!$C39)</f>
        <v>13927198.232000001</v>
      </c>
      <c r="F39" s="9">
        <f t="shared" si="11"/>
        <v>0.61410653591980313</v>
      </c>
      <c r="G39" s="46">
        <f t="shared" si="7"/>
        <v>4215840.367828574</v>
      </c>
      <c r="H39" s="8">
        <f t="shared" si="14"/>
        <v>1053960.0919571435</v>
      </c>
      <c r="I39" s="46">
        <f t="shared" si="8"/>
        <v>5576568.2628157176</v>
      </c>
      <c r="J39" s="8">
        <f t="shared" si="15"/>
        <v>1394142.0657039294</v>
      </c>
      <c r="K39" s="8">
        <f t="shared" si="9"/>
        <v>6710508.1753050014</v>
      </c>
      <c r="L39" s="8">
        <f t="shared" si="12"/>
        <v>1677627.0438262504</v>
      </c>
      <c r="M39" s="56">
        <f t="shared" si="10"/>
        <v>7844448.087794289</v>
      </c>
      <c r="N39" s="8">
        <f t="shared" si="16"/>
        <v>1961112.0219485722</v>
      </c>
      <c r="O39" s="8">
        <f t="shared" si="13"/>
        <v>8751600.0177857168</v>
      </c>
      <c r="P39" s="8">
        <f t="shared" si="17"/>
        <v>2187900.0044464292</v>
      </c>
    </row>
    <row r="40" spans="1:16">
      <c r="A40" s="69">
        <v>37</v>
      </c>
      <c r="B40" s="2" t="s">
        <v>90</v>
      </c>
      <c r="C40" s="2" t="s">
        <v>91</v>
      </c>
      <c r="D40" s="8">
        <f>SUMIFS('Dealer Wise'!E$3:E$123,'Dealer Wise'!$D$3:$D$123,'Zone Wise'!$C40)</f>
        <v>17415266.500857145</v>
      </c>
      <c r="E40" s="8">
        <f>SUMIFS('Dealer Wise'!F$3:F$123,'Dealer Wise'!$D$3:$D$123,'Zone Wise'!$C40)</f>
        <v>13366443.450900001</v>
      </c>
      <c r="F40" s="9">
        <f t="shared" si="11"/>
        <v>0.76751300074805817</v>
      </c>
      <c r="G40" s="46">
        <f t="shared" si="7"/>
        <v>565769.74978571571</v>
      </c>
      <c r="H40" s="8">
        <f t="shared" si="14"/>
        <v>141442.43744642893</v>
      </c>
      <c r="I40" s="46">
        <f t="shared" si="8"/>
        <v>1610685.7398371436</v>
      </c>
      <c r="J40" s="8">
        <f t="shared" si="15"/>
        <v>402671.43495928589</v>
      </c>
      <c r="K40" s="8">
        <f t="shared" si="9"/>
        <v>2481449.0648800004</v>
      </c>
      <c r="L40" s="8">
        <f t="shared" si="12"/>
        <v>620362.26622000011</v>
      </c>
      <c r="M40" s="56">
        <f t="shared" si="10"/>
        <v>3352212.3899228573</v>
      </c>
      <c r="N40" s="8">
        <f t="shared" si="16"/>
        <v>838053.09748071432</v>
      </c>
      <c r="O40" s="8">
        <f t="shared" si="13"/>
        <v>4048823.0499571431</v>
      </c>
      <c r="P40" s="8">
        <f t="shared" si="17"/>
        <v>1012205.7624892858</v>
      </c>
    </row>
    <row r="41" spans="1:16">
      <c r="A41" s="69">
        <v>38</v>
      </c>
      <c r="B41" s="2" t="s">
        <v>90</v>
      </c>
      <c r="C41" s="2" t="s">
        <v>96</v>
      </c>
      <c r="D41" s="8">
        <f>SUMIFS('Dealer Wise'!E$3:E$123,'Dealer Wise'!$D$3:$D$123,'Zone Wise'!$C41)</f>
        <v>30920687.051214285</v>
      </c>
      <c r="E41" s="8">
        <f>SUMIFS('Dealer Wise'!F$3:F$123,'Dealer Wise'!$D$3:$D$123,'Zone Wise'!$C41)</f>
        <v>14935301.216499999</v>
      </c>
      <c r="F41" s="9">
        <f t="shared" si="11"/>
        <v>0.48301970754280105</v>
      </c>
      <c r="G41" s="46">
        <f t="shared" si="7"/>
        <v>9801248.4244714305</v>
      </c>
      <c r="H41" s="8">
        <f t="shared" si="14"/>
        <v>2450312.1061178576</v>
      </c>
      <c r="I41" s="46">
        <f t="shared" si="8"/>
        <v>11656489.647544287</v>
      </c>
      <c r="J41" s="8">
        <f t="shared" si="15"/>
        <v>2914122.4118860718</v>
      </c>
      <c r="K41" s="8">
        <f t="shared" si="9"/>
        <v>13202524.000105001</v>
      </c>
      <c r="L41" s="8">
        <f t="shared" si="12"/>
        <v>3300631.0000262503</v>
      </c>
      <c r="M41" s="56">
        <f t="shared" si="10"/>
        <v>14748558.352665715</v>
      </c>
      <c r="N41" s="8">
        <f t="shared" si="16"/>
        <v>3687139.5881664287</v>
      </c>
      <c r="O41" s="8">
        <f t="shared" si="13"/>
        <v>15985385.834714286</v>
      </c>
      <c r="P41" s="8">
        <f t="shared" si="17"/>
        <v>3996346.4586785715</v>
      </c>
    </row>
    <row r="42" spans="1:16">
      <c r="A42" s="69">
        <v>39</v>
      </c>
      <c r="B42" s="2" t="s">
        <v>90</v>
      </c>
      <c r="C42" s="2" t="s">
        <v>90</v>
      </c>
      <c r="D42" s="8">
        <f>SUMIFS('Dealer Wise'!E$3:E$123,'Dealer Wise'!$D$3:$D$123,'Zone Wise'!$C42)</f>
        <v>15907269.179057147</v>
      </c>
      <c r="E42" s="8">
        <f>SUMIFS('Dealer Wise'!F$3:F$123,'Dealer Wise'!$D$3:$D$123,'Zone Wise'!$C42)</f>
        <v>11607718.258200005</v>
      </c>
      <c r="F42" s="9">
        <f t="shared" si="11"/>
        <v>0.72971156315643704</v>
      </c>
      <c r="G42" s="46">
        <f t="shared" si="7"/>
        <v>1118097.0850457139</v>
      </c>
      <c r="H42" s="8">
        <f t="shared" si="14"/>
        <v>279524.27126142848</v>
      </c>
      <c r="I42" s="46">
        <f t="shared" si="8"/>
        <v>2072533.2357891425</v>
      </c>
      <c r="J42" s="8">
        <f t="shared" si="15"/>
        <v>518133.30894728564</v>
      </c>
      <c r="K42" s="8">
        <f t="shared" si="9"/>
        <v>2867896.6947419997</v>
      </c>
      <c r="L42" s="8">
        <f t="shared" si="12"/>
        <v>716974.17368549993</v>
      </c>
      <c r="M42" s="56">
        <f t="shared" si="10"/>
        <v>3663260.1536948569</v>
      </c>
      <c r="N42" s="8">
        <f t="shared" si="16"/>
        <v>915815.03842371423</v>
      </c>
      <c r="O42" s="8">
        <f t="shared" si="13"/>
        <v>4299550.9208571427</v>
      </c>
      <c r="P42" s="8">
        <f t="shared" si="17"/>
        <v>1074887.7302142857</v>
      </c>
    </row>
    <row r="43" spans="1:16">
      <c r="A43" s="69">
        <v>40</v>
      </c>
      <c r="B43" s="2" t="s">
        <v>90</v>
      </c>
      <c r="C43" s="2" t="s">
        <v>102</v>
      </c>
      <c r="D43" s="8">
        <f>SUMIFS('Dealer Wise'!E$3:E$123,'Dealer Wise'!$D$3:$D$123,'Zone Wise'!$C43)</f>
        <v>16691945.583633333</v>
      </c>
      <c r="E43" s="8">
        <f>SUMIFS('Dealer Wise'!F$3:F$123,'Dealer Wise'!$D$3:$D$123,'Zone Wise'!$C43)</f>
        <v>8158730.7685999991</v>
      </c>
      <c r="F43" s="9">
        <f t="shared" si="11"/>
        <v>0.48878249259329837</v>
      </c>
      <c r="G43" s="46">
        <f t="shared" si="7"/>
        <v>5194825.6983066676</v>
      </c>
      <c r="H43" s="8">
        <f t="shared" si="14"/>
        <v>1298706.4245766669</v>
      </c>
      <c r="I43" s="46">
        <f t="shared" si="8"/>
        <v>6196342.4333246676</v>
      </c>
      <c r="J43" s="8">
        <f t="shared" si="15"/>
        <v>1549085.6083311669</v>
      </c>
      <c r="K43" s="8">
        <f t="shared" si="9"/>
        <v>7030939.7125063343</v>
      </c>
      <c r="L43" s="8">
        <f t="shared" si="12"/>
        <v>1757734.9281265836</v>
      </c>
      <c r="M43" s="56">
        <f t="shared" si="10"/>
        <v>7865536.991688001</v>
      </c>
      <c r="N43" s="8">
        <f t="shared" si="16"/>
        <v>1966384.2479220002</v>
      </c>
      <c r="O43" s="8">
        <f t="shared" si="13"/>
        <v>8533214.8150333352</v>
      </c>
      <c r="P43" s="8">
        <f t="shared" si="17"/>
        <v>2133303.7037583338</v>
      </c>
    </row>
    <row r="44" spans="1:16">
      <c r="A44" s="69">
        <v>41</v>
      </c>
      <c r="B44" s="2" t="s">
        <v>108</v>
      </c>
      <c r="C44" s="2" t="s">
        <v>121</v>
      </c>
      <c r="D44" s="8">
        <f>SUMIFS('Dealer Wise'!E$3:E$123,'Dealer Wise'!$D$3:$D$123,'Zone Wise'!$C44)</f>
        <v>18993018.537376191</v>
      </c>
      <c r="E44" s="8">
        <f>SUMIFS('Dealer Wise'!F$3:F$123,'Dealer Wise'!$D$3:$D$123,'Zone Wise'!$C44)</f>
        <v>11736354.842300005</v>
      </c>
      <c r="F44" s="9">
        <f t="shared" si="11"/>
        <v>0.61792994195230933</v>
      </c>
      <c r="G44" s="46">
        <f t="shared" si="7"/>
        <v>3458059.9876009487</v>
      </c>
      <c r="H44" s="8">
        <f t="shared" si="14"/>
        <v>864514.99690023717</v>
      </c>
      <c r="I44" s="46">
        <f t="shared" si="8"/>
        <v>4597641.0998435188</v>
      </c>
      <c r="J44" s="8">
        <f t="shared" si="15"/>
        <v>1149410.2749608797</v>
      </c>
      <c r="K44" s="8">
        <f t="shared" si="9"/>
        <v>5547292.0267123282</v>
      </c>
      <c r="L44" s="8">
        <f t="shared" si="12"/>
        <v>1386823.006678082</v>
      </c>
      <c r="M44" s="56">
        <f t="shared" si="10"/>
        <v>6496942.9535811394</v>
      </c>
      <c r="N44" s="8">
        <f t="shared" si="16"/>
        <v>1624235.7383952849</v>
      </c>
      <c r="O44" s="8">
        <f t="shared" si="13"/>
        <v>7256663.6950761862</v>
      </c>
      <c r="P44" s="8">
        <f t="shared" si="17"/>
        <v>1814165.9237690466</v>
      </c>
    </row>
    <row r="45" spans="1:16">
      <c r="A45" s="69">
        <v>42</v>
      </c>
      <c r="B45" s="2" t="s">
        <v>108</v>
      </c>
      <c r="C45" s="2" t="s">
        <v>111</v>
      </c>
      <c r="D45" s="8">
        <f>SUMIFS('Dealer Wise'!E$3:E$123,'Dealer Wise'!$D$3:$D$123,'Zone Wise'!$C45)</f>
        <v>18570735.748252384</v>
      </c>
      <c r="E45" s="8">
        <f>SUMIFS('Dealer Wise'!F$3:F$123,'Dealer Wise'!$D$3:$D$123,'Zone Wise'!$C45)</f>
        <v>11289825.875</v>
      </c>
      <c r="F45" s="9">
        <f t="shared" si="11"/>
        <v>0.60793638055306665</v>
      </c>
      <c r="G45" s="46">
        <f t="shared" si="7"/>
        <v>3566762.7236019075</v>
      </c>
      <c r="H45" s="8">
        <f t="shared" si="14"/>
        <v>891690.68090047687</v>
      </c>
      <c r="I45" s="46">
        <f t="shared" si="8"/>
        <v>4681006.8684970494</v>
      </c>
      <c r="J45" s="8">
        <f t="shared" si="15"/>
        <v>1170251.7171242624</v>
      </c>
      <c r="K45" s="8">
        <f t="shared" si="9"/>
        <v>5609543.6559096687</v>
      </c>
      <c r="L45" s="8">
        <f t="shared" si="12"/>
        <v>1402385.9139774172</v>
      </c>
      <c r="M45" s="56">
        <f t="shared" si="10"/>
        <v>6538080.4433222897</v>
      </c>
      <c r="N45" s="8">
        <f t="shared" si="16"/>
        <v>1634520.1108305724</v>
      </c>
      <c r="O45" s="8">
        <f t="shared" si="13"/>
        <v>7280909.8732523844</v>
      </c>
      <c r="P45" s="8">
        <f t="shared" si="17"/>
        <v>1820227.4683130961</v>
      </c>
    </row>
    <row r="46" spans="1:16">
      <c r="A46" s="69">
        <v>43</v>
      </c>
      <c r="B46" s="2" t="s">
        <v>108</v>
      </c>
      <c r="C46" s="29" t="s">
        <v>1302</v>
      </c>
      <c r="D46" s="8">
        <f>SUMIFS('Dealer Wise'!E$3:E$123,'Dealer Wise'!$D$3:$D$123,'Zone Wise'!$C46)</f>
        <v>17590961.19865714</v>
      </c>
      <c r="E46" s="8">
        <f>SUMIFS('Dealer Wise'!F$3:F$123,'Dealer Wise'!$D$3:$D$123,'Zone Wise'!$C46)</f>
        <v>14500832.159399999</v>
      </c>
      <c r="F46" s="9">
        <f t="shared" si="11"/>
        <v>0.8243342700629096</v>
      </c>
      <c r="G46" s="46">
        <f t="shared" si="7"/>
        <v>-428063.20047428645</v>
      </c>
      <c r="H46" s="8">
        <f t="shared" si="14"/>
        <v>-107015.80011857161</v>
      </c>
      <c r="I46" s="46">
        <f t="shared" si="8"/>
        <v>627394.47144514136</v>
      </c>
      <c r="J46" s="8">
        <f t="shared" si="15"/>
        <v>156848.61786128534</v>
      </c>
      <c r="K46" s="8">
        <f t="shared" si="9"/>
        <v>1506942.5313779991</v>
      </c>
      <c r="L46" s="8">
        <f t="shared" si="12"/>
        <v>376735.63284449978</v>
      </c>
      <c r="M46" s="56">
        <f t="shared" si="10"/>
        <v>2386490.5913108531</v>
      </c>
      <c r="N46" s="8">
        <f t="shared" si="16"/>
        <v>596622.64782771328</v>
      </c>
      <c r="O46" s="8">
        <f t="shared" si="13"/>
        <v>3090129.0392571408</v>
      </c>
      <c r="P46" s="8">
        <f t="shared" si="17"/>
        <v>772532.25981428521</v>
      </c>
    </row>
    <row r="47" spans="1:16">
      <c r="A47" s="69">
        <v>44</v>
      </c>
      <c r="B47" s="2" t="s">
        <v>108</v>
      </c>
      <c r="C47" s="2" t="s">
        <v>108</v>
      </c>
      <c r="D47" s="8">
        <f>SUMIFS('Dealer Wise'!E$3:E$123,'Dealer Wise'!$D$3:$D$123,'Zone Wise'!$C47)</f>
        <v>39180014.230523802</v>
      </c>
      <c r="E47" s="8">
        <f>SUMIFS('Dealer Wise'!F$3:F$123,'Dealer Wise'!$D$3:$D$123,'Zone Wise'!$C47)</f>
        <v>23908135.837300003</v>
      </c>
      <c r="F47" s="9">
        <f t="shared" si="11"/>
        <v>0.61021253582582913</v>
      </c>
      <c r="G47" s="46">
        <f t="shared" si="7"/>
        <v>7435875.54711904</v>
      </c>
      <c r="H47" s="8">
        <f t="shared" si="14"/>
        <v>1858968.88677976</v>
      </c>
      <c r="I47" s="46">
        <f t="shared" si="8"/>
        <v>9786676.4009504691</v>
      </c>
      <c r="J47" s="8">
        <f t="shared" si="15"/>
        <v>2446669.1002376173</v>
      </c>
      <c r="K47" s="8">
        <f t="shared" si="9"/>
        <v>11745677.112476662</v>
      </c>
      <c r="L47" s="8">
        <f t="shared" si="12"/>
        <v>2936419.2781191655</v>
      </c>
      <c r="M47" s="56">
        <f t="shared" si="10"/>
        <v>13704677.824002847</v>
      </c>
      <c r="N47" s="8">
        <f t="shared" si="16"/>
        <v>3426169.4560007118</v>
      </c>
      <c r="O47" s="8">
        <f t="shared" si="13"/>
        <v>15271878.3932238</v>
      </c>
      <c r="P47" s="8">
        <f t="shared" si="17"/>
        <v>3817969.5983059499</v>
      </c>
    </row>
    <row r="48" spans="1:16">
      <c r="A48" s="69">
        <v>45</v>
      </c>
      <c r="B48" s="2" t="s">
        <v>108</v>
      </c>
      <c r="C48" s="2" t="s">
        <v>117</v>
      </c>
      <c r="D48" s="8">
        <f>SUMIFS('Dealer Wise'!E$3:E$123,'Dealer Wise'!$D$3:$D$123,'Zone Wise'!$C48)</f>
        <v>18072510.14145238</v>
      </c>
      <c r="E48" s="8">
        <f>SUMIFS('Dealer Wise'!F$3:F$123,'Dealer Wise'!$D$3:$D$123,'Zone Wise'!$C48)</f>
        <v>9412982.5220000036</v>
      </c>
      <c r="F48" s="9">
        <f t="shared" si="11"/>
        <v>0.52084533074405226</v>
      </c>
      <c r="G48" s="46">
        <f t="shared" si="7"/>
        <v>5045025.5911619011</v>
      </c>
      <c r="H48" s="8">
        <f t="shared" si="14"/>
        <v>1261256.3977904753</v>
      </c>
      <c r="I48" s="46">
        <f t="shared" si="8"/>
        <v>6129376.1996490434</v>
      </c>
      <c r="J48" s="8">
        <f t="shared" si="15"/>
        <v>1532344.0499122608</v>
      </c>
      <c r="K48" s="8">
        <f t="shared" si="9"/>
        <v>7033001.7067216616</v>
      </c>
      <c r="L48" s="8">
        <f t="shared" si="12"/>
        <v>1758250.4266804154</v>
      </c>
      <c r="M48" s="56">
        <f t="shared" si="10"/>
        <v>7936627.2137942798</v>
      </c>
      <c r="N48" s="8">
        <f t="shared" si="16"/>
        <v>1984156.80344857</v>
      </c>
      <c r="O48" s="8">
        <f t="shared" si="13"/>
        <v>8659527.6194523759</v>
      </c>
      <c r="P48" s="8">
        <f t="shared" si="17"/>
        <v>2164881.904863094</v>
      </c>
    </row>
    <row r="49" spans="1:16">
      <c r="A49" s="69">
        <v>46</v>
      </c>
      <c r="B49" s="2" t="s">
        <v>124</v>
      </c>
      <c r="C49" s="2" t="s">
        <v>131</v>
      </c>
      <c r="D49" s="8">
        <f>SUMIFS('Dealer Wise'!E$3:E$123,'Dealer Wise'!$D$3:$D$123,'Zone Wise'!$C49)</f>
        <v>12413719.352209523</v>
      </c>
      <c r="E49" s="8">
        <f>SUMIFS('Dealer Wise'!F$3:F$123,'Dealer Wise'!$D$3:$D$123,'Zone Wise'!$C49)</f>
        <v>6645392.9026000015</v>
      </c>
      <c r="F49" s="9">
        <f t="shared" si="11"/>
        <v>0.53532649756716022</v>
      </c>
      <c r="G49" s="46">
        <f t="shared" si="7"/>
        <v>3285582.5791676175</v>
      </c>
      <c r="H49" s="8">
        <f t="shared" si="14"/>
        <v>821395.64479190437</v>
      </c>
      <c r="I49" s="46">
        <f t="shared" si="8"/>
        <v>4030405.7403001878</v>
      </c>
      <c r="J49" s="8">
        <f t="shared" si="15"/>
        <v>1007601.435075047</v>
      </c>
      <c r="K49" s="8">
        <f t="shared" si="9"/>
        <v>4651091.7079106644</v>
      </c>
      <c r="L49" s="8">
        <f t="shared" si="12"/>
        <v>1162772.9269776661</v>
      </c>
      <c r="M49" s="56">
        <f t="shared" si="10"/>
        <v>5271777.6755211409</v>
      </c>
      <c r="N49" s="8">
        <f t="shared" si="16"/>
        <v>1317944.4188802852</v>
      </c>
      <c r="O49" s="8">
        <f t="shared" si="13"/>
        <v>5768326.4496095218</v>
      </c>
      <c r="P49" s="8">
        <f t="shared" si="17"/>
        <v>1442081.6124023804</v>
      </c>
    </row>
    <row r="50" spans="1:16">
      <c r="A50" s="69">
        <v>47</v>
      </c>
      <c r="B50" s="2" t="s">
        <v>124</v>
      </c>
      <c r="C50" s="2" t="s">
        <v>125</v>
      </c>
      <c r="D50" s="8">
        <f>SUMIFS('Dealer Wise'!E$3:E$123,'Dealer Wise'!$D$3:$D$123,'Zone Wise'!$C50)</f>
        <v>28711298.745452382</v>
      </c>
      <c r="E50" s="8">
        <f>SUMIFS('Dealer Wise'!F$3:F$123,'Dealer Wise'!$D$3:$D$123,'Zone Wise'!$C50)</f>
        <v>16021641.895700004</v>
      </c>
      <c r="F50" s="9">
        <f t="shared" si="11"/>
        <v>0.55802567615432908</v>
      </c>
      <c r="G50" s="46">
        <f t="shared" si="7"/>
        <v>6947397.1006619036</v>
      </c>
      <c r="H50" s="8">
        <f t="shared" si="14"/>
        <v>1736849.2751654759</v>
      </c>
      <c r="I50" s="46">
        <f t="shared" si="8"/>
        <v>8670075.0253890455</v>
      </c>
      <c r="J50" s="8">
        <f t="shared" si="15"/>
        <v>2167518.7563472614</v>
      </c>
      <c r="K50" s="8">
        <f t="shared" si="9"/>
        <v>10105639.962661665</v>
      </c>
      <c r="L50" s="8">
        <f t="shared" si="12"/>
        <v>2526409.9906654162</v>
      </c>
      <c r="M50" s="56">
        <f t="shared" si="10"/>
        <v>11541204.899934281</v>
      </c>
      <c r="N50" s="8">
        <f t="shared" si="16"/>
        <v>2885301.2249835702</v>
      </c>
      <c r="O50" s="8">
        <f t="shared" si="13"/>
        <v>12689656.849752378</v>
      </c>
      <c r="P50" s="8">
        <f t="shared" si="17"/>
        <v>3172414.2124380944</v>
      </c>
    </row>
    <row r="51" spans="1:16">
      <c r="A51" s="69">
        <v>48</v>
      </c>
      <c r="B51" s="2" t="s">
        <v>124</v>
      </c>
      <c r="C51" s="2" t="s">
        <v>133</v>
      </c>
      <c r="D51" s="8">
        <f>SUMIFS('Dealer Wise'!E$3:E$123,'Dealer Wise'!$D$3:$D$123,'Zone Wise'!$C51)</f>
        <v>16195246.875871431</v>
      </c>
      <c r="E51" s="8">
        <f>SUMIFS('Dealer Wise'!F$3:F$123,'Dealer Wise'!$D$3:$D$123,'Zone Wise'!$C51)</f>
        <v>10708609.445600001</v>
      </c>
      <c r="F51" s="9">
        <f t="shared" si="11"/>
        <v>0.66121927795705759</v>
      </c>
      <c r="G51" s="46">
        <f t="shared" si="7"/>
        <v>2247588.0550971441</v>
      </c>
      <c r="H51" s="8">
        <f t="shared" si="14"/>
        <v>561897.01377428602</v>
      </c>
      <c r="I51" s="46">
        <f t="shared" si="8"/>
        <v>3219302.8676494285</v>
      </c>
      <c r="J51" s="8">
        <f t="shared" si="15"/>
        <v>804825.71691235714</v>
      </c>
      <c r="K51" s="8">
        <f t="shared" si="9"/>
        <v>4029065.2114430014</v>
      </c>
      <c r="L51" s="8">
        <f t="shared" si="12"/>
        <v>1007266.3028607504</v>
      </c>
      <c r="M51" s="56">
        <f t="shared" si="10"/>
        <v>4838827.5552365724</v>
      </c>
      <c r="N51" s="8">
        <f t="shared" si="16"/>
        <v>1209706.8888091431</v>
      </c>
      <c r="O51" s="8">
        <f t="shared" si="13"/>
        <v>5486637.4302714299</v>
      </c>
      <c r="P51" s="8">
        <f t="shared" si="17"/>
        <v>1371659.3575678575</v>
      </c>
    </row>
    <row r="52" spans="1:16">
      <c r="A52" s="69">
        <v>49</v>
      </c>
      <c r="B52" s="2" t="s">
        <v>124</v>
      </c>
      <c r="C52" s="2" t="s">
        <v>128</v>
      </c>
      <c r="D52" s="8">
        <f>SUMIFS('Dealer Wise'!E$3:E$123,'Dealer Wise'!$D$3:$D$123,'Zone Wise'!$C52)</f>
        <v>22504780.423495244</v>
      </c>
      <c r="E52" s="8">
        <f>SUMIFS('Dealer Wise'!F$3:F$123,'Dealer Wise'!$D$3:$D$123,'Zone Wise'!$C52)</f>
        <v>9986994.9456999991</v>
      </c>
      <c r="F52" s="9">
        <f t="shared" si="11"/>
        <v>0.44377215674912623</v>
      </c>
      <c r="G52" s="46">
        <f t="shared" si="7"/>
        <v>8016829.3930961955</v>
      </c>
      <c r="H52" s="8">
        <f t="shared" si="14"/>
        <v>2004207.3482740489</v>
      </c>
      <c r="I52" s="46">
        <f t="shared" si="8"/>
        <v>9367116.2185059097</v>
      </c>
      <c r="J52" s="8">
        <f t="shared" si="15"/>
        <v>2341779.0546264774</v>
      </c>
      <c r="K52" s="8">
        <f t="shared" si="9"/>
        <v>10492355.239680672</v>
      </c>
      <c r="L52" s="8">
        <f t="shared" si="12"/>
        <v>2623088.809920168</v>
      </c>
      <c r="M52" s="56">
        <f t="shared" si="10"/>
        <v>11617594.260855434</v>
      </c>
      <c r="N52" s="8">
        <f t="shared" si="16"/>
        <v>2904398.5652138586</v>
      </c>
      <c r="O52" s="8">
        <f t="shared" si="13"/>
        <v>12517785.477795245</v>
      </c>
      <c r="P52" s="8">
        <f t="shared" si="17"/>
        <v>3129446.3694488113</v>
      </c>
    </row>
    <row r="53" spans="1:16">
      <c r="A53" s="69">
        <v>50</v>
      </c>
      <c r="B53" s="2" t="s">
        <v>124</v>
      </c>
      <c r="C53" s="2" t="s">
        <v>124</v>
      </c>
      <c r="D53" s="8">
        <f>SUMIFS('Dealer Wise'!E$3:E$123,'Dealer Wise'!$D$3:$D$123,'Zone Wise'!$C53)</f>
        <v>27775754.860714287</v>
      </c>
      <c r="E53" s="8">
        <f>SUMIFS('Dealer Wise'!F$3:F$123,'Dealer Wise'!$D$3:$D$123,'Zone Wise'!$C53)</f>
        <v>17571001.604600001</v>
      </c>
      <c r="F53" s="9">
        <f t="shared" si="11"/>
        <v>0.63260212702453777</v>
      </c>
      <c r="G53" s="46">
        <f t="shared" si="7"/>
        <v>4649602.2839714289</v>
      </c>
      <c r="H53" s="8">
        <f t="shared" si="14"/>
        <v>1162400.5709928572</v>
      </c>
      <c r="I53" s="46">
        <f t="shared" si="8"/>
        <v>6316147.5756142847</v>
      </c>
      <c r="J53" s="8">
        <f t="shared" si="15"/>
        <v>1579036.8939035712</v>
      </c>
      <c r="K53" s="8">
        <f t="shared" si="9"/>
        <v>7704935.3186499998</v>
      </c>
      <c r="L53" s="8">
        <f t="shared" si="12"/>
        <v>1926233.8296624999</v>
      </c>
      <c r="M53" s="56">
        <f t="shared" si="10"/>
        <v>9093723.0616857111</v>
      </c>
      <c r="N53" s="8">
        <f t="shared" si="16"/>
        <v>2273430.7654214278</v>
      </c>
      <c r="O53" s="8">
        <f t="shared" si="13"/>
        <v>10204753.256114285</v>
      </c>
      <c r="P53" s="8">
        <f t="shared" si="17"/>
        <v>2551188.3140285714</v>
      </c>
    </row>
    <row r="54" spans="1:16">
      <c r="A54" s="222" t="s">
        <v>174</v>
      </c>
      <c r="B54" s="222"/>
      <c r="C54" s="223"/>
      <c r="D54" s="21">
        <f>SUM(D4:D53)</f>
        <v>1107743048.4738336</v>
      </c>
      <c r="E54" s="21">
        <f>SUM(E4:E53)</f>
        <v>731187986.90250015</v>
      </c>
      <c r="F54" s="20">
        <f t="shared" si="11"/>
        <v>0.66007002969675765</v>
      </c>
      <c r="G54" s="19">
        <f t="shared" ref="G54:P54" si="18">SUM(G4:G53)</f>
        <v>155006451.87656662</v>
      </c>
      <c r="H54" s="19">
        <f t="shared" si="18"/>
        <v>38751612.969141655</v>
      </c>
      <c r="I54" s="19">
        <f t="shared" si="18"/>
        <v>221471034.78499654</v>
      </c>
      <c r="J54" s="19">
        <f t="shared" si="18"/>
        <v>55367758.696249135</v>
      </c>
      <c r="K54" s="19">
        <f t="shared" si="18"/>
        <v>276858187.20868832</v>
      </c>
      <c r="L54" s="19">
        <f t="shared" si="18"/>
        <v>69214546.80217208</v>
      </c>
      <c r="M54" s="19">
        <f t="shared" si="18"/>
        <v>332245339.63238001</v>
      </c>
      <c r="N54" s="19">
        <f t="shared" si="18"/>
        <v>83061334.908095002</v>
      </c>
      <c r="O54" s="19">
        <f t="shared" si="18"/>
        <v>376555061.57133323</v>
      </c>
      <c r="P54" s="26">
        <f t="shared" si="18"/>
        <v>94138765.392833307</v>
      </c>
    </row>
    <row r="58" spans="1:16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534"/>
  <sheetViews>
    <sheetView tabSelected="1" zoomScale="90" zoomScaleNormal="90" workbookViewId="0">
      <pane ySplit="3" topLeftCell="A4" activePane="bottomLeft" state="frozen"/>
      <selection pane="bottomLeft" activeCell="P5" sqref="P5"/>
    </sheetView>
  </sheetViews>
  <sheetFormatPr defaultRowHeight="15"/>
  <cols>
    <col min="1" max="1" width="4.85546875" style="3" customWidth="1"/>
    <col min="2" max="2" width="28" style="57" customWidth="1"/>
    <col min="3" max="3" width="14.28515625" style="57" customWidth="1"/>
    <col min="4" max="4" width="10.7109375" style="146" bestFit="1" customWidth="1"/>
    <col min="5" max="5" width="28.42578125" style="57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>
      <c r="A1" s="234" t="s">
        <v>1081</v>
      </c>
      <c r="B1" s="233" t="s">
        <v>186</v>
      </c>
      <c r="C1" s="233" t="s">
        <v>0</v>
      </c>
      <c r="D1" s="238" t="s">
        <v>187</v>
      </c>
      <c r="E1" s="233" t="s">
        <v>188</v>
      </c>
      <c r="F1" s="233" t="s">
        <v>1466</v>
      </c>
      <c r="G1" s="233"/>
      <c r="H1" s="233"/>
      <c r="I1" s="233"/>
      <c r="J1" s="233"/>
      <c r="K1" s="233"/>
      <c r="L1" s="226" t="s">
        <v>189</v>
      </c>
      <c r="M1" s="226"/>
      <c r="N1" s="228" t="s">
        <v>190</v>
      </c>
    </row>
    <row r="2" spans="1:16" s="5" customFormat="1">
      <c r="A2" s="235"/>
      <c r="B2" s="231"/>
      <c r="C2" s="231"/>
      <c r="D2" s="239"/>
      <c r="E2" s="231"/>
      <c r="F2" s="231" t="s">
        <v>1447</v>
      </c>
      <c r="G2" s="231"/>
      <c r="H2" s="232" t="s">
        <v>1448</v>
      </c>
      <c r="I2" s="232"/>
      <c r="J2" s="231" t="s">
        <v>191</v>
      </c>
      <c r="K2" s="231"/>
      <c r="L2" s="227"/>
      <c r="M2" s="227"/>
      <c r="N2" s="229"/>
    </row>
    <row r="3" spans="1:16" s="5" customFormat="1">
      <c r="A3" s="236"/>
      <c r="B3" s="237"/>
      <c r="C3" s="237"/>
      <c r="D3" s="240"/>
      <c r="E3" s="237"/>
      <c r="F3" s="142" t="s">
        <v>192</v>
      </c>
      <c r="G3" s="142" t="s">
        <v>193</v>
      </c>
      <c r="H3" s="205" t="s">
        <v>192</v>
      </c>
      <c r="I3" s="205" t="s">
        <v>193</v>
      </c>
      <c r="J3" s="142" t="s">
        <v>192</v>
      </c>
      <c r="K3" s="142" t="s">
        <v>193</v>
      </c>
      <c r="L3" s="142" t="s">
        <v>194</v>
      </c>
      <c r="M3" s="142" t="s">
        <v>195</v>
      </c>
      <c r="N3" s="230"/>
    </row>
    <row r="4" spans="1:16">
      <c r="A4" s="175">
        <v>1</v>
      </c>
      <c r="B4" s="180" t="s">
        <v>17</v>
      </c>
      <c r="C4" s="180" t="s">
        <v>1330</v>
      </c>
      <c r="D4" s="180" t="s">
        <v>202</v>
      </c>
      <c r="E4" s="159" t="s">
        <v>1421</v>
      </c>
      <c r="F4" s="156">
        <v>586</v>
      </c>
      <c r="G4" s="156">
        <v>1133541.4750000001</v>
      </c>
      <c r="H4" s="10">
        <v>591</v>
      </c>
      <c r="I4" s="10">
        <v>924620</v>
      </c>
      <c r="J4" s="49">
        <f t="shared" ref="J4:J67" si="0">IFERROR(H4/F4,0)</f>
        <v>1.0085324232081911</v>
      </c>
      <c r="K4" s="49">
        <f t="shared" ref="K4:K67" si="1">IFERROR(I4/G4,0)</f>
        <v>0.81569137115163781</v>
      </c>
      <c r="L4" s="49">
        <f>IF((J4*0.3)&gt;30%,30%,(J4*0.3))</f>
        <v>0.3</v>
      </c>
      <c r="M4" s="49">
        <f>IF((K4*0.7)&gt;70%,70%,(K4*0.7))</f>
        <v>0.57098395980614647</v>
      </c>
      <c r="N4" s="144">
        <f>L4+M4</f>
        <v>0.8709839598061464</v>
      </c>
      <c r="O4" s="47"/>
      <c r="P4" s="47"/>
    </row>
    <row r="5" spans="1:16">
      <c r="A5" s="175">
        <v>2</v>
      </c>
      <c r="B5" s="180" t="s">
        <v>17</v>
      </c>
      <c r="C5" s="180" t="s">
        <v>1330</v>
      </c>
      <c r="D5" s="180" t="s">
        <v>198</v>
      </c>
      <c r="E5" s="159" t="s">
        <v>992</v>
      </c>
      <c r="F5" s="156">
        <v>632</v>
      </c>
      <c r="G5" s="156">
        <v>1217152.45</v>
      </c>
      <c r="H5" s="10">
        <v>717</v>
      </c>
      <c r="I5" s="10">
        <v>1120600</v>
      </c>
      <c r="J5" s="49">
        <f t="shared" si="0"/>
        <v>1.134493670886076</v>
      </c>
      <c r="K5" s="49">
        <f t="shared" si="1"/>
        <v>0.92067349492662154</v>
      </c>
      <c r="L5" s="49">
        <f t="shared" ref="L5:L68" si="2">IF((J5*0.3)&gt;30%,30%,(J5*0.3))</f>
        <v>0.3</v>
      </c>
      <c r="M5" s="49">
        <f t="shared" ref="M5:M68" si="3">IF((K5*0.7)&gt;70%,70%,(K5*0.7))</f>
        <v>0.64447144644863508</v>
      </c>
      <c r="N5" s="144">
        <f t="shared" ref="N5:N68" si="4">L5+M5</f>
        <v>0.94447144644863501</v>
      </c>
      <c r="O5" s="47"/>
      <c r="P5" s="47"/>
    </row>
    <row r="6" spans="1:16">
      <c r="A6" s="175">
        <v>3</v>
      </c>
      <c r="B6" s="180" t="s">
        <v>17</v>
      </c>
      <c r="C6" s="180" t="s">
        <v>1330</v>
      </c>
      <c r="D6" s="180" t="s">
        <v>196</v>
      </c>
      <c r="E6" s="159" t="s">
        <v>993</v>
      </c>
      <c r="F6" s="156">
        <v>1488</v>
      </c>
      <c r="G6" s="156">
        <v>2886197.625</v>
      </c>
      <c r="H6" s="10">
        <v>1468</v>
      </c>
      <c r="I6" s="10">
        <v>1946905</v>
      </c>
      <c r="J6" s="49">
        <f t="shared" si="0"/>
        <v>0.98655913978494625</v>
      </c>
      <c r="K6" s="49">
        <f t="shared" si="1"/>
        <v>0.67455706537074012</v>
      </c>
      <c r="L6" s="49">
        <f t="shared" si="2"/>
        <v>0.29596774193548386</v>
      </c>
      <c r="M6" s="49">
        <f t="shared" si="3"/>
        <v>0.47218994575951806</v>
      </c>
      <c r="N6" s="144">
        <f t="shared" si="4"/>
        <v>0.76815768769500192</v>
      </c>
      <c r="O6" s="47"/>
      <c r="P6" s="47"/>
    </row>
    <row r="7" spans="1:16">
      <c r="A7" s="175">
        <v>4</v>
      </c>
      <c r="B7" s="180" t="s">
        <v>17</v>
      </c>
      <c r="C7" s="180" t="s">
        <v>1330</v>
      </c>
      <c r="D7" s="180" t="s">
        <v>199</v>
      </c>
      <c r="E7" s="159" t="s">
        <v>1120</v>
      </c>
      <c r="F7" s="156">
        <v>426</v>
      </c>
      <c r="G7" s="156">
        <v>823751.4</v>
      </c>
      <c r="H7" s="10">
        <v>523</v>
      </c>
      <c r="I7" s="10">
        <v>589560</v>
      </c>
      <c r="J7" s="49">
        <f t="shared" si="0"/>
        <v>1.227699530516432</v>
      </c>
      <c r="K7" s="49">
        <f t="shared" si="1"/>
        <v>0.71570136329965572</v>
      </c>
      <c r="L7" s="49">
        <f t="shared" si="2"/>
        <v>0.3</v>
      </c>
      <c r="M7" s="49">
        <f t="shared" si="3"/>
        <v>0.50099095430975893</v>
      </c>
      <c r="N7" s="144">
        <f t="shared" si="4"/>
        <v>0.80099095430975886</v>
      </c>
      <c r="O7" s="47"/>
      <c r="P7" s="47"/>
    </row>
    <row r="8" spans="1:16">
      <c r="A8" s="175">
        <v>5</v>
      </c>
      <c r="B8" s="180" t="s">
        <v>17</v>
      </c>
      <c r="C8" s="180" t="s">
        <v>1330</v>
      </c>
      <c r="D8" s="180" t="s">
        <v>201</v>
      </c>
      <c r="E8" s="159" t="s">
        <v>886</v>
      </c>
      <c r="F8" s="156">
        <v>262</v>
      </c>
      <c r="G8" s="156">
        <v>504089.17499999999</v>
      </c>
      <c r="H8" s="10">
        <v>281</v>
      </c>
      <c r="I8" s="10">
        <v>398245</v>
      </c>
      <c r="J8" s="49">
        <f t="shared" si="0"/>
        <v>1.0725190839694656</v>
      </c>
      <c r="K8" s="49">
        <f t="shared" si="1"/>
        <v>0.79002886741219946</v>
      </c>
      <c r="L8" s="49">
        <f t="shared" si="2"/>
        <v>0.3</v>
      </c>
      <c r="M8" s="49">
        <f t="shared" si="3"/>
        <v>0.55302020718853961</v>
      </c>
      <c r="N8" s="144">
        <f t="shared" si="4"/>
        <v>0.85302020718853955</v>
      </c>
      <c r="O8" s="47"/>
      <c r="P8" s="47"/>
    </row>
    <row r="9" spans="1:16">
      <c r="A9" s="175">
        <v>6</v>
      </c>
      <c r="B9" s="180" t="s">
        <v>17</v>
      </c>
      <c r="C9" s="180" t="s">
        <v>1330</v>
      </c>
      <c r="D9" s="180" t="s">
        <v>197</v>
      </c>
      <c r="E9" s="159" t="s">
        <v>1422</v>
      </c>
      <c r="F9" s="156">
        <v>1281</v>
      </c>
      <c r="G9" s="156">
        <v>2476861.5750000002</v>
      </c>
      <c r="H9" s="10">
        <v>678</v>
      </c>
      <c r="I9" s="10">
        <v>1367530</v>
      </c>
      <c r="J9" s="49">
        <f t="shared" si="0"/>
        <v>0.52927400468384078</v>
      </c>
      <c r="K9" s="49">
        <f t="shared" si="1"/>
        <v>0.55212209426762171</v>
      </c>
      <c r="L9" s="49">
        <f t="shared" si="2"/>
        <v>0.15878220140515223</v>
      </c>
      <c r="M9" s="49">
        <f t="shared" si="3"/>
        <v>0.38648546598733519</v>
      </c>
      <c r="N9" s="144">
        <f t="shared" si="4"/>
        <v>0.54526766739248744</v>
      </c>
      <c r="O9" s="47"/>
      <c r="P9" s="47"/>
    </row>
    <row r="10" spans="1:16">
      <c r="A10" s="175">
        <v>7</v>
      </c>
      <c r="B10" s="180" t="s">
        <v>17</v>
      </c>
      <c r="C10" s="180" t="s">
        <v>1330</v>
      </c>
      <c r="D10" s="180" t="s">
        <v>200</v>
      </c>
      <c r="E10" s="159" t="s">
        <v>1423</v>
      </c>
      <c r="F10" s="156">
        <v>632</v>
      </c>
      <c r="G10" s="156">
        <v>1217152.45</v>
      </c>
      <c r="H10" s="10">
        <v>550</v>
      </c>
      <c r="I10" s="10">
        <v>806980</v>
      </c>
      <c r="J10" s="49">
        <f t="shared" si="0"/>
        <v>0.870253164556962</v>
      </c>
      <c r="K10" s="49">
        <f t="shared" si="1"/>
        <v>0.66300651163295121</v>
      </c>
      <c r="L10" s="49">
        <f t="shared" si="2"/>
        <v>0.26107594936708861</v>
      </c>
      <c r="M10" s="49">
        <f t="shared" si="3"/>
        <v>0.46410455814306584</v>
      </c>
      <c r="N10" s="144">
        <f t="shared" si="4"/>
        <v>0.7251805075101545</v>
      </c>
      <c r="O10" s="47"/>
      <c r="P10" s="47"/>
    </row>
    <row r="11" spans="1:16">
      <c r="A11" s="175">
        <v>8</v>
      </c>
      <c r="B11" s="180" t="s">
        <v>1261</v>
      </c>
      <c r="C11" s="180" t="s">
        <v>1330</v>
      </c>
      <c r="D11" s="180" t="s">
        <v>233</v>
      </c>
      <c r="E11" s="159" t="s">
        <v>1306</v>
      </c>
      <c r="F11" s="156">
        <v>550</v>
      </c>
      <c r="G11" s="156">
        <v>1138631.4750000001</v>
      </c>
      <c r="H11" s="10">
        <v>525</v>
      </c>
      <c r="I11" s="10">
        <v>826685</v>
      </c>
      <c r="J11" s="49">
        <f t="shared" si="0"/>
        <v>0.95454545454545459</v>
      </c>
      <c r="K11" s="49">
        <f t="shared" si="1"/>
        <v>0.72603385568627454</v>
      </c>
      <c r="L11" s="49">
        <f t="shared" si="2"/>
        <v>0.28636363636363638</v>
      </c>
      <c r="M11" s="49">
        <f t="shared" si="3"/>
        <v>0.5082236989803921</v>
      </c>
      <c r="N11" s="144">
        <f t="shared" si="4"/>
        <v>0.79458733534402848</v>
      </c>
      <c r="O11" s="47"/>
      <c r="P11" s="47"/>
    </row>
    <row r="12" spans="1:16">
      <c r="A12" s="175">
        <v>9</v>
      </c>
      <c r="B12" s="180" t="s">
        <v>1261</v>
      </c>
      <c r="C12" s="180" t="s">
        <v>1330</v>
      </c>
      <c r="D12" s="180" t="s">
        <v>234</v>
      </c>
      <c r="E12" s="159" t="s">
        <v>1305</v>
      </c>
      <c r="F12" s="156">
        <v>597</v>
      </c>
      <c r="G12" s="156">
        <v>1216757.45</v>
      </c>
      <c r="H12" s="10">
        <v>1090</v>
      </c>
      <c r="I12" s="10">
        <v>1529680</v>
      </c>
      <c r="J12" s="49">
        <f t="shared" si="0"/>
        <v>1.8257956448911223</v>
      </c>
      <c r="K12" s="49">
        <f t="shared" si="1"/>
        <v>1.2571774267747446</v>
      </c>
      <c r="L12" s="49">
        <f t="shared" si="2"/>
        <v>0.3</v>
      </c>
      <c r="M12" s="49">
        <f t="shared" si="3"/>
        <v>0.7</v>
      </c>
      <c r="N12" s="144">
        <f t="shared" si="4"/>
        <v>1</v>
      </c>
      <c r="O12" s="47"/>
      <c r="P12" s="47"/>
    </row>
    <row r="13" spans="1:16">
      <c r="A13" s="175">
        <v>10</v>
      </c>
      <c r="B13" s="180" t="s">
        <v>1261</v>
      </c>
      <c r="C13" s="180" t="s">
        <v>1330</v>
      </c>
      <c r="D13" s="180" t="s">
        <v>235</v>
      </c>
      <c r="E13" s="159" t="s">
        <v>1424</v>
      </c>
      <c r="F13" s="156">
        <v>514</v>
      </c>
      <c r="G13" s="156">
        <v>1059842.175</v>
      </c>
      <c r="H13" s="10">
        <v>600</v>
      </c>
      <c r="I13" s="10">
        <v>787235</v>
      </c>
      <c r="J13" s="49">
        <f t="shared" si="0"/>
        <v>1.1673151750972763</v>
      </c>
      <c r="K13" s="49">
        <f t="shared" si="1"/>
        <v>0.74278512269999064</v>
      </c>
      <c r="L13" s="49">
        <f t="shared" si="2"/>
        <v>0.3</v>
      </c>
      <c r="M13" s="49">
        <f t="shared" si="3"/>
        <v>0.5199495858899934</v>
      </c>
      <c r="N13" s="144">
        <f t="shared" si="4"/>
        <v>0.81994958588999345</v>
      </c>
      <c r="O13" s="47"/>
      <c r="P13" s="47"/>
    </row>
    <row r="14" spans="1:16">
      <c r="A14" s="175">
        <v>11</v>
      </c>
      <c r="B14" s="180" t="s">
        <v>1304</v>
      </c>
      <c r="C14" s="180" t="s">
        <v>1330</v>
      </c>
      <c r="D14" s="180" t="s">
        <v>209</v>
      </c>
      <c r="E14" s="165" t="s">
        <v>210</v>
      </c>
      <c r="F14" s="156">
        <v>240</v>
      </c>
      <c r="G14" s="156">
        <v>476177.02500000002</v>
      </c>
      <c r="H14" s="10">
        <v>153</v>
      </c>
      <c r="I14" s="10">
        <v>222635</v>
      </c>
      <c r="J14" s="49">
        <f t="shared" si="0"/>
        <v>0.63749999999999996</v>
      </c>
      <c r="K14" s="49">
        <f t="shared" si="1"/>
        <v>0.46754670702560669</v>
      </c>
      <c r="L14" s="49">
        <f t="shared" si="2"/>
        <v>0.19124999999999998</v>
      </c>
      <c r="M14" s="49">
        <f t="shared" si="3"/>
        <v>0.32728269491792467</v>
      </c>
      <c r="N14" s="144">
        <f t="shared" si="4"/>
        <v>0.51853269491792464</v>
      </c>
      <c r="O14" s="47"/>
      <c r="P14" s="47"/>
    </row>
    <row r="15" spans="1:16">
      <c r="A15" s="175">
        <v>12</v>
      </c>
      <c r="B15" s="180" t="s">
        <v>1304</v>
      </c>
      <c r="C15" s="180" t="s">
        <v>1330</v>
      </c>
      <c r="D15" s="180" t="s">
        <v>208</v>
      </c>
      <c r="E15" s="165" t="s">
        <v>1425</v>
      </c>
      <c r="F15" s="156">
        <v>841</v>
      </c>
      <c r="G15" s="156">
        <v>1655807.325</v>
      </c>
      <c r="H15" s="10">
        <v>696</v>
      </c>
      <c r="I15" s="10">
        <v>1077530</v>
      </c>
      <c r="J15" s="49">
        <f t="shared" si="0"/>
        <v>0.82758620689655171</v>
      </c>
      <c r="K15" s="49">
        <f t="shared" si="1"/>
        <v>0.65075808261688906</v>
      </c>
      <c r="L15" s="49">
        <f t="shared" si="2"/>
        <v>0.24827586206896551</v>
      </c>
      <c r="M15" s="49">
        <f t="shared" si="3"/>
        <v>0.45553065783182228</v>
      </c>
      <c r="N15" s="144">
        <f t="shared" si="4"/>
        <v>0.7038065199007878</v>
      </c>
      <c r="O15" s="47"/>
      <c r="P15" s="47"/>
    </row>
    <row r="16" spans="1:16">
      <c r="A16" s="175">
        <v>13</v>
      </c>
      <c r="B16" s="180" t="s">
        <v>4</v>
      </c>
      <c r="C16" s="180" t="s">
        <v>1330</v>
      </c>
      <c r="D16" s="180" t="s">
        <v>218</v>
      </c>
      <c r="E16" s="180" t="s">
        <v>219</v>
      </c>
      <c r="F16" s="156">
        <v>708</v>
      </c>
      <c r="G16" s="156">
        <v>1391421.55</v>
      </c>
      <c r="H16" s="10">
        <v>577</v>
      </c>
      <c r="I16" s="10">
        <v>791140</v>
      </c>
      <c r="J16" s="49">
        <f t="shared" si="0"/>
        <v>0.81497175141242939</v>
      </c>
      <c r="K16" s="49">
        <f t="shared" si="1"/>
        <v>0.56858397801873917</v>
      </c>
      <c r="L16" s="49">
        <f t="shared" si="2"/>
        <v>0.24449152542372882</v>
      </c>
      <c r="M16" s="49">
        <f t="shared" si="3"/>
        <v>0.39800878461311739</v>
      </c>
      <c r="N16" s="144">
        <f t="shared" si="4"/>
        <v>0.64250031003684627</v>
      </c>
      <c r="O16" s="47"/>
      <c r="P16" s="47"/>
    </row>
    <row r="17" spans="1:16">
      <c r="A17" s="175">
        <v>14</v>
      </c>
      <c r="B17" s="180" t="s">
        <v>4</v>
      </c>
      <c r="C17" s="180" t="s">
        <v>1330</v>
      </c>
      <c r="D17" s="180" t="s">
        <v>216</v>
      </c>
      <c r="E17" s="180" t="s">
        <v>217</v>
      </c>
      <c r="F17" s="156">
        <v>708</v>
      </c>
      <c r="G17" s="156">
        <v>1391421.55</v>
      </c>
      <c r="H17" s="10">
        <v>705</v>
      </c>
      <c r="I17" s="10">
        <v>907195</v>
      </c>
      <c r="J17" s="49">
        <f t="shared" si="0"/>
        <v>0.99576271186440679</v>
      </c>
      <c r="K17" s="49">
        <f t="shared" si="1"/>
        <v>0.6519914830987058</v>
      </c>
      <c r="L17" s="49">
        <f t="shared" si="2"/>
        <v>0.29872881355932202</v>
      </c>
      <c r="M17" s="49">
        <f t="shared" si="3"/>
        <v>0.45639403816909402</v>
      </c>
      <c r="N17" s="144">
        <f t="shared" si="4"/>
        <v>0.75512285172841609</v>
      </c>
      <c r="O17" s="47"/>
      <c r="P17" s="47"/>
    </row>
    <row r="18" spans="1:16">
      <c r="A18" s="175">
        <v>15</v>
      </c>
      <c r="B18" s="180" t="s">
        <v>4</v>
      </c>
      <c r="C18" s="180" t="s">
        <v>1330</v>
      </c>
      <c r="D18" s="180" t="s">
        <v>214</v>
      </c>
      <c r="E18" s="180" t="s">
        <v>215</v>
      </c>
      <c r="F18" s="156">
        <v>1366</v>
      </c>
      <c r="G18" s="156">
        <v>2699739.5</v>
      </c>
      <c r="H18" s="10">
        <v>1286</v>
      </c>
      <c r="I18" s="10">
        <v>1737700</v>
      </c>
      <c r="J18" s="49">
        <f t="shared" si="0"/>
        <v>0.94143484626647145</v>
      </c>
      <c r="K18" s="49">
        <f t="shared" si="1"/>
        <v>0.64365469335096959</v>
      </c>
      <c r="L18" s="49">
        <f t="shared" si="2"/>
        <v>0.28243045387994142</v>
      </c>
      <c r="M18" s="49">
        <f t="shared" si="3"/>
        <v>0.45055828534567866</v>
      </c>
      <c r="N18" s="144">
        <f t="shared" si="4"/>
        <v>0.73298873922562002</v>
      </c>
      <c r="O18" s="47"/>
      <c r="P18" s="47"/>
    </row>
    <row r="19" spans="1:16">
      <c r="A19" s="175">
        <v>16</v>
      </c>
      <c r="B19" s="180" t="s">
        <v>4</v>
      </c>
      <c r="C19" s="180" t="s">
        <v>1330</v>
      </c>
      <c r="D19" s="180" t="s">
        <v>212</v>
      </c>
      <c r="E19" s="180" t="s">
        <v>213</v>
      </c>
      <c r="F19" s="156">
        <v>946</v>
      </c>
      <c r="G19" s="156">
        <v>1870523.575</v>
      </c>
      <c r="H19" s="10">
        <v>855</v>
      </c>
      <c r="I19" s="10">
        <v>1692005</v>
      </c>
      <c r="J19" s="49">
        <f t="shared" si="0"/>
        <v>0.90380549682875266</v>
      </c>
      <c r="K19" s="49">
        <f t="shared" si="1"/>
        <v>0.9045622426865163</v>
      </c>
      <c r="L19" s="49">
        <f t="shared" si="2"/>
        <v>0.27114164904862581</v>
      </c>
      <c r="M19" s="49">
        <f t="shared" si="3"/>
        <v>0.63319356988056141</v>
      </c>
      <c r="N19" s="144">
        <f t="shared" si="4"/>
        <v>0.90433521892918722</v>
      </c>
      <c r="O19" s="47"/>
      <c r="P19" s="47"/>
    </row>
    <row r="20" spans="1:16">
      <c r="A20" s="175">
        <v>17</v>
      </c>
      <c r="B20" s="180" t="s">
        <v>4</v>
      </c>
      <c r="C20" s="180" t="s">
        <v>1330</v>
      </c>
      <c r="D20" s="180" t="s">
        <v>220</v>
      </c>
      <c r="E20" s="180" t="s">
        <v>221</v>
      </c>
      <c r="F20" s="156">
        <v>427</v>
      </c>
      <c r="G20" s="156">
        <v>843123.07499999995</v>
      </c>
      <c r="H20" s="10">
        <v>283</v>
      </c>
      <c r="I20" s="10">
        <v>574710</v>
      </c>
      <c r="J20" s="49">
        <f t="shared" si="0"/>
        <v>0.66276346604215453</v>
      </c>
      <c r="K20" s="49">
        <f t="shared" si="1"/>
        <v>0.68164425460660061</v>
      </c>
      <c r="L20" s="49">
        <f t="shared" si="2"/>
        <v>0.19882903981264635</v>
      </c>
      <c r="M20" s="49">
        <f t="shared" si="3"/>
        <v>0.47715097822462038</v>
      </c>
      <c r="N20" s="144">
        <f t="shared" si="4"/>
        <v>0.67598001803726671</v>
      </c>
      <c r="O20" s="47"/>
      <c r="P20" s="47"/>
    </row>
    <row r="21" spans="1:16">
      <c r="A21" s="175">
        <v>18</v>
      </c>
      <c r="B21" s="180" t="s">
        <v>4</v>
      </c>
      <c r="C21" s="180" t="s">
        <v>1330</v>
      </c>
      <c r="D21" s="180" t="s">
        <v>211</v>
      </c>
      <c r="E21" s="180" t="s">
        <v>997</v>
      </c>
      <c r="F21" s="156">
        <v>567</v>
      </c>
      <c r="G21" s="156">
        <v>1128431.4750000001</v>
      </c>
      <c r="H21" s="10">
        <v>613</v>
      </c>
      <c r="I21" s="10">
        <v>811575</v>
      </c>
      <c r="J21" s="49">
        <f t="shared" si="0"/>
        <v>1.0811287477954146</v>
      </c>
      <c r="K21" s="49">
        <f t="shared" si="1"/>
        <v>0.71920627701385231</v>
      </c>
      <c r="L21" s="49">
        <f t="shared" si="2"/>
        <v>0.3</v>
      </c>
      <c r="M21" s="49">
        <f t="shared" si="3"/>
        <v>0.50344439390969664</v>
      </c>
      <c r="N21" s="144">
        <f t="shared" si="4"/>
        <v>0.80344439390969669</v>
      </c>
      <c r="O21" s="47"/>
      <c r="P21" s="47"/>
    </row>
    <row r="22" spans="1:16">
      <c r="A22" s="175">
        <v>19</v>
      </c>
      <c r="B22" s="180" t="s">
        <v>7</v>
      </c>
      <c r="C22" s="180" t="s">
        <v>1330</v>
      </c>
      <c r="D22" s="180" t="s">
        <v>248</v>
      </c>
      <c r="E22" s="180" t="s">
        <v>249</v>
      </c>
      <c r="F22" s="156">
        <v>610</v>
      </c>
      <c r="G22" s="156">
        <v>1193267.45</v>
      </c>
      <c r="H22" s="10">
        <v>818</v>
      </c>
      <c r="I22" s="10">
        <v>1064560</v>
      </c>
      <c r="J22" s="49">
        <f t="shared" si="0"/>
        <v>1.340983606557377</v>
      </c>
      <c r="K22" s="49">
        <f t="shared" si="1"/>
        <v>0.89213864000061349</v>
      </c>
      <c r="L22" s="49">
        <f t="shared" si="2"/>
        <v>0.3</v>
      </c>
      <c r="M22" s="49">
        <f t="shared" si="3"/>
        <v>0.62449704800042938</v>
      </c>
      <c r="N22" s="144">
        <f t="shared" si="4"/>
        <v>0.92449704800042931</v>
      </c>
      <c r="O22" s="47"/>
      <c r="P22" s="47"/>
    </row>
    <row r="23" spans="1:16">
      <c r="A23" s="175">
        <v>20</v>
      </c>
      <c r="B23" s="180" t="s">
        <v>7</v>
      </c>
      <c r="C23" s="180" t="s">
        <v>1330</v>
      </c>
      <c r="D23" s="180" t="s">
        <v>244</v>
      </c>
      <c r="E23" s="180" t="s">
        <v>245</v>
      </c>
      <c r="F23" s="156">
        <v>808</v>
      </c>
      <c r="G23" s="156">
        <v>1579523.5</v>
      </c>
      <c r="H23" s="10">
        <v>667</v>
      </c>
      <c r="I23" s="10">
        <v>1097605</v>
      </c>
      <c r="J23" s="49">
        <f t="shared" si="0"/>
        <v>0.82549504950495045</v>
      </c>
      <c r="K23" s="49">
        <f t="shared" si="1"/>
        <v>0.69489627726336456</v>
      </c>
      <c r="L23" s="49">
        <f t="shared" si="2"/>
        <v>0.24764851485148512</v>
      </c>
      <c r="M23" s="49">
        <f t="shared" si="3"/>
        <v>0.48642739408435515</v>
      </c>
      <c r="N23" s="144">
        <f t="shared" si="4"/>
        <v>0.73407590893584029</v>
      </c>
      <c r="O23" s="47"/>
      <c r="P23" s="47"/>
    </row>
    <row r="24" spans="1:16">
      <c r="A24" s="175">
        <v>21</v>
      </c>
      <c r="B24" s="180" t="s">
        <v>7</v>
      </c>
      <c r="C24" s="180" t="s">
        <v>1330</v>
      </c>
      <c r="D24" s="180" t="s">
        <v>242</v>
      </c>
      <c r="E24" s="180" t="s">
        <v>243</v>
      </c>
      <c r="F24" s="156">
        <v>578</v>
      </c>
      <c r="G24" s="156">
        <v>1143041.4750000001</v>
      </c>
      <c r="H24" s="10">
        <v>740</v>
      </c>
      <c r="I24" s="10">
        <v>879865</v>
      </c>
      <c r="J24" s="49">
        <f t="shared" si="0"/>
        <v>1.2802768166089966</v>
      </c>
      <c r="K24" s="49">
        <f t="shared" si="1"/>
        <v>0.76975772029619483</v>
      </c>
      <c r="L24" s="49">
        <f t="shared" si="2"/>
        <v>0.3</v>
      </c>
      <c r="M24" s="49">
        <f t="shared" si="3"/>
        <v>0.5388304042073363</v>
      </c>
      <c r="N24" s="144">
        <f t="shared" si="4"/>
        <v>0.83883040420733623</v>
      </c>
      <c r="O24" s="47"/>
      <c r="P24" s="47"/>
    </row>
    <row r="25" spans="1:16">
      <c r="A25" s="175">
        <v>22</v>
      </c>
      <c r="B25" s="180" t="s">
        <v>7</v>
      </c>
      <c r="C25" s="180" t="s">
        <v>1330</v>
      </c>
      <c r="D25" s="180" t="s">
        <v>246</v>
      </c>
      <c r="E25" s="180" t="s">
        <v>1399</v>
      </c>
      <c r="F25" s="156">
        <v>1848</v>
      </c>
      <c r="G25" s="156">
        <v>3627889.7250000001</v>
      </c>
      <c r="H25" s="10">
        <v>1732</v>
      </c>
      <c r="I25" s="10">
        <v>2362285</v>
      </c>
      <c r="J25" s="49">
        <f t="shared" si="0"/>
        <v>0.93722943722943719</v>
      </c>
      <c r="K25" s="49">
        <f t="shared" si="1"/>
        <v>0.65114575664231356</v>
      </c>
      <c r="L25" s="49">
        <f t="shared" si="2"/>
        <v>0.28116883116883112</v>
      </c>
      <c r="M25" s="49">
        <f t="shared" si="3"/>
        <v>0.45580202964961947</v>
      </c>
      <c r="N25" s="144">
        <f t="shared" si="4"/>
        <v>0.73697086081845065</v>
      </c>
      <c r="O25" s="47"/>
      <c r="P25" s="47"/>
    </row>
    <row r="26" spans="1:16">
      <c r="A26" s="175">
        <v>23</v>
      </c>
      <c r="B26" s="180" t="s">
        <v>15</v>
      </c>
      <c r="C26" s="180" t="s">
        <v>1330</v>
      </c>
      <c r="D26" s="180" t="s">
        <v>224</v>
      </c>
      <c r="E26" s="180" t="s">
        <v>1366</v>
      </c>
      <c r="F26" s="156">
        <v>610</v>
      </c>
      <c r="G26" s="156">
        <v>1204520.3</v>
      </c>
      <c r="H26" s="10">
        <v>884</v>
      </c>
      <c r="I26" s="10">
        <v>1124810</v>
      </c>
      <c r="J26" s="49">
        <f t="shared" si="0"/>
        <v>1.4491803278688524</v>
      </c>
      <c r="K26" s="49">
        <f t="shared" si="1"/>
        <v>0.93382402936671138</v>
      </c>
      <c r="L26" s="49">
        <f t="shared" si="2"/>
        <v>0.3</v>
      </c>
      <c r="M26" s="49">
        <f t="shared" si="3"/>
        <v>0.65367682055669796</v>
      </c>
      <c r="N26" s="144">
        <f t="shared" si="4"/>
        <v>0.95367682055669789</v>
      </c>
      <c r="O26" s="47"/>
      <c r="P26" s="47"/>
    </row>
    <row r="27" spans="1:16">
      <c r="A27" s="175">
        <v>24</v>
      </c>
      <c r="B27" s="180" t="s">
        <v>15</v>
      </c>
      <c r="C27" s="180" t="s">
        <v>1330</v>
      </c>
      <c r="D27" s="180" t="s">
        <v>222</v>
      </c>
      <c r="E27" s="180" t="s">
        <v>223</v>
      </c>
      <c r="F27" s="156">
        <v>610</v>
      </c>
      <c r="G27" s="156">
        <v>1204520.3</v>
      </c>
      <c r="H27" s="10">
        <v>672</v>
      </c>
      <c r="I27" s="10">
        <v>928605</v>
      </c>
      <c r="J27" s="49">
        <f t="shared" si="0"/>
        <v>1.1016393442622952</v>
      </c>
      <c r="K27" s="49">
        <f t="shared" si="1"/>
        <v>0.77093345790851342</v>
      </c>
      <c r="L27" s="49">
        <f t="shared" si="2"/>
        <v>0.3</v>
      </c>
      <c r="M27" s="49">
        <f t="shared" si="3"/>
        <v>0.53965342053595933</v>
      </c>
      <c r="N27" s="144">
        <f t="shared" si="4"/>
        <v>0.83965342053595937</v>
      </c>
      <c r="O27" s="47"/>
      <c r="P27" s="47"/>
    </row>
    <row r="28" spans="1:16">
      <c r="A28" s="175">
        <v>25</v>
      </c>
      <c r="B28" s="180" t="s">
        <v>15</v>
      </c>
      <c r="C28" s="180" t="s">
        <v>1330</v>
      </c>
      <c r="D28" s="180" t="s">
        <v>226</v>
      </c>
      <c r="E28" s="180" t="s">
        <v>227</v>
      </c>
      <c r="F28" s="156">
        <v>723</v>
      </c>
      <c r="G28" s="156">
        <v>1426499.4</v>
      </c>
      <c r="H28" s="10">
        <v>776</v>
      </c>
      <c r="I28" s="10">
        <v>1298450</v>
      </c>
      <c r="J28" s="49">
        <f t="shared" si="0"/>
        <v>1.0733056708160442</v>
      </c>
      <c r="K28" s="49">
        <f t="shared" si="1"/>
        <v>0.91023522337268425</v>
      </c>
      <c r="L28" s="49">
        <f t="shared" si="2"/>
        <v>0.3</v>
      </c>
      <c r="M28" s="49">
        <f t="shared" si="3"/>
        <v>0.63716465636087893</v>
      </c>
      <c r="N28" s="144">
        <f t="shared" si="4"/>
        <v>0.93716465636087887</v>
      </c>
      <c r="O28" s="47"/>
      <c r="P28" s="47"/>
    </row>
    <row r="29" spans="1:16">
      <c r="A29" s="175">
        <v>26</v>
      </c>
      <c r="B29" s="180" t="s">
        <v>15</v>
      </c>
      <c r="C29" s="180" t="s">
        <v>1330</v>
      </c>
      <c r="D29" s="180" t="s">
        <v>228</v>
      </c>
      <c r="E29" s="180" t="s">
        <v>229</v>
      </c>
      <c r="F29" s="156">
        <v>833</v>
      </c>
      <c r="G29" s="156">
        <v>1653125.65</v>
      </c>
      <c r="H29" s="10">
        <v>716</v>
      </c>
      <c r="I29" s="10">
        <v>1341230</v>
      </c>
      <c r="J29" s="49">
        <f t="shared" si="0"/>
        <v>0.85954381752701081</v>
      </c>
      <c r="K29" s="49">
        <f t="shared" si="1"/>
        <v>0.81132973770021655</v>
      </c>
      <c r="L29" s="49">
        <f t="shared" si="2"/>
        <v>0.25786314525810322</v>
      </c>
      <c r="M29" s="49">
        <f t="shared" si="3"/>
        <v>0.56793081639015153</v>
      </c>
      <c r="N29" s="144">
        <f t="shared" si="4"/>
        <v>0.8257939616482548</v>
      </c>
      <c r="O29" s="47"/>
      <c r="P29" s="47"/>
    </row>
    <row r="30" spans="1:16">
      <c r="A30" s="175">
        <v>27</v>
      </c>
      <c r="B30" s="180" t="s">
        <v>6</v>
      </c>
      <c r="C30" s="180" t="s">
        <v>1330</v>
      </c>
      <c r="D30" s="180" t="s">
        <v>232</v>
      </c>
      <c r="E30" s="180" t="s">
        <v>1367</v>
      </c>
      <c r="F30" s="156">
        <v>750</v>
      </c>
      <c r="G30" s="156">
        <v>1375720.575</v>
      </c>
      <c r="H30" s="10">
        <v>854</v>
      </c>
      <c r="I30" s="10">
        <v>1255265</v>
      </c>
      <c r="J30" s="49">
        <f t="shared" si="0"/>
        <v>1.1386666666666667</v>
      </c>
      <c r="K30" s="49">
        <f t="shared" si="1"/>
        <v>0.91244183071115303</v>
      </c>
      <c r="L30" s="49">
        <f t="shared" si="2"/>
        <v>0.3</v>
      </c>
      <c r="M30" s="49">
        <f t="shared" si="3"/>
        <v>0.63870928149780704</v>
      </c>
      <c r="N30" s="144">
        <f t="shared" si="4"/>
        <v>0.93870928149780708</v>
      </c>
      <c r="O30" s="47"/>
      <c r="P30" s="47"/>
    </row>
    <row r="31" spans="1:16">
      <c r="A31" s="175">
        <v>28</v>
      </c>
      <c r="B31" s="180" t="s">
        <v>6</v>
      </c>
      <c r="C31" s="180" t="s">
        <v>1330</v>
      </c>
      <c r="D31" s="180" t="s">
        <v>230</v>
      </c>
      <c r="E31" s="180" t="s">
        <v>1400</v>
      </c>
      <c r="F31" s="156">
        <v>809</v>
      </c>
      <c r="G31" s="156">
        <v>1479491.55</v>
      </c>
      <c r="H31" s="10">
        <v>924</v>
      </c>
      <c r="I31" s="10">
        <v>1417665</v>
      </c>
      <c r="J31" s="49">
        <f t="shared" si="0"/>
        <v>1.142150803461063</v>
      </c>
      <c r="K31" s="49">
        <f t="shared" si="1"/>
        <v>0.95821094753802405</v>
      </c>
      <c r="L31" s="49">
        <f t="shared" si="2"/>
        <v>0.3</v>
      </c>
      <c r="M31" s="49">
        <f t="shared" si="3"/>
        <v>0.67074766327661683</v>
      </c>
      <c r="N31" s="144">
        <f t="shared" si="4"/>
        <v>0.97074766327661677</v>
      </c>
      <c r="O31" s="47"/>
      <c r="P31" s="47"/>
    </row>
    <row r="32" spans="1:16">
      <c r="A32" s="175">
        <v>29</v>
      </c>
      <c r="B32" s="180" t="s">
        <v>9</v>
      </c>
      <c r="C32" s="180" t="s">
        <v>1330</v>
      </c>
      <c r="D32" s="180" t="s">
        <v>251</v>
      </c>
      <c r="E32" s="180" t="s">
        <v>1125</v>
      </c>
      <c r="F32" s="156">
        <v>927</v>
      </c>
      <c r="G32" s="156">
        <v>1782262.6</v>
      </c>
      <c r="H32" s="10">
        <v>963</v>
      </c>
      <c r="I32" s="10">
        <v>1371970</v>
      </c>
      <c r="J32" s="49">
        <f t="shared" si="0"/>
        <v>1.0388349514563107</v>
      </c>
      <c r="K32" s="49">
        <f t="shared" si="1"/>
        <v>0.76979116321018015</v>
      </c>
      <c r="L32" s="49">
        <f t="shared" si="2"/>
        <v>0.3</v>
      </c>
      <c r="M32" s="49">
        <f t="shared" si="3"/>
        <v>0.53885381424712608</v>
      </c>
      <c r="N32" s="144">
        <f t="shared" si="4"/>
        <v>0.83885381424712602</v>
      </c>
      <c r="O32" s="47"/>
      <c r="P32" s="47"/>
    </row>
    <row r="33" spans="1:16">
      <c r="A33" s="175">
        <v>30</v>
      </c>
      <c r="B33" s="180" t="s">
        <v>9</v>
      </c>
      <c r="C33" s="180" t="s">
        <v>1330</v>
      </c>
      <c r="D33" s="180" t="s">
        <v>250</v>
      </c>
      <c r="E33" s="180" t="s">
        <v>1307</v>
      </c>
      <c r="F33" s="156">
        <v>1233</v>
      </c>
      <c r="G33" s="156">
        <v>2363187.75</v>
      </c>
      <c r="H33" s="10">
        <v>402</v>
      </c>
      <c r="I33" s="10">
        <v>817475</v>
      </c>
      <c r="J33" s="49">
        <f t="shared" si="0"/>
        <v>0.32603406326034062</v>
      </c>
      <c r="K33" s="49">
        <f t="shared" si="1"/>
        <v>0.34592046273090238</v>
      </c>
      <c r="L33" s="49">
        <f t="shared" si="2"/>
        <v>9.7810218978102187E-2</v>
      </c>
      <c r="M33" s="49">
        <f t="shared" si="3"/>
        <v>0.24214432391163165</v>
      </c>
      <c r="N33" s="144">
        <f t="shared" si="4"/>
        <v>0.33995454288973381</v>
      </c>
      <c r="O33" s="47"/>
      <c r="P33" s="47"/>
    </row>
    <row r="34" spans="1:16">
      <c r="A34" s="175">
        <v>31</v>
      </c>
      <c r="B34" s="180" t="s">
        <v>16</v>
      </c>
      <c r="C34" s="180" t="s">
        <v>1330</v>
      </c>
      <c r="D34" s="180" t="s">
        <v>240</v>
      </c>
      <c r="E34" s="180" t="s">
        <v>1126</v>
      </c>
      <c r="F34" s="156">
        <v>548</v>
      </c>
      <c r="G34" s="156">
        <v>1081529.325</v>
      </c>
      <c r="H34" s="10">
        <v>718</v>
      </c>
      <c r="I34" s="10">
        <v>890395</v>
      </c>
      <c r="J34" s="49">
        <f t="shared" si="0"/>
        <v>1.3102189781021898</v>
      </c>
      <c r="K34" s="49">
        <f t="shared" si="1"/>
        <v>0.82327402449304832</v>
      </c>
      <c r="L34" s="49">
        <f t="shared" si="2"/>
        <v>0.3</v>
      </c>
      <c r="M34" s="49">
        <f t="shared" si="3"/>
        <v>0.57629181714513378</v>
      </c>
      <c r="N34" s="144">
        <f t="shared" si="4"/>
        <v>0.87629181714513371</v>
      </c>
      <c r="O34" s="47"/>
      <c r="P34" s="47"/>
    </row>
    <row r="35" spans="1:16">
      <c r="A35" s="175">
        <v>32</v>
      </c>
      <c r="B35" s="180" t="s">
        <v>16</v>
      </c>
      <c r="C35" s="180" t="s">
        <v>1330</v>
      </c>
      <c r="D35" s="180" t="s">
        <v>238</v>
      </c>
      <c r="E35" s="180" t="s">
        <v>239</v>
      </c>
      <c r="F35" s="156">
        <v>548</v>
      </c>
      <c r="G35" s="156">
        <v>1081529.325</v>
      </c>
      <c r="H35" s="10">
        <v>764</v>
      </c>
      <c r="I35" s="10">
        <v>1087495</v>
      </c>
      <c r="J35" s="49">
        <f t="shared" si="0"/>
        <v>1.3941605839416058</v>
      </c>
      <c r="K35" s="49">
        <f t="shared" si="1"/>
        <v>1.0055159623156775</v>
      </c>
      <c r="L35" s="49">
        <f t="shared" si="2"/>
        <v>0.3</v>
      </c>
      <c r="M35" s="49">
        <f t="shared" si="3"/>
        <v>0.7</v>
      </c>
      <c r="N35" s="144">
        <f t="shared" si="4"/>
        <v>1</v>
      </c>
      <c r="O35" s="47"/>
      <c r="P35" s="47"/>
    </row>
    <row r="36" spans="1:16">
      <c r="A36" s="175">
        <v>33</v>
      </c>
      <c r="B36" s="180" t="s">
        <v>16</v>
      </c>
      <c r="C36" s="180" t="s">
        <v>1330</v>
      </c>
      <c r="D36" s="180" t="s">
        <v>236</v>
      </c>
      <c r="E36" s="180" t="s">
        <v>237</v>
      </c>
      <c r="F36" s="156">
        <v>548</v>
      </c>
      <c r="G36" s="156">
        <v>1081529.325</v>
      </c>
      <c r="H36" s="10">
        <v>781</v>
      </c>
      <c r="I36" s="10">
        <v>950215</v>
      </c>
      <c r="J36" s="49">
        <f t="shared" si="0"/>
        <v>1.4251824817518248</v>
      </c>
      <c r="K36" s="49">
        <f t="shared" si="1"/>
        <v>0.87858459131471078</v>
      </c>
      <c r="L36" s="49">
        <f t="shared" si="2"/>
        <v>0.3</v>
      </c>
      <c r="M36" s="49">
        <f t="shared" si="3"/>
        <v>0.6150092139202975</v>
      </c>
      <c r="N36" s="144">
        <f t="shared" si="4"/>
        <v>0.91500921392029744</v>
      </c>
      <c r="O36" s="47"/>
      <c r="P36" s="47"/>
    </row>
    <row r="37" spans="1:16">
      <c r="A37" s="175">
        <v>34</v>
      </c>
      <c r="B37" s="180" t="s">
        <v>16</v>
      </c>
      <c r="C37" s="180" t="s">
        <v>1330</v>
      </c>
      <c r="D37" s="180" t="s">
        <v>241</v>
      </c>
      <c r="E37" s="180" t="s">
        <v>1264</v>
      </c>
      <c r="F37" s="156">
        <v>967</v>
      </c>
      <c r="G37" s="156">
        <v>1913940.25</v>
      </c>
      <c r="H37" s="10">
        <v>833</v>
      </c>
      <c r="I37" s="10">
        <v>1292795</v>
      </c>
      <c r="J37" s="49">
        <f t="shared" si="0"/>
        <v>0.86142709410548091</v>
      </c>
      <c r="K37" s="49">
        <f t="shared" si="1"/>
        <v>0.67546256995222287</v>
      </c>
      <c r="L37" s="49">
        <f t="shared" si="2"/>
        <v>0.25842812823164424</v>
      </c>
      <c r="M37" s="49">
        <f t="shared" si="3"/>
        <v>0.47282379896655596</v>
      </c>
      <c r="N37" s="144">
        <f t="shared" si="4"/>
        <v>0.7312519271982002</v>
      </c>
      <c r="O37" s="47"/>
      <c r="P37" s="47"/>
    </row>
    <row r="38" spans="1:16">
      <c r="A38" s="175">
        <v>35</v>
      </c>
      <c r="B38" s="180" t="s">
        <v>10</v>
      </c>
      <c r="C38" s="180" t="s">
        <v>1330</v>
      </c>
      <c r="D38" s="180" t="s">
        <v>252</v>
      </c>
      <c r="E38" s="180" t="s">
        <v>253</v>
      </c>
      <c r="F38" s="156">
        <v>830</v>
      </c>
      <c r="G38" s="156">
        <v>1630630.65</v>
      </c>
      <c r="H38" s="10">
        <v>618</v>
      </c>
      <c r="I38" s="10">
        <v>774495</v>
      </c>
      <c r="J38" s="49">
        <f t="shared" si="0"/>
        <v>0.74457831325301205</v>
      </c>
      <c r="K38" s="49">
        <f t="shared" si="1"/>
        <v>0.47496654131945826</v>
      </c>
      <c r="L38" s="49">
        <f t="shared" si="2"/>
        <v>0.22337349397590361</v>
      </c>
      <c r="M38" s="49">
        <f t="shared" si="3"/>
        <v>0.33247657892362076</v>
      </c>
      <c r="N38" s="144">
        <f t="shared" si="4"/>
        <v>0.55585007289952437</v>
      </c>
      <c r="O38" s="47"/>
      <c r="P38" s="47"/>
    </row>
    <row r="39" spans="1:16">
      <c r="A39" s="175">
        <v>36</v>
      </c>
      <c r="B39" s="180" t="s">
        <v>10</v>
      </c>
      <c r="C39" s="180" t="s">
        <v>1330</v>
      </c>
      <c r="D39" s="180" t="s">
        <v>255</v>
      </c>
      <c r="E39" s="180" t="s">
        <v>1308</v>
      </c>
      <c r="F39" s="156">
        <v>1765</v>
      </c>
      <c r="G39" s="156">
        <v>3461169.9249999998</v>
      </c>
      <c r="H39" s="10">
        <v>1197</v>
      </c>
      <c r="I39" s="10">
        <v>1844105</v>
      </c>
      <c r="J39" s="49">
        <f t="shared" si="0"/>
        <v>0.67818696883852692</v>
      </c>
      <c r="K39" s="49">
        <f t="shared" si="1"/>
        <v>0.53279816939354696</v>
      </c>
      <c r="L39" s="49">
        <f t="shared" si="2"/>
        <v>0.20345609065155806</v>
      </c>
      <c r="M39" s="49">
        <f t="shared" si="3"/>
        <v>0.37295871857548285</v>
      </c>
      <c r="N39" s="144">
        <f t="shared" si="4"/>
        <v>0.57641480922704091</v>
      </c>
      <c r="O39" s="47"/>
      <c r="P39" s="47"/>
    </row>
    <row r="40" spans="1:16">
      <c r="A40" s="175">
        <v>37</v>
      </c>
      <c r="B40" s="180" t="s">
        <v>11</v>
      </c>
      <c r="C40" s="180" t="s">
        <v>1330</v>
      </c>
      <c r="D40" s="180" t="s">
        <v>257</v>
      </c>
      <c r="E40" s="180" t="s">
        <v>1383</v>
      </c>
      <c r="F40" s="156">
        <v>1539</v>
      </c>
      <c r="G40" s="156">
        <v>3011972.9</v>
      </c>
      <c r="H40" s="10">
        <v>1758</v>
      </c>
      <c r="I40" s="10">
        <v>2461760</v>
      </c>
      <c r="J40" s="49">
        <f t="shared" si="0"/>
        <v>1.1423001949317739</v>
      </c>
      <c r="K40" s="49">
        <f t="shared" si="1"/>
        <v>0.81732475083026146</v>
      </c>
      <c r="L40" s="49">
        <f t="shared" si="2"/>
        <v>0.3</v>
      </c>
      <c r="M40" s="49">
        <f t="shared" si="3"/>
        <v>0.57212732558118296</v>
      </c>
      <c r="N40" s="144">
        <f t="shared" si="4"/>
        <v>0.872127325581183</v>
      </c>
      <c r="O40" s="47"/>
      <c r="P40" s="47"/>
    </row>
    <row r="41" spans="1:16">
      <c r="A41" s="175">
        <v>38</v>
      </c>
      <c r="B41" s="180" t="s">
        <v>11</v>
      </c>
      <c r="C41" s="180" t="s">
        <v>1330</v>
      </c>
      <c r="D41" s="180" t="s">
        <v>256</v>
      </c>
      <c r="E41" s="180" t="s">
        <v>1133</v>
      </c>
      <c r="F41" s="156">
        <v>1421</v>
      </c>
      <c r="G41" s="156">
        <v>2771126.65</v>
      </c>
      <c r="H41" s="10">
        <v>715</v>
      </c>
      <c r="I41" s="10">
        <v>912130</v>
      </c>
      <c r="J41" s="49">
        <f t="shared" si="0"/>
        <v>0.50316678395496128</v>
      </c>
      <c r="K41" s="49">
        <f t="shared" si="1"/>
        <v>0.32915493054061606</v>
      </c>
      <c r="L41" s="49">
        <f t="shared" si="2"/>
        <v>0.15095003518648839</v>
      </c>
      <c r="M41" s="49">
        <f t="shared" si="3"/>
        <v>0.23040845137843122</v>
      </c>
      <c r="N41" s="144">
        <f t="shared" si="4"/>
        <v>0.38135848656491961</v>
      </c>
      <c r="O41" s="47"/>
      <c r="P41" s="47"/>
    </row>
    <row r="42" spans="1:16">
      <c r="A42" s="175">
        <v>39</v>
      </c>
      <c r="B42" s="180" t="s">
        <v>12</v>
      </c>
      <c r="C42" s="180" t="s">
        <v>1330</v>
      </c>
      <c r="D42" s="180" t="s">
        <v>258</v>
      </c>
      <c r="E42" s="180" t="s">
        <v>1001</v>
      </c>
      <c r="F42" s="156">
        <v>1655</v>
      </c>
      <c r="G42" s="156">
        <v>3203657.7</v>
      </c>
      <c r="H42" s="10">
        <v>1431</v>
      </c>
      <c r="I42" s="10">
        <v>2318505</v>
      </c>
      <c r="J42" s="49">
        <f t="shared" si="0"/>
        <v>0.86465256797583079</v>
      </c>
      <c r="K42" s="49">
        <f t="shared" si="1"/>
        <v>0.72370559438981252</v>
      </c>
      <c r="L42" s="49">
        <f t="shared" si="2"/>
        <v>0.25939577039274925</v>
      </c>
      <c r="M42" s="49">
        <f t="shared" si="3"/>
        <v>0.50659391607286874</v>
      </c>
      <c r="N42" s="144">
        <f t="shared" si="4"/>
        <v>0.76598968646561794</v>
      </c>
      <c r="O42" s="47"/>
      <c r="P42" s="47"/>
    </row>
    <row r="43" spans="1:16">
      <c r="A43" s="175">
        <v>40</v>
      </c>
      <c r="B43" s="180" t="s">
        <v>12</v>
      </c>
      <c r="C43" s="180" t="s">
        <v>1330</v>
      </c>
      <c r="D43" s="180" t="s">
        <v>259</v>
      </c>
      <c r="E43" s="180" t="s">
        <v>1099</v>
      </c>
      <c r="F43" s="156">
        <v>772</v>
      </c>
      <c r="G43" s="156">
        <v>1493375.375</v>
      </c>
      <c r="H43" s="10">
        <v>834</v>
      </c>
      <c r="I43" s="10">
        <v>1173760</v>
      </c>
      <c r="J43" s="49">
        <f t="shared" si="0"/>
        <v>1.0803108808290156</v>
      </c>
      <c r="K43" s="49">
        <f t="shared" si="1"/>
        <v>0.78597787244215134</v>
      </c>
      <c r="L43" s="49">
        <f t="shared" si="2"/>
        <v>0.3</v>
      </c>
      <c r="M43" s="49">
        <f t="shared" si="3"/>
        <v>0.55018451070950591</v>
      </c>
      <c r="N43" s="144">
        <f t="shared" si="4"/>
        <v>0.85018451070950585</v>
      </c>
      <c r="O43" s="47"/>
      <c r="P43" s="47"/>
    </row>
    <row r="44" spans="1:16">
      <c r="A44" s="175">
        <v>41</v>
      </c>
      <c r="B44" s="180" t="s">
        <v>12</v>
      </c>
      <c r="C44" s="180" t="s">
        <v>1330</v>
      </c>
      <c r="D44" s="180" t="s">
        <v>260</v>
      </c>
      <c r="E44" s="180" t="s">
        <v>1002</v>
      </c>
      <c r="F44" s="156">
        <v>983</v>
      </c>
      <c r="G44" s="156">
        <v>1904761.425</v>
      </c>
      <c r="H44" s="10">
        <v>1055</v>
      </c>
      <c r="I44" s="10">
        <v>1401220</v>
      </c>
      <c r="J44" s="49">
        <f t="shared" si="0"/>
        <v>1.0732451678535098</v>
      </c>
      <c r="K44" s="49">
        <f t="shared" si="1"/>
        <v>0.73564068528949755</v>
      </c>
      <c r="L44" s="49">
        <f t="shared" si="2"/>
        <v>0.3</v>
      </c>
      <c r="M44" s="49">
        <f t="shared" si="3"/>
        <v>0.51494847970264823</v>
      </c>
      <c r="N44" s="144">
        <f t="shared" si="4"/>
        <v>0.81494847970264828</v>
      </c>
      <c r="O44" s="47"/>
      <c r="P44" s="47"/>
    </row>
    <row r="45" spans="1:16">
      <c r="A45" s="175">
        <v>42</v>
      </c>
      <c r="B45" s="180" t="s">
        <v>12</v>
      </c>
      <c r="C45" s="180" t="s">
        <v>1330</v>
      </c>
      <c r="D45" s="180" t="s">
        <v>261</v>
      </c>
      <c r="E45" s="180" t="s">
        <v>1003</v>
      </c>
      <c r="F45" s="156">
        <v>1037</v>
      </c>
      <c r="G45" s="156">
        <v>2004094.55</v>
      </c>
      <c r="H45" s="10">
        <v>1369</v>
      </c>
      <c r="I45" s="10">
        <v>1861750</v>
      </c>
      <c r="J45" s="49">
        <f t="shared" si="0"/>
        <v>1.3201542912246866</v>
      </c>
      <c r="K45" s="49">
        <f t="shared" si="1"/>
        <v>0.92897313652192703</v>
      </c>
      <c r="L45" s="49">
        <f t="shared" si="2"/>
        <v>0.3</v>
      </c>
      <c r="M45" s="49">
        <f t="shared" si="3"/>
        <v>0.65028119556534891</v>
      </c>
      <c r="N45" s="144">
        <f t="shared" si="4"/>
        <v>0.95028119556534896</v>
      </c>
      <c r="O45" s="47"/>
      <c r="P45" s="47"/>
    </row>
    <row r="46" spans="1:16">
      <c r="A46" s="175">
        <v>43</v>
      </c>
      <c r="B46" s="180" t="s">
        <v>12</v>
      </c>
      <c r="C46" s="180" t="s">
        <v>1330</v>
      </c>
      <c r="D46" s="180" t="s">
        <v>1309</v>
      </c>
      <c r="E46" s="180" t="s">
        <v>1310</v>
      </c>
      <c r="F46" s="156">
        <v>256</v>
      </c>
      <c r="G46" s="156">
        <v>495394.17499999999</v>
      </c>
      <c r="H46" s="10">
        <v>204</v>
      </c>
      <c r="I46" s="10">
        <v>258900</v>
      </c>
      <c r="J46" s="49">
        <f t="shared" si="0"/>
        <v>0.796875</v>
      </c>
      <c r="K46" s="49">
        <f t="shared" si="1"/>
        <v>0.52261413852918237</v>
      </c>
      <c r="L46" s="49">
        <f t="shared" si="2"/>
        <v>0.23906249999999998</v>
      </c>
      <c r="M46" s="49">
        <f t="shared" si="3"/>
        <v>0.36582989697042761</v>
      </c>
      <c r="N46" s="144">
        <f t="shared" si="4"/>
        <v>0.60489239697042763</v>
      </c>
      <c r="O46" s="47"/>
      <c r="P46" s="47"/>
    </row>
    <row r="47" spans="1:16">
      <c r="A47" s="175">
        <v>44</v>
      </c>
      <c r="B47" s="180" t="s">
        <v>12</v>
      </c>
      <c r="C47" s="180" t="s">
        <v>1330</v>
      </c>
      <c r="D47" s="180" t="s">
        <v>1130</v>
      </c>
      <c r="E47" s="180" t="s">
        <v>1311</v>
      </c>
      <c r="F47" s="156">
        <v>460</v>
      </c>
      <c r="G47" s="156">
        <v>877835.22499999998</v>
      </c>
      <c r="H47" s="10">
        <v>287</v>
      </c>
      <c r="I47" s="10">
        <v>524900</v>
      </c>
      <c r="J47" s="49">
        <f t="shared" si="0"/>
        <v>0.62391304347826082</v>
      </c>
      <c r="K47" s="49">
        <f t="shared" si="1"/>
        <v>0.59794820833260598</v>
      </c>
      <c r="L47" s="49">
        <f t="shared" si="2"/>
        <v>0.18717391304347825</v>
      </c>
      <c r="M47" s="49">
        <f t="shared" si="3"/>
        <v>0.41856374583282419</v>
      </c>
      <c r="N47" s="144">
        <f t="shared" si="4"/>
        <v>0.60573765887630238</v>
      </c>
      <c r="O47" s="47"/>
      <c r="P47" s="47"/>
    </row>
    <row r="48" spans="1:16">
      <c r="A48" s="175">
        <v>45</v>
      </c>
      <c r="B48" s="180" t="s">
        <v>14</v>
      </c>
      <c r="C48" s="180" t="s">
        <v>1330</v>
      </c>
      <c r="D48" s="180" t="s">
        <v>262</v>
      </c>
      <c r="E48" s="180" t="s">
        <v>1100</v>
      </c>
      <c r="F48" s="156">
        <v>1023</v>
      </c>
      <c r="G48" s="156">
        <v>2028063.375</v>
      </c>
      <c r="H48" s="10">
        <v>1125</v>
      </c>
      <c r="I48" s="10">
        <v>1496415</v>
      </c>
      <c r="J48" s="49">
        <f t="shared" si="0"/>
        <v>1.0997067448680351</v>
      </c>
      <c r="K48" s="49">
        <f t="shared" si="1"/>
        <v>0.73785416099238021</v>
      </c>
      <c r="L48" s="49">
        <f t="shared" si="2"/>
        <v>0.3</v>
      </c>
      <c r="M48" s="49">
        <f t="shared" si="3"/>
        <v>0.51649791269466616</v>
      </c>
      <c r="N48" s="144">
        <f t="shared" si="4"/>
        <v>0.81649791269466609</v>
      </c>
      <c r="O48" s="47"/>
      <c r="P48" s="47"/>
    </row>
    <row r="49" spans="1:16">
      <c r="A49" s="175">
        <v>46</v>
      </c>
      <c r="B49" s="180" t="s">
        <v>14</v>
      </c>
      <c r="C49" s="180" t="s">
        <v>1330</v>
      </c>
      <c r="D49" s="180" t="s">
        <v>263</v>
      </c>
      <c r="E49" s="180" t="s">
        <v>1004</v>
      </c>
      <c r="F49" s="156">
        <v>523</v>
      </c>
      <c r="G49" s="156">
        <v>1047205.025</v>
      </c>
      <c r="H49" s="10">
        <v>514</v>
      </c>
      <c r="I49" s="10">
        <v>797130</v>
      </c>
      <c r="J49" s="49">
        <f t="shared" si="0"/>
        <v>0.982791586998088</v>
      </c>
      <c r="K49" s="49">
        <f t="shared" si="1"/>
        <v>0.7611976460865435</v>
      </c>
      <c r="L49" s="49">
        <f t="shared" si="2"/>
        <v>0.2948374760994264</v>
      </c>
      <c r="M49" s="49">
        <f t="shared" si="3"/>
        <v>0.53283835226058041</v>
      </c>
      <c r="N49" s="144">
        <f t="shared" si="4"/>
        <v>0.82767582836000675</v>
      </c>
      <c r="O49" s="47"/>
      <c r="P49" s="47"/>
    </row>
    <row r="50" spans="1:16">
      <c r="A50" s="175">
        <v>47</v>
      </c>
      <c r="B50" s="180" t="s">
        <v>14</v>
      </c>
      <c r="C50" s="180" t="s">
        <v>1330</v>
      </c>
      <c r="D50" s="180" t="s">
        <v>264</v>
      </c>
      <c r="E50" s="180" t="s">
        <v>1005</v>
      </c>
      <c r="F50" s="156">
        <v>635</v>
      </c>
      <c r="G50" s="156">
        <v>1255281.2749999999</v>
      </c>
      <c r="H50" s="10">
        <v>690</v>
      </c>
      <c r="I50" s="10">
        <v>1027980</v>
      </c>
      <c r="J50" s="49">
        <f t="shared" si="0"/>
        <v>1.0866141732283465</v>
      </c>
      <c r="K50" s="49">
        <f t="shared" si="1"/>
        <v>0.81892402959647437</v>
      </c>
      <c r="L50" s="49">
        <f t="shared" si="2"/>
        <v>0.3</v>
      </c>
      <c r="M50" s="49">
        <f t="shared" si="3"/>
        <v>0.57324682071753197</v>
      </c>
      <c r="N50" s="144">
        <f t="shared" si="4"/>
        <v>0.8732468207175319</v>
      </c>
      <c r="O50" s="47"/>
      <c r="P50" s="47"/>
    </row>
    <row r="51" spans="1:16">
      <c r="A51" s="175">
        <v>48</v>
      </c>
      <c r="B51" s="180" t="s">
        <v>2</v>
      </c>
      <c r="C51" s="180" t="s">
        <v>1330</v>
      </c>
      <c r="D51" s="180" t="s">
        <v>204</v>
      </c>
      <c r="E51" s="180" t="s">
        <v>205</v>
      </c>
      <c r="F51" s="156">
        <v>1187</v>
      </c>
      <c r="G51" s="156">
        <v>2273450.7999999998</v>
      </c>
      <c r="H51" s="10">
        <v>1319</v>
      </c>
      <c r="I51" s="10">
        <v>1883415</v>
      </c>
      <c r="J51" s="49">
        <f t="shared" si="0"/>
        <v>1.1112047177759057</v>
      </c>
      <c r="K51" s="49">
        <f t="shared" si="1"/>
        <v>0.82843886483050355</v>
      </c>
      <c r="L51" s="49">
        <f t="shared" si="2"/>
        <v>0.3</v>
      </c>
      <c r="M51" s="49">
        <f t="shared" si="3"/>
        <v>0.57990720538135243</v>
      </c>
      <c r="N51" s="144">
        <f t="shared" si="4"/>
        <v>0.87990720538135236</v>
      </c>
      <c r="O51" s="47"/>
      <c r="P51" s="47"/>
    </row>
    <row r="52" spans="1:16">
      <c r="A52" s="175">
        <v>49</v>
      </c>
      <c r="B52" s="180" t="s">
        <v>2</v>
      </c>
      <c r="C52" s="180" t="s">
        <v>1330</v>
      </c>
      <c r="D52" s="180" t="s">
        <v>203</v>
      </c>
      <c r="E52" s="180" t="s">
        <v>995</v>
      </c>
      <c r="F52" s="156">
        <v>1402</v>
      </c>
      <c r="G52" s="156">
        <v>2680968.5249999999</v>
      </c>
      <c r="H52" s="10">
        <v>2076</v>
      </c>
      <c r="I52" s="10">
        <v>2682610</v>
      </c>
      <c r="J52" s="49">
        <f t="shared" si="0"/>
        <v>1.4807417974322397</v>
      </c>
      <c r="K52" s="49">
        <f t="shared" si="1"/>
        <v>1.0006122694036477</v>
      </c>
      <c r="L52" s="49">
        <f t="shared" si="2"/>
        <v>0.3</v>
      </c>
      <c r="M52" s="49">
        <f t="shared" si="3"/>
        <v>0.7</v>
      </c>
      <c r="N52" s="144">
        <f t="shared" si="4"/>
        <v>1</v>
      </c>
      <c r="O52" s="47"/>
      <c r="P52" s="47"/>
    </row>
    <row r="53" spans="1:16">
      <c r="A53" s="175">
        <v>50</v>
      </c>
      <c r="B53" s="180" t="s">
        <v>2</v>
      </c>
      <c r="C53" s="180" t="s">
        <v>1330</v>
      </c>
      <c r="D53" s="180" t="s">
        <v>206</v>
      </c>
      <c r="E53" s="180" t="s">
        <v>1128</v>
      </c>
      <c r="F53" s="156">
        <v>964</v>
      </c>
      <c r="G53" s="156">
        <v>1850642.6</v>
      </c>
      <c r="H53" s="10">
        <v>813</v>
      </c>
      <c r="I53" s="10">
        <v>1192315</v>
      </c>
      <c r="J53" s="49">
        <f t="shared" si="0"/>
        <v>0.84336099585062241</v>
      </c>
      <c r="K53" s="49">
        <f t="shared" si="1"/>
        <v>0.64427080625940414</v>
      </c>
      <c r="L53" s="49">
        <f t="shared" si="2"/>
        <v>0.25300829875518671</v>
      </c>
      <c r="M53" s="49">
        <f t="shared" si="3"/>
        <v>0.45098956438158289</v>
      </c>
      <c r="N53" s="144">
        <f t="shared" si="4"/>
        <v>0.7039978631367696</v>
      </c>
      <c r="O53" s="47"/>
      <c r="P53" s="47"/>
    </row>
    <row r="54" spans="1:16">
      <c r="A54" s="175">
        <v>51</v>
      </c>
      <c r="B54" s="180" t="s">
        <v>2</v>
      </c>
      <c r="C54" s="180" t="s">
        <v>1330</v>
      </c>
      <c r="D54" s="180" t="s">
        <v>207</v>
      </c>
      <c r="E54" s="181" t="s">
        <v>1426</v>
      </c>
      <c r="F54" s="156">
        <v>837</v>
      </c>
      <c r="G54" s="156">
        <v>1600516.35</v>
      </c>
      <c r="H54" s="10">
        <v>1392</v>
      </c>
      <c r="I54" s="10">
        <v>1995245</v>
      </c>
      <c r="J54" s="49">
        <f t="shared" si="0"/>
        <v>1.6630824372759856</v>
      </c>
      <c r="K54" s="49">
        <f t="shared" si="1"/>
        <v>1.246625815475112</v>
      </c>
      <c r="L54" s="49">
        <f t="shared" si="2"/>
        <v>0.3</v>
      </c>
      <c r="M54" s="49">
        <f t="shared" si="3"/>
        <v>0.7</v>
      </c>
      <c r="N54" s="144">
        <f t="shared" si="4"/>
        <v>1</v>
      </c>
      <c r="O54" s="47"/>
      <c r="P54" s="47"/>
    </row>
    <row r="55" spans="1:16">
      <c r="A55" s="175">
        <v>52</v>
      </c>
      <c r="B55" s="185" t="s">
        <v>142</v>
      </c>
      <c r="C55" s="185" t="s">
        <v>173</v>
      </c>
      <c r="D55" s="157" t="s">
        <v>300</v>
      </c>
      <c r="E55" s="158" t="s">
        <v>301</v>
      </c>
      <c r="F55" s="177">
        <v>708.64499999999998</v>
      </c>
      <c r="G55" s="177">
        <v>1389026.6924999999</v>
      </c>
      <c r="H55" s="10">
        <v>616</v>
      </c>
      <c r="I55" s="10">
        <v>697245</v>
      </c>
      <c r="J55" s="49">
        <f t="shared" si="0"/>
        <v>0.86926458240727023</v>
      </c>
      <c r="K55" s="49">
        <f t="shared" si="1"/>
        <v>0.50196659557714007</v>
      </c>
      <c r="L55" s="49">
        <f t="shared" si="2"/>
        <v>0.26077937472218105</v>
      </c>
      <c r="M55" s="49">
        <f t="shared" si="3"/>
        <v>0.35137661690399802</v>
      </c>
      <c r="N55" s="144">
        <f t="shared" si="4"/>
        <v>0.61215599162617906</v>
      </c>
      <c r="O55" s="47"/>
      <c r="P55" s="47"/>
    </row>
    <row r="56" spans="1:16">
      <c r="A56" s="175">
        <v>53</v>
      </c>
      <c r="B56" s="185" t="s">
        <v>142</v>
      </c>
      <c r="C56" s="185" t="s">
        <v>173</v>
      </c>
      <c r="D56" s="185" t="s">
        <v>304</v>
      </c>
      <c r="E56" s="161" t="s">
        <v>305</v>
      </c>
      <c r="F56" s="177">
        <v>944.8599999999999</v>
      </c>
      <c r="G56" s="177">
        <v>1852035.59</v>
      </c>
      <c r="H56" s="10">
        <v>903</v>
      </c>
      <c r="I56" s="10">
        <v>1101320</v>
      </c>
      <c r="J56" s="49">
        <f t="shared" si="0"/>
        <v>0.95569714031708408</v>
      </c>
      <c r="K56" s="49">
        <f t="shared" si="1"/>
        <v>0.59465379928255047</v>
      </c>
      <c r="L56" s="49">
        <f t="shared" si="2"/>
        <v>0.28670914209512521</v>
      </c>
      <c r="M56" s="49">
        <f t="shared" si="3"/>
        <v>0.41625765949778532</v>
      </c>
      <c r="N56" s="144">
        <f t="shared" si="4"/>
        <v>0.70296680159291047</v>
      </c>
      <c r="O56" s="47"/>
      <c r="P56" s="47"/>
    </row>
    <row r="57" spans="1:16">
      <c r="A57" s="175">
        <v>54</v>
      </c>
      <c r="B57" s="185" t="s">
        <v>142</v>
      </c>
      <c r="C57" s="185" t="s">
        <v>173</v>
      </c>
      <c r="D57" s="157" t="s">
        <v>298</v>
      </c>
      <c r="E57" s="161" t="s">
        <v>299</v>
      </c>
      <c r="F57" s="177">
        <v>444.63999999999993</v>
      </c>
      <c r="G57" s="177">
        <v>871546.16</v>
      </c>
      <c r="H57" s="10">
        <v>859</v>
      </c>
      <c r="I57" s="10">
        <v>973245</v>
      </c>
      <c r="J57" s="49">
        <f t="shared" si="0"/>
        <v>1.9318999640158334</v>
      </c>
      <c r="K57" s="49">
        <f t="shared" si="1"/>
        <v>1.1166878412957495</v>
      </c>
      <c r="L57" s="49">
        <f t="shared" si="2"/>
        <v>0.3</v>
      </c>
      <c r="M57" s="49">
        <f t="shared" si="3"/>
        <v>0.7</v>
      </c>
      <c r="N57" s="144">
        <f t="shared" si="4"/>
        <v>1</v>
      </c>
      <c r="O57" s="47"/>
      <c r="P57" s="47"/>
    </row>
    <row r="58" spans="1:16">
      <c r="A58" s="175">
        <v>55</v>
      </c>
      <c r="B58" s="185" t="s">
        <v>142</v>
      </c>
      <c r="C58" s="185" t="s">
        <v>173</v>
      </c>
      <c r="D58" s="157" t="s">
        <v>302</v>
      </c>
      <c r="E58" s="158" t="s">
        <v>303</v>
      </c>
      <c r="F58" s="177">
        <v>680.85500000000002</v>
      </c>
      <c r="G58" s="177">
        <v>1334555.0574999999</v>
      </c>
      <c r="H58" s="10">
        <v>974</v>
      </c>
      <c r="I58" s="10">
        <v>988515</v>
      </c>
      <c r="J58" s="49">
        <f t="shared" si="0"/>
        <v>1.43055422960836</v>
      </c>
      <c r="K58" s="49">
        <f t="shared" si="1"/>
        <v>0.74070754476909251</v>
      </c>
      <c r="L58" s="49">
        <f t="shared" si="2"/>
        <v>0.3</v>
      </c>
      <c r="M58" s="49">
        <f t="shared" si="3"/>
        <v>0.51849528133836476</v>
      </c>
      <c r="N58" s="144">
        <f t="shared" si="4"/>
        <v>0.8184952813383648</v>
      </c>
      <c r="O58" s="47"/>
      <c r="P58" s="47"/>
    </row>
    <row r="59" spans="1:16">
      <c r="A59" s="175">
        <v>56</v>
      </c>
      <c r="B59" s="185" t="s">
        <v>149</v>
      </c>
      <c r="C59" s="185" t="s">
        <v>173</v>
      </c>
      <c r="D59" s="157" t="s">
        <v>1339</v>
      </c>
      <c r="E59" s="158" t="s">
        <v>1340</v>
      </c>
      <c r="F59" s="177">
        <v>2139.3350000000005</v>
      </c>
      <c r="G59" s="177">
        <v>4179102.2766249999</v>
      </c>
      <c r="H59" s="10">
        <v>1214</v>
      </c>
      <c r="I59" s="10">
        <v>2201680</v>
      </c>
      <c r="J59" s="49">
        <f t="shared" si="0"/>
        <v>0.56746605837795372</v>
      </c>
      <c r="K59" s="49">
        <f t="shared" si="1"/>
        <v>0.52683084889179932</v>
      </c>
      <c r="L59" s="49">
        <f t="shared" si="2"/>
        <v>0.1702398175133861</v>
      </c>
      <c r="M59" s="49">
        <f t="shared" si="3"/>
        <v>0.36878159422425949</v>
      </c>
      <c r="N59" s="144">
        <f t="shared" si="4"/>
        <v>0.53902141173764562</v>
      </c>
      <c r="O59" s="47"/>
      <c r="P59" s="47"/>
    </row>
    <row r="60" spans="1:16">
      <c r="A60" s="175">
        <v>57</v>
      </c>
      <c r="B60" s="185" t="s">
        <v>149</v>
      </c>
      <c r="C60" s="185" t="s">
        <v>173</v>
      </c>
      <c r="D60" s="157" t="s">
        <v>1080</v>
      </c>
      <c r="E60" s="158" t="s">
        <v>348</v>
      </c>
      <c r="F60" s="177">
        <v>1036.5849999999998</v>
      </c>
      <c r="G60" s="177">
        <v>2024925.8453749996</v>
      </c>
      <c r="H60" s="10">
        <v>621</v>
      </c>
      <c r="I60" s="10">
        <v>1073705</v>
      </c>
      <c r="J60" s="49">
        <f t="shared" si="0"/>
        <v>0.59908256438208163</v>
      </c>
      <c r="K60" s="49">
        <f t="shared" si="1"/>
        <v>0.5302441086681664</v>
      </c>
      <c r="L60" s="49">
        <f t="shared" si="2"/>
        <v>0.17972476931462447</v>
      </c>
      <c r="M60" s="49">
        <f t="shared" si="3"/>
        <v>0.37117087606771648</v>
      </c>
      <c r="N60" s="144">
        <f t="shared" si="4"/>
        <v>0.55089564538234093</v>
      </c>
      <c r="O60" s="47"/>
      <c r="P60" s="47"/>
    </row>
    <row r="61" spans="1:16">
      <c r="A61" s="175">
        <v>58</v>
      </c>
      <c r="B61" s="185" t="s">
        <v>149</v>
      </c>
      <c r="C61" s="185" t="s">
        <v>173</v>
      </c>
      <c r="D61" s="157" t="s">
        <v>1079</v>
      </c>
      <c r="E61" s="158" t="s">
        <v>1318</v>
      </c>
      <c r="F61" s="177">
        <v>1235.0800000000002</v>
      </c>
      <c r="G61" s="177">
        <v>2412677.6030000006</v>
      </c>
      <c r="H61" s="10">
        <v>768</v>
      </c>
      <c r="I61" s="10">
        <v>1519650</v>
      </c>
      <c r="J61" s="49">
        <f t="shared" si="0"/>
        <v>0.62182206820610808</v>
      </c>
      <c r="K61" s="49">
        <f t="shared" si="1"/>
        <v>0.62986036680177182</v>
      </c>
      <c r="L61" s="49">
        <f t="shared" si="2"/>
        <v>0.18654662046183243</v>
      </c>
      <c r="M61" s="49">
        <f t="shared" si="3"/>
        <v>0.44090225676124023</v>
      </c>
      <c r="N61" s="144">
        <f t="shared" si="4"/>
        <v>0.62744887722307263</v>
      </c>
      <c r="O61" s="47"/>
      <c r="P61" s="47"/>
    </row>
    <row r="62" spans="1:16">
      <c r="A62" s="175">
        <v>59</v>
      </c>
      <c r="B62" s="185" t="s">
        <v>144</v>
      </c>
      <c r="C62" s="185" t="s">
        <v>173</v>
      </c>
      <c r="D62" s="157" t="s">
        <v>321</v>
      </c>
      <c r="E62" s="158" t="s">
        <v>322</v>
      </c>
      <c r="F62" s="177">
        <v>1524.0499999999997</v>
      </c>
      <c r="G62" s="177">
        <v>2964388.9137499998</v>
      </c>
      <c r="H62" s="10">
        <v>1007</v>
      </c>
      <c r="I62" s="10">
        <v>1623105</v>
      </c>
      <c r="J62" s="49">
        <f t="shared" si="0"/>
        <v>0.660739477051278</v>
      </c>
      <c r="K62" s="49">
        <f t="shared" si="1"/>
        <v>0.54753443196046292</v>
      </c>
      <c r="L62" s="49">
        <f t="shared" si="2"/>
        <v>0.19822184311538341</v>
      </c>
      <c r="M62" s="49">
        <f t="shared" si="3"/>
        <v>0.38327410237232401</v>
      </c>
      <c r="N62" s="144">
        <f t="shared" si="4"/>
        <v>0.58149594548770744</v>
      </c>
      <c r="O62" s="47"/>
      <c r="P62" s="47"/>
    </row>
    <row r="63" spans="1:16">
      <c r="A63" s="175">
        <v>60</v>
      </c>
      <c r="B63" s="185" t="s">
        <v>144</v>
      </c>
      <c r="C63" s="185" t="s">
        <v>173</v>
      </c>
      <c r="D63" s="157" t="s">
        <v>320</v>
      </c>
      <c r="E63" s="158" t="s">
        <v>1007</v>
      </c>
      <c r="F63" s="177">
        <v>1246.9500000000003</v>
      </c>
      <c r="G63" s="177">
        <v>2425409.1112500001</v>
      </c>
      <c r="H63" s="10">
        <v>763</v>
      </c>
      <c r="I63" s="10">
        <v>977550</v>
      </c>
      <c r="J63" s="49">
        <f t="shared" si="0"/>
        <v>0.61189301896627757</v>
      </c>
      <c r="K63" s="49">
        <f t="shared" si="1"/>
        <v>0.40304540601655164</v>
      </c>
      <c r="L63" s="49">
        <f t="shared" si="2"/>
        <v>0.18356790568988327</v>
      </c>
      <c r="M63" s="49">
        <f t="shared" si="3"/>
        <v>0.28213178421158613</v>
      </c>
      <c r="N63" s="144">
        <f t="shared" si="4"/>
        <v>0.46569968990146937</v>
      </c>
      <c r="O63" s="47"/>
      <c r="P63" s="47"/>
    </row>
    <row r="64" spans="1:16">
      <c r="A64" s="175">
        <v>61</v>
      </c>
      <c r="B64" s="185" t="s">
        <v>1082</v>
      </c>
      <c r="C64" s="185" t="s">
        <v>173</v>
      </c>
      <c r="D64" s="157" t="s">
        <v>1192</v>
      </c>
      <c r="E64" s="158" t="s">
        <v>1341</v>
      </c>
      <c r="F64" s="177">
        <v>889.35</v>
      </c>
      <c r="G64" s="177">
        <v>1725867.8202500006</v>
      </c>
      <c r="H64" s="10">
        <v>573</v>
      </c>
      <c r="I64" s="10">
        <v>762045</v>
      </c>
      <c r="J64" s="49">
        <f t="shared" si="0"/>
        <v>0.64429077416090397</v>
      </c>
      <c r="K64" s="49">
        <f t="shared" si="1"/>
        <v>0.44154308404082415</v>
      </c>
      <c r="L64" s="49">
        <f t="shared" si="2"/>
        <v>0.19328723224827118</v>
      </c>
      <c r="M64" s="49">
        <f t="shared" si="3"/>
        <v>0.30908015882857687</v>
      </c>
      <c r="N64" s="144">
        <f t="shared" si="4"/>
        <v>0.50236739107684802</v>
      </c>
      <c r="O64" s="47"/>
      <c r="P64" s="47"/>
    </row>
    <row r="65" spans="1:16">
      <c r="A65" s="175">
        <v>62</v>
      </c>
      <c r="B65" s="185" t="s">
        <v>1082</v>
      </c>
      <c r="C65" s="185" t="s">
        <v>173</v>
      </c>
      <c r="D65" s="157" t="s">
        <v>1193</v>
      </c>
      <c r="E65" s="158" t="s">
        <v>1319</v>
      </c>
      <c r="F65" s="177">
        <v>925.64999999999975</v>
      </c>
      <c r="G65" s="177">
        <v>1796311.4047499998</v>
      </c>
      <c r="H65" s="10">
        <v>361</v>
      </c>
      <c r="I65" s="10">
        <v>588905</v>
      </c>
      <c r="J65" s="49">
        <f t="shared" si="0"/>
        <v>0.38999621887322433</v>
      </c>
      <c r="K65" s="49">
        <f t="shared" si="1"/>
        <v>0.32784126318118012</v>
      </c>
      <c r="L65" s="49">
        <f t="shared" si="2"/>
        <v>0.11699886566196729</v>
      </c>
      <c r="M65" s="49">
        <f t="shared" si="3"/>
        <v>0.22948888422682606</v>
      </c>
      <c r="N65" s="144">
        <f t="shared" si="4"/>
        <v>0.34648774988879338</v>
      </c>
      <c r="O65" s="47"/>
      <c r="P65" s="47"/>
    </row>
    <row r="66" spans="1:16">
      <c r="A66" s="175">
        <v>63</v>
      </c>
      <c r="B66" s="185" t="s">
        <v>158</v>
      </c>
      <c r="C66" s="185" t="s">
        <v>173</v>
      </c>
      <c r="D66" s="157" t="s">
        <v>288</v>
      </c>
      <c r="E66" s="158" t="s">
        <v>1165</v>
      </c>
      <c r="F66" s="177">
        <v>4921.6500000000015</v>
      </c>
      <c r="G66" s="177">
        <v>9606323.6437500007</v>
      </c>
      <c r="H66" s="10">
        <v>9850</v>
      </c>
      <c r="I66" s="10">
        <v>10562580</v>
      </c>
      <c r="J66" s="49">
        <f t="shared" si="0"/>
        <v>2.0013613320735928</v>
      </c>
      <c r="K66" s="49">
        <f t="shared" si="1"/>
        <v>1.099544465886505</v>
      </c>
      <c r="L66" s="49">
        <f t="shared" si="2"/>
        <v>0.3</v>
      </c>
      <c r="M66" s="49">
        <f t="shared" si="3"/>
        <v>0.7</v>
      </c>
      <c r="N66" s="144">
        <f t="shared" si="4"/>
        <v>1</v>
      </c>
      <c r="O66" s="47"/>
      <c r="P66" s="47"/>
    </row>
    <row r="67" spans="1:16">
      <c r="A67" s="175">
        <v>64</v>
      </c>
      <c r="B67" s="185" t="s">
        <v>158</v>
      </c>
      <c r="C67" s="185" t="s">
        <v>173</v>
      </c>
      <c r="D67" s="157" t="s">
        <v>289</v>
      </c>
      <c r="E67" s="161" t="s">
        <v>290</v>
      </c>
      <c r="F67" s="177">
        <v>5249.7599999999984</v>
      </c>
      <c r="G67" s="177">
        <v>10246745.219999999</v>
      </c>
      <c r="H67" s="10">
        <v>9923</v>
      </c>
      <c r="I67" s="10">
        <v>11628065</v>
      </c>
      <c r="J67" s="49">
        <f t="shared" si="0"/>
        <v>1.8901816463990742</v>
      </c>
      <c r="K67" s="49">
        <f t="shared" si="1"/>
        <v>1.1348057115057264</v>
      </c>
      <c r="L67" s="49">
        <f t="shared" si="2"/>
        <v>0.3</v>
      </c>
      <c r="M67" s="49">
        <f t="shared" si="3"/>
        <v>0.7</v>
      </c>
      <c r="N67" s="144">
        <f t="shared" si="4"/>
        <v>1</v>
      </c>
      <c r="O67" s="47"/>
      <c r="P67" s="47"/>
    </row>
    <row r="68" spans="1:16">
      <c r="A68" s="175">
        <v>65</v>
      </c>
      <c r="B68" s="185" t="s">
        <v>158</v>
      </c>
      <c r="C68" s="185" t="s">
        <v>173</v>
      </c>
      <c r="D68" s="157" t="s">
        <v>291</v>
      </c>
      <c r="E68" s="158" t="s">
        <v>1346</v>
      </c>
      <c r="F68" s="177">
        <v>765.59000000000026</v>
      </c>
      <c r="G68" s="177">
        <v>1494317.0112500002</v>
      </c>
      <c r="H68" s="10">
        <v>581</v>
      </c>
      <c r="I68" s="10">
        <v>1001255</v>
      </c>
      <c r="J68" s="49">
        <f t="shared" ref="J68:J131" si="5">IFERROR(H68/F68,0)</f>
        <v>0.75889183505531654</v>
      </c>
      <c r="K68" s="49">
        <f t="shared" ref="K68:K131" si="6">IFERROR(I68/G68,0)</f>
        <v>0.67004189369593503</v>
      </c>
      <c r="L68" s="49">
        <f t="shared" si="2"/>
        <v>0.22766755051659496</v>
      </c>
      <c r="M68" s="49">
        <f t="shared" si="3"/>
        <v>0.46902932558715449</v>
      </c>
      <c r="N68" s="144">
        <f t="shared" si="4"/>
        <v>0.69669687610374942</v>
      </c>
      <c r="O68" s="47"/>
      <c r="P68" s="47"/>
    </row>
    <row r="69" spans="1:16">
      <c r="A69" s="175">
        <v>66</v>
      </c>
      <c r="B69" s="185" t="s">
        <v>156</v>
      </c>
      <c r="C69" s="185" t="s">
        <v>173</v>
      </c>
      <c r="D69" s="157" t="s">
        <v>271</v>
      </c>
      <c r="E69" s="158" t="s">
        <v>1312</v>
      </c>
      <c r="F69" s="177">
        <v>2410.5649999999991</v>
      </c>
      <c r="G69" s="177">
        <v>4708075.8587499987</v>
      </c>
      <c r="H69" s="10">
        <v>1232</v>
      </c>
      <c r="I69" s="10">
        <v>2660850</v>
      </c>
      <c r="J69" s="49">
        <f t="shared" si="5"/>
        <v>0.51108350117088752</v>
      </c>
      <c r="K69" s="49">
        <f t="shared" si="6"/>
        <v>0.56516718927856435</v>
      </c>
      <c r="L69" s="49">
        <f t="shared" ref="L69:L132" si="7">IF((J69*0.3)&gt;30%,30%,(J69*0.3))</f>
        <v>0.15332505035126626</v>
      </c>
      <c r="M69" s="49">
        <f t="shared" ref="M69:M132" si="8">IF((K69*0.7)&gt;70%,70%,(K69*0.7))</f>
        <v>0.39561703249499502</v>
      </c>
      <c r="N69" s="144">
        <f t="shared" ref="N69:N132" si="9">L69+M69</f>
        <v>0.54894208284626123</v>
      </c>
      <c r="O69" s="47"/>
      <c r="P69" s="47"/>
    </row>
    <row r="70" spans="1:16">
      <c r="A70" s="175">
        <v>67</v>
      </c>
      <c r="B70" s="185" t="s">
        <v>156</v>
      </c>
      <c r="C70" s="185" t="s">
        <v>173</v>
      </c>
      <c r="D70" s="157" t="s">
        <v>274</v>
      </c>
      <c r="E70" s="158" t="s">
        <v>1335</v>
      </c>
      <c r="F70" s="177">
        <v>1029.2299999999998</v>
      </c>
      <c r="G70" s="177">
        <v>2010189.6925000004</v>
      </c>
      <c r="H70" s="10">
        <v>427</v>
      </c>
      <c r="I70" s="10">
        <v>771235</v>
      </c>
      <c r="J70" s="49">
        <f t="shared" si="5"/>
        <v>0.41487325476326969</v>
      </c>
      <c r="K70" s="49">
        <f t="shared" si="6"/>
        <v>0.3836627970372502</v>
      </c>
      <c r="L70" s="49">
        <f t="shared" si="7"/>
        <v>0.12446197642898091</v>
      </c>
      <c r="M70" s="49">
        <f t="shared" si="8"/>
        <v>0.26856395792607513</v>
      </c>
      <c r="N70" s="144">
        <f t="shared" si="9"/>
        <v>0.39302593435505606</v>
      </c>
      <c r="O70" s="47"/>
      <c r="P70" s="47"/>
    </row>
    <row r="71" spans="1:16">
      <c r="A71" s="175">
        <v>68</v>
      </c>
      <c r="B71" s="185" t="s">
        <v>156</v>
      </c>
      <c r="C71" s="185" t="s">
        <v>173</v>
      </c>
      <c r="D71" s="157" t="s">
        <v>276</v>
      </c>
      <c r="E71" s="158" t="s">
        <v>1368</v>
      </c>
      <c r="F71" s="177">
        <v>1002.1450000000001</v>
      </c>
      <c r="G71" s="177">
        <v>1957289.9637499996</v>
      </c>
      <c r="H71" s="10">
        <v>429</v>
      </c>
      <c r="I71" s="10">
        <v>813415</v>
      </c>
      <c r="J71" s="49">
        <f t="shared" si="5"/>
        <v>0.42808176461490099</v>
      </c>
      <c r="K71" s="49">
        <f t="shared" si="6"/>
        <v>0.41558226684081423</v>
      </c>
      <c r="L71" s="49">
        <f t="shared" si="7"/>
        <v>0.1284245293844703</v>
      </c>
      <c r="M71" s="49">
        <f t="shared" si="8"/>
        <v>0.29090758678856993</v>
      </c>
      <c r="N71" s="144">
        <f t="shared" si="9"/>
        <v>0.41933211617304023</v>
      </c>
      <c r="O71" s="47"/>
      <c r="P71" s="47"/>
    </row>
    <row r="72" spans="1:16">
      <c r="A72" s="175">
        <v>69</v>
      </c>
      <c r="B72" s="185" t="s">
        <v>156</v>
      </c>
      <c r="C72" s="185" t="s">
        <v>173</v>
      </c>
      <c r="D72" s="157" t="s">
        <v>273</v>
      </c>
      <c r="E72" s="158" t="s">
        <v>1018</v>
      </c>
      <c r="F72" s="177">
        <v>975.06000000000006</v>
      </c>
      <c r="G72" s="177">
        <v>1904390.2349999996</v>
      </c>
      <c r="H72" s="10">
        <v>522</v>
      </c>
      <c r="I72" s="10">
        <v>926485</v>
      </c>
      <c r="J72" s="49">
        <f t="shared" si="5"/>
        <v>0.53535167066642053</v>
      </c>
      <c r="K72" s="49">
        <f t="shared" si="6"/>
        <v>0.48649955401603923</v>
      </c>
      <c r="L72" s="49">
        <f t="shared" si="7"/>
        <v>0.16060550119992614</v>
      </c>
      <c r="M72" s="49">
        <f t="shared" si="8"/>
        <v>0.34054968781122746</v>
      </c>
      <c r="N72" s="144">
        <f t="shared" si="9"/>
        <v>0.50115518901115363</v>
      </c>
      <c r="O72" s="47"/>
      <c r="P72" s="47"/>
    </row>
    <row r="73" spans="1:16">
      <c r="A73" s="175">
        <v>70</v>
      </c>
      <c r="B73" s="185" t="s">
        <v>1162</v>
      </c>
      <c r="C73" s="185" t="s">
        <v>173</v>
      </c>
      <c r="D73" s="157" t="s">
        <v>278</v>
      </c>
      <c r="E73" s="158" t="s">
        <v>1014</v>
      </c>
      <c r="F73" s="177">
        <v>1255.0500000000002</v>
      </c>
      <c r="G73" s="177">
        <v>2442488.5462500001</v>
      </c>
      <c r="H73" s="10">
        <v>274</v>
      </c>
      <c r="I73" s="10">
        <v>519455</v>
      </c>
      <c r="J73" s="49">
        <f t="shared" si="5"/>
        <v>0.21831799529899204</v>
      </c>
      <c r="K73" s="49">
        <f t="shared" si="6"/>
        <v>0.21267448758256383</v>
      </c>
      <c r="L73" s="49">
        <f t="shared" si="7"/>
        <v>6.5495398589697607E-2</v>
      </c>
      <c r="M73" s="49">
        <f t="shared" si="8"/>
        <v>0.14887214130779466</v>
      </c>
      <c r="N73" s="144">
        <f t="shared" si="9"/>
        <v>0.21436753989749227</v>
      </c>
      <c r="O73" s="47"/>
      <c r="P73" s="47"/>
    </row>
    <row r="74" spans="1:16">
      <c r="A74" s="175">
        <v>71</v>
      </c>
      <c r="B74" s="185" t="s">
        <v>1162</v>
      </c>
      <c r="C74" s="185" t="s">
        <v>173</v>
      </c>
      <c r="D74" s="157" t="s">
        <v>279</v>
      </c>
      <c r="E74" s="158" t="s">
        <v>1313</v>
      </c>
      <c r="F74" s="177">
        <v>1031.93</v>
      </c>
      <c r="G74" s="177">
        <v>2008268.3602499997</v>
      </c>
      <c r="H74" s="10">
        <v>451</v>
      </c>
      <c r="I74" s="10">
        <v>899090</v>
      </c>
      <c r="J74" s="49">
        <f t="shared" si="5"/>
        <v>0.43704514841122943</v>
      </c>
      <c r="K74" s="49">
        <f t="shared" si="6"/>
        <v>0.44769415173581512</v>
      </c>
      <c r="L74" s="49">
        <f t="shared" si="7"/>
        <v>0.13111354452336882</v>
      </c>
      <c r="M74" s="49">
        <f t="shared" si="8"/>
        <v>0.31338590621507056</v>
      </c>
      <c r="N74" s="144">
        <f t="shared" si="9"/>
        <v>0.44449945073843938</v>
      </c>
      <c r="O74" s="47"/>
      <c r="P74" s="47"/>
    </row>
    <row r="75" spans="1:16">
      <c r="A75" s="175">
        <v>72</v>
      </c>
      <c r="B75" s="185" t="s">
        <v>1162</v>
      </c>
      <c r="C75" s="185" t="s">
        <v>173</v>
      </c>
      <c r="D75" s="157" t="s">
        <v>277</v>
      </c>
      <c r="E75" s="158" t="s">
        <v>1314</v>
      </c>
      <c r="F75" s="177">
        <v>502.02</v>
      </c>
      <c r="G75" s="177">
        <v>976995.41850000003</v>
      </c>
      <c r="H75" s="10">
        <v>351</v>
      </c>
      <c r="I75" s="10">
        <v>538000</v>
      </c>
      <c r="J75" s="49">
        <f t="shared" si="5"/>
        <v>0.69917533166009327</v>
      </c>
      <c r="K75" s="49">
        <f t="shared" si="6"/>
        <v>0.55066788422201796</v>
      </c>
      <c r="L75" s="49">
        <f t="shared" si="7"/>
        <v>0.20975259949802796</v>
      </c>
      <c r="M75" s="49">
        <f t="shared" si="8"/>
        <v>0.38546751895541254</v>
      </c>
      <c r="N75" s="144">
        <f t="shared" si="9"/>
        <v>0.59522011845344047</v>
      </c>
      <c r="O75" s="47"/>
      <c r="P75" s="47"/>
    </row>
    <row r="76" spans="1:16">
      <c r="A76" s="175">
        <v>73</v>
      </c>
      <c r="B76" s="185" t="s">
        <v>155</v>
      </c>
      <c r="C76" s="185" t="s">
        <v>173</v>
      </c>
      <c r="D76" s="185" t="s">
        <v>314</v>
      </c>
      <c r="E76" s="161" t="s">
        <v>315</v>
      </c>
      <c r="F76" s="177">
        <v>821.69999999999959</v>
      </c>
      <c r="G76" s="177">
        <v>1620867.0825</v>
      </c>
      <c r="H76" s="10">
        <v>822</v>
      </c>
      <c r="I76" s="10">
        <v>887440</v>
      </c>
      <c r="J76" s="49">
        <f t="shared" si="5"/>
        <v>1.0003650967506394</v>
      </c>
      <c r="K76" s="49">
        <f t="shared" si="6"/>
        <v>0.54750942232180222</v>
      </c>
      <c r="L76" s="49">
        <f t="shared" si="7"/>
        <v>0.3</v>
      </c>
      <c r="M76" s="49">
        <f t="shared" si="8"/>
        <v>0.38325659562526154</v>
      </c>
      <c r="N76" s="144">
        <f t="shared" si="9"/>
        <v>0.68325659562526153</v>
      </c>
      <c r="O76" s="47"/>
      <c r="P76" s="47"/>
    </row>
    <row r="77" spans="1:16">
      <c r="A77" s="175">
        <v>74</v>
      </c>
      <c r="B77" s="185" t="s">
        <v>155</v>
      </c>
      <c r="C77" s="185" t="s">
        <v>173</v>
      </c>
      <c r="D77" s="157" t="s">
        <v>318</v>
      </c>
      <c r="E77" s="161" t="s">
        <v>319</v>
      </c>
      <c r="F77" s="177">
        <v>474.75999999999982</v>
      </c>
      <c r="G77" s="177">
        <v>936500.98100000003</v>
      </c>
      <c r="H77" s="10">
        <v>464</v>
      </c>
      <c r="I77" s="10">
        <v>501405</v>
      </c>
      <c r="J77" s="49">
        <f t="shared" si="5"/>
        <v>0.9773359170949536</v>
      </c>
      <c r="K77" s="49">
        <f t="shared" si="6"/>
        <v>0.53540253579296571</v>
      </c>
      <c r="L77" s="49">
        <f t="shared" si="7"/>
        <v>0.29320077512848608</v>
      </c>
      <c r="M77" s="49">
        <f t="shared" si="8"/>
        <v>0.37478177505507598</v>
      </c>
      <c r="N77" s="144">
        <f t="shared" si="9"/>
        <v>0.66798255018356212</v>
      </c>
      <c r="O77" s="47"/>
      <c r="P77" s="47"/>
    </row>
    <row r="78" spans="1:16">
      <c r="A78" s="175">
        <v>75</v>
      </c>
      <c r="B78" s="185" t="s">
        <v>155</v>
      </c>
      <c r="C78" s="185" t="s">
        <v>173</v>
      </c>
      <c r="D78" s="157" t="s">
        <v>316</v>
      </c>
      <c r="E78" s="161" t="s">
        <v>317</v>
      </c>
      <c r="F78" s="177">
        <v>529.53999999999985</v>
      </c>
      <c r="G78" s="177">
        <v>1044558.7864999999</v>
      </c>
      <c r="H78" s="10">
        <v>535</v>
      </c>
      <c r="I78" s="10">
        <v>549795</v>
      </c>
      <c r="J78" s="49">
        <f t="shared" si="5"/>
        <v>1.0103108358197683</v>
      </c>
      <c r="K78" s="49">
        <f t="shared" si="6"/>
        <v>0.52634184605559298</v>
      </c>
      <c r="L78" s="49">
        <f t="shared" si="7"/>
        <v>0.3</v>
      </c>
      <c r="M78" s="49">
        <f t="shared" si="8"/>
        <v>0.36843929223891508</v>
      </c>
      <c r="N78" s="144">
        <f t="shared" si="9"/>
        <v>0.66843929223891507</v>
      </c>
      <c r="O78" s="47"/>
      <c r="P78" s="47"/>
    </row>
    <row r="79" spans="1:16" s="179" customFormat="1">
      <c r="A79" s="175">
        <v>76</v>
      </c>
      <c r="B79" s="182" t="s">
        <v>1446</v>
      </c>
      <c r="C79" s="183" t="s">
        <v>173</v>
      </c>
      <c r="D79" s="157" t="s">
        <v>1195</v>
      </c>
      <c r="E79" s="176" t="s">
        <v>397</v>
      </c>
      <c r="F79" s="177">
        <v>1621.8000000000002</v>
      </c>
      <c r="G79" s="177">
        <v>3147348.5775000001</v>
      </c>
      <c r="H79" s="10">
        <v>1245</v>
      </c>
      <c r="I79" s="10">
        <v>2065225</v>
      </c>
      <c r="J79" s="49">
        <f t="shared" si="5"/>
        <v>0.76766555678875315</v>
      </c>
      <c r="K79" s="49">
        <f t="shared" si="6"/>
        <v>0.65617930430840554</v>
      </c>
      <c r="L79" s="49">
        <f t="shared" si="7"/>
        <v>0.23029966703662594</v>
      </c>
      <c r="M79" s="49">
        <f t="shared" si="8"/>
        <v>0.45932551301588387</v>
      </c>
      <c r="N79" s="144">
        <f t="shared" si="9"/>
        <v>0.68962518005250983</v>
      </c>
      <c r="O79" s="178"/>
      <c r="P79" s="178"/>
    </row>
    <row r="80" spans="1:16">
      <c r="A80" s="175">
        <v>77</v>
      </c>
      <c r="B80" s="182" t="s">
        <v>1446</v>
      </c>
      <c r="C80" s="183" t="s">
        <v>173</v>
      </c>
      <c r="D80" s="157" t="s">
        <v>1196</v>
      </c>
      <c r="E80" s="176" t="s">
        <v>1021</v>
      </c>
      <c r="F80" s="177">
        <v>1405.56</v>
      </c>
      <c r="G80" s="177">
        <v>2727702.1004999997</v>
      </c>
      <c r="H80" s="10">
        <v>828</v>
      </c>
      <c r="I80" s="10">
        <v>1293545</v>
      </c>
      <c r="J80" s="49">
        <f t="shared" si="5"/>
        <v>0.5890890463587467</v>
      </c>
      <c r="K80" s="49">
        <f t="shared" si="6"/>
        <v>0.47422517281593451</v>
      </c>
      <c r="L80" s="49">
        <f t="shared" si="7"/>
        <v>0.17672671390762401</v>
      </c>
      <c r="M80" s="49">
        <f t="shared" si="8"/>
        <v>0.33195762097115417</v>
      </c>
      <c r="N80" s="144">
        <f t="shared" si="9"/>
        <v>0.50868433487877818</v>
      </c>
      <c r="O80" s="47"/>
      <c r="P80" s="47"/>
    </row>
    <row r="81" spans="1:16">
      <c r="A81" s="175">
        <v>78</v>
      </c>
      <c r="B81" s="182" t="s">
        <v>1446</v>
      </c>
      <c r="C81" s="183" t="s">
        <v>173</v>
      </c>
      <c r="D81" s="157" t="s">
        <v>1194</v>
      </c>
      <c r="E81" s="176" t="s">
        <v>1274</v>
      </c>
      <c r="F81" s="177">
        <v>2378.6400000000003</v>
      </c>
      <c r="G81" s="177">
        <v>4616111.2470000014</v>
      </c>
      <c r="H81" s="10">
        <v>1427</v>
      </c>
      <c r="I81" s="10">
        <v>2254360</v>
      </c>
      <c r="J81" s="49">
        <f t="shared" si="5"/>
        <v>0.59992264487270031</v>
      </c>
      <c r="K81" s="49">
        <f t="shared" si="6"/>
        <v>0.48836777958180766</v>
      </c>
      <c r="L81" s="49">
        <f t="shared" si="7"/>
        <v>0.17997679346181009</v>
      </c>
      <c r="M81" s="49">
        <f t="shared" si="8"/>
        <v>0.34185744570726534</v>
      </c>
      <c r="N81" s="144">
        <f t="shared" si="9"/>
        <v>0.52183423916907545</v>
      </c>
      <c r="O81" s="47"/>
      <c r="P81" s="47"/>
    </row>
    <row r="82" spans="1:16">
      <c r="A82" s="175">
        <v>79</v>
      </c>
      <c r="B82" s="185" t="s">
        <v>145</v>
      </c>
      <c r="C82" s="185" t="s">
        <v>173</v>
      </c>
      <c r="D82" s="157" t="s">
        <v>323</v>
      </c>
      <c r="E82" s="186" t="s">
        <v>324</v>
      </c>
      <c r="F82" s="177">
        <v>1185.5149999999994</v>
      </c>
      <c r="G82" s="177">
        <v>2311010.4843749995</v>
      </c>
      <c r="H82" s="10">
        <v>677</v>
      </c>
      <c r="I82" s="10">
        <v>1095195</v>
      </c>
      <c r="J82" s="49">
        <f t="shared" si="5"/>
        <v>0.57105983475535982</v>
      </c>
      <c r="K82" s="49">
        <f t="shared" si="6"/>
        <v>0.47390308585994567</v>
      </c>
      <c r="L82" s="49">
        <f t="shared" si="7"/>
        <v>0.17131795042660794</v>
      </c>
      <c r="M82" s="49">
        <f t="shared" si="8"/>
        <v>0.33173216010196194</v>
      </c>
      <c r="N82" s="144">
        <f t="shared" si="9"/>
        <v>0.50305011052856985</v>
      </c>
      <c r="O82" s="47"/>
      <c r="P82" s="47"/>
    </row>
    <row r="83" spans="1:16">
      <c r="A83" s="175">
        <v>80</v>
      </c>
      <c r="B83" s="185" t="s">
        <v>145</v>
      </c>
      <c r="C83" s="185" t="s">
        <v>173</v>
      </c>
      <c r="D83" s="157" t="s">
        <v>327</v>
      </c>
      <c r="E83" s="186" t="s">
        <v>1320</v>
      </c>
      <c r="F83" s="177">
        <v>1590.3249999999998</v>
      </c>
      <c r="G83" s="177">
        <v>3100136.015625</v>
      </c>
      <c r="H83" s="10">
        <v>1057</v>
      </c>
      <c r="I83" s="10">
        <v>1710235</v>
      </c>
      <c r="J83" s="49">
        <f t="shared" si="5"/>
        <v>0.66464401930423034</v>
      </c>
      <c r="K83" s="49">
        <f t="shared" si="6"/>
        <v>0.55166450484115603</v>
      </c>
      <c r="L83" s="49">
        <f t="shared" si="7"/>
        <v>0.1993932057912691</v>
      </c>
      <c r="M83" s="49">
        <f t="shared" si="8"/>
        <v>0.38616515338880919</v>
      </c>
      <c r="N83" s="144">
        <f t="shared" si="9"/>
        <v>0.58555835918007826</v>
      </c>
      <c r="O83" s="47"/>
      <c r="P83" s="47"/>
    </row>
    <row r="84" spans="1:16">
      <c r="A84" s="175">
        <v>81</v>
      </c>
      <c r="B84" s="185" t="s">
        <v>145</v>
      </c>
      <c r="C84" s="185" t="s">
        <v>173</v>
      </c>
      <c r="D84" s="157" t="s">
        <v>331</v>
      </c>
      <c r="E84" s="158" t="s">
        <v>332</v>
      </c>
      <c r="F84" s="177">
        <v>780.70500000000015</v>
      </c>
      <c r="G84" s="177">
        <v>1521884.9531250005</v>
      </c>
      <c r="H84" s="10">
        <v>480</v>
      </c>
      <c r="I84" s="10">
        <v>632755</v>
      </c>
      <c r="J84" s="49">
        <f t="shared" si="5"/>
        <v>0.6148289046438794</v>
      </c>
      <c r="K84" s="49">
        <f t="shared" si="6"/>
        <v>0.41577058679811291</v>
      </c>
      <c r="L84" s="49">
        <f t="shared" si="7"/>
        <v>0.18444867139316382</v>
      </c>
      <c r="M84" s="49">
        <f t="shared" si="8"/>
        <v>0.29103941075867901</v>
      </c>
      <c r="N84" s="144">
        <f t="shared" si="9"/>
        <v>0.47548808215184279</v>
      </c>
      <c r="O84" s="47"/>
      <c r="P84" s="47"/>
    </row>
    <row r="85" spans="1:16">
      <c r="A85" s="175">
        <v>82</v>
      </c>
      <c r="B85" s="185" t="s">
        <v>145</v>
      </c>
      <c r="C85" s="185" t="s">
        <v>173</v>
      </c>
      <c r="D85" s="157" t="s">
        <v>333</v>
      </c>
      <c r="E85" s="161" t="s">
        <v>1167</v>
      </c>
      <c r="F85" s="177">
        <v>751.79000000000019</v>
      </c>
      <c r="G85" s="177">
        <v>1465518.8437500002</v>
      </c>
      <c r="H85" s="10">
        <v>610</v>
      </c>
      <c r="I85" s="10">
        <v>876360</v>
      </c>
      <c r="J85" s="49">
        <f t="shared" si="5"/>
        <v>0.81139679963819666</v>
      </c>
      <c r="K85" s="49">
        <f t="shared" si="6"/>
        <v>0.59798616970188645</v>
      </c>
      <c r="L85" s="49">
        <f t="shared" si="7"/>
        <v>0.24341903989145899</v>
      </c>
      <c r="M85" s="49">
        <f t="shared" si="8"/>
        <v>0.41859031879132047</v>
      </c>
      <c r="N85" s="144">
        <f t="shared" si="9"/>
        <v>0.66200935868277944</v>
      </c>
      <c r="O85" s="47"/>
      <c r="P85" s="47"/>
    </row>
    <row r="86" spans="1:16">
      <c r="A86" s="175">
        <v>83</v>
      </c>
      <c r="B86" s="185" t="s">
        <v>145</v>
      </c>
      <c r="C86" s="185" t="s">
        <v>173</v>
      </c>
      <c r="D86" s="157" t="s">
        <v>325</v>
      </c>
      <c r="E86" s="158" t="s">
        <v>1362</v>
      </c>
      <c r="F86" s="177">
        <v>751.79000000000019</v>
      </c>
      <c r="G86" s="177">
        <v>1465518.8437500002</v>
      </c>
      <c r="H86" s="10">
        <v>555</v>
      </c>
      <c r="I86" s="10">
        <v>878040</v>
      </c>
      <c r="J86" s="49">
        <f t="shared" si="5"/>
        <v>0.73823807180196577</v>
      </c>
      <c r="K86" s="49">
        <f t="shared" si="6"/>
        <v>0.59913252138966222</v>
      </c>
      <c r="L86" s="49">
        <f t="shared" si="7"/>
        <v>0.22147142154058971</v>
      </c>
      <c r="M86" s="49">
        <f t="shared" si="8"/>
        <v>0.41939276497276351</v>
      </c>
      <c r="N86" s="144">
        <f t="shared" si="9"/>
        <v>0.6408641865133532</v>
      </c>
      <c r="O86" s="47"/>
      <c r="P86" s="47"/>
    </row>
    <row r="87" spans="1:16">
      <c r="A87" s="175">
        <v>84</v>
      </c>
      <c r="B87" s="185" t="s">
        <v>145</v>
      </c>
      <c r="C87" s="185" t="s">
        <v>173</v>
      </c>
      <c r="D87" s="157" t="s">
        <v>329</v>
      </c>
      <c r="E87" s="158" t="s">
        <v>1427</v>
      </c>
      <c r="F87" s="177">
        <v>722.875</v>
      </c>
      <c r="G87" s="177">
        <v>1409152.734375</v>
      </c>
      <c r="H87" s="10">
        <v>507</v>
      </c>
      <c r="I87" s="10">
        <v>721335</v>
      </c>
      <c r="J87" s="49">
        <f t="shared" si="5"/>
        <v>0.70136607297250564</v>
      </c>
      <c r="K87" s="49">
        <f t="shared" si="6"/>
        <v>0.51189270148202415</v>
      </c>
      <c r="L87" s="49">
        <f t="shared" si="7"/>
        <v>0.2104098218917517</v>
      </c>
      <c r="M87" s="49">
        <f t="shared" si="8"/>
        <v>0.35832489103741688</v>
      </c>
      <c r="N87" s="144">
        <f t="shared" si="9"/>
        <v>0.56873471292916855</v>
      </c>
      <c r="O87" s="47"/>
      <c r="P87" s="47"/>
    </row>
    <row r="88" spans="1:16">
      <c r="A88" s="175">
        <v>85</v>
      </c>
      <c r="B88" s="185" t="s">
        <v>146</v>
      </c>
      <c r="C88" s="185" t="s">
        <v>173</v>
      </c>
      <c r="D88" s="185" t="s">
        <v>334</v>
      </c>
      <c r="E88" s="161" t="s">
        <v>1336</v>
      </c>
      <c r="F88" s="177">
        <v>1076</v>
      </c>
      <c r="G88" s="177">
        <v>2003275.7749999999</v>
      </c>
      <c r="H88" s="10">
        <v>870</v>
      </c>
      <c r="I88" s="10">
        <v>1288540</v>
      </c>
      <c r="J88" s="49">
        <f t="shared" si="5"/>
        <v>0.80855018587360594</v>
      </c>
      <c r="K88" s="49">
        <f t="shared" si="6"/>
        <v>0.64321648376145324</v>
      </c>
      <c r="L88" s="49">
        <f t="shared" si="7"/>
        <v>0.24256505576208176</v>
      </c>
      <c r="M88" s="49">
        <f t="shared" si="8"/>
        <v>0.45025153863301726</v>
      </c>
      <c r="N88" s="144">
        <f t="shared" si="9"/>
        <v>0.69281659439509902</v>
      </c>
      <c r="O88" s="47"/>
      <c r="P88" s="47"/>
    </row>
    <row r="89" spans="1:16">
      <c r="A89" s="175">
        <v>86</v>
      </c>
      <c r="B89" s="185" t="s">
        <v>147</v>
      </c>
      <c r="C89" s="185" t="s">
        <v>173</v>
      </c>
      <c r="D89" s="157" t="s">
        <v>337</v>
      </c>
      <c r="E89" s="159" t="s">
        <v>1347</v>
      </c>
      <c r="F89" s="177">
        <v>1103.52</v>
      </c>
      <c r="G89" s="177">
        <v>2137323.2999999998</v>
      </c>
      <c r="H89" s="10">
        <v>935</v>
      </c>
      <c r="I89" s="10">
        <v>1506490</v>
      </c>
      <c r="J89" s="49">
        <f t="shared" si="5"/>
        <v>0.84728867623604465</v>
      </c>
      <c r="K89" s="49">
        <f t="shared" si="6"/>
        <v>0.70484891078481204</v>
      </c>
      <c r="L89" s="49">
        <f t="shared" si="7"/>
        <v>0.25418660287081341</v>
      </c>
      <c r="M89" s="49">
        <f t="shared" si="8"/>
        <v>0.4933942375493684</v>
      </c>
      <c r="N89" s="144">
        <f t="shared" si="9"/>
        <v>0.7475808404201818</v>
      </c>
      <c r="O89" s="47"/>
      <c r="P89" s="47"/>
    </row>
    <row r="90" spans="1:16">
      <c r="A90" s="175">
        <v>87</v>
      </c>
      <c r="B90" s="185" t="s">
        <v>147</v>
      </c>
      <c r="C90" s="185" t="s">
        <v>173</v>
      </c>
      <c r="D90" s="157" t="s">
        <v>339</v>
      </c>
      <c r="E90" s="158" t="s">
        <v>340</v>
      </c>
      <c r="F90" s="177">
        <v>832.48</v>
      </c>
      <c r="G90" s="177">
        <v>1612366.7000000004</v>
      </c>
      <c r="H90" s="10">
        <v>1074</v>
      </c>
      <c r="I90" s="10">
        <v>1124080</v>
      </c>
      <c r="J90" s="49">
        <f t="shared" si="5"/>
        <v>1.2901210839900057</v>
      </c>
      <c r="K90" s="49">
        <f t="shared" si="6"/>
        <v>0.69716150798698562</v>
      </c>
      <c r="L90" s="49">
        <f t="shared" si="7"/>
        <v>0.3</v>
      </c>
      <c r="M90" s="49">
        <f t="shared" si="8"/>
        <v>0.48801305559088992</v>
      </c>
      <c r="N90" s="144">
        <f t="shared" si="9"/>
        <v>0.78801305559088997</v>
      </c>
      <c r="O90" s="47"/>
      <c r="P90" s="47"/>
    </row>
    <row r="91" spans="1:16">
      <c r="A91" s="175">
        <v>88</v>
      </c>
      <c r="B91" s="161" t="s">
        <v>152</v>
      </c>
      <c r="C91" s="161" t="s">
        <v>173</v>
      </c>
      <c r="D91" s="158" t="s">
        <v>350</v>
      </c>
      <c r="E91" s="158" t="s">
        <v>351</v>
      </c>
      <c r="F91" s="177">
        <v>662.7</v>
      </c>
      <c r="G91" s="177">
        <v>1291282.8975</v>
      </c>
      <c r="H91" s="10">
        <v>700</v>
      </c>
      <c r="I91" s="10">
        <v>843875</v>
      </c>
      <c r="J91" s="49">
        <f t="shared" si="5"/>
        <v>1.0562848951259995</v>
      </c>
      <c r="K91" s="49">
        <f t="shared" si="6"/>
        <v>0.65351674806023674</v>
      </c>
      <c r="L91" s="49">
        <f t="shared" si="7"/>
        <v>0.3</v>
      </c>
      <c r="M91" s="49">
        <f t="shared" si="8"/>
        <v>0.4574617236421657</v>
      </c>
      <c r="N91" s="144">
        <f t="shared" si="9"/>
        <v>0.75746172364216569</v>
      </c>
      <c r="O91" s="47"/>
      <c r="P91" s="47"/>
    </row>
    <row r="92" spans="1:16">
      <c r="A92" s="175">
        <v>89</v>
      </c>
      <c r="B92" s="161" t="s">
        <v>152</v>
      </c>
      <c r="C92" s="161" t="s">
        <v>173</v>
      </c>
      <c r="D92" s="158" t="s">
        <v>354</v>
      </c>
      <c r="E92" s="159" t="s">
        <v>353</v>
      </c>
      <c r="F92" s="177">
        <v>640.6099999999999</v>
      </c>
      <c r="G92" s="177">
        <v>1248240.1342499999</v>
      </c>
      <c r="H92" s="10">
        <v>466</v>
      </c>
      <c r="I92" s="10">
        <v>587040</v>
      </c>
      <c r="J92" s="49">
        <f t="shared" si="5"/>
        <v>0.72743166669268366</v>
      </c>
      <c r="K92" s="49">
        <f t="shared" si="6"/>
        <v>0.47029412361646317</v>
      </c>
      <c r="L92" s="49">
        <f t="shared" si="7"/>
        <v>0.21822950000780508</v>
      </c>
      <c r="M92" s="49">
        <f t="shared" si="8"/>
        <v>0.32920588653152422</v>
      </c>
      <c r="N92" s="144">
        <f t="shared" si="9"/>
        <v>0.54743538653932933</v>
      </c>
      <c r="O92" s="47"/>
      <c r="P92" s="47"/>
    </row>
    <row r="93" spans="1:16">
      <c r="A93" s="175">
        <v>90</v>
      </c>
      <c r="B93" s="161" t="s">
        <v>152</v>
      </c>
      <c r="C93" s="161" t="s">
        <v>173</v>
      </c>
      <c r="D93" s="158" t="s">
        <v>352</v>
      </c>
      <c r="E93" s="159" t="s">
        <v>1384</v>
      </c>
      <c r="F93" s="177">
        <v>905.6899999999996</v>
      </c>
      <c r="G93" s="177">
        <v>1764753.2932500003</v>
      </c>
      <c r="H93" s="10">
        <v>841</v>
      </c>
      <c r="I93" s="10">
        <v>1347410</v>
      </c>
      <c r="J93" s="49">
        <f t="shared" si="5"/>
        <v>0.92857379456546985</v>
      </c>
      <c r="K93" s="49">
        <f t="shared" si="6"/>
        <v>0.76351182069114398</v>
      </c>
      <c r="L93" s="49">
        <f t="shared" si="7"/>
        <v>0.27857213836964095</v>
      </c>
      <c r="M93" s="49">
        <f t="shared" si="8"/>
        <v>0.53445827448380079</v>
      </c>
      <c r="N93" s="144">
        <f t="shared" si="9"/>
        <v>0.8130304128534418</v>
      </c>
      <c r="O93" s="47"/>
      <c r="P93" s="47"/>
    </row>
    <row r="94" spans="1:16">
      <c r="A94" s="175">
        <v>91</v>
      </c>
      <c r="B94" s="185" t="s">
        <v>148</v>
      </c>
      <c r="C94" s="185" t="s">
        <v>173</v>
      </c>
      <c r="D94" s="157" t="s">
        <v>345</v>
      </c>
      <c r="E94" s="158" t="s">
        <v>1337</v>
      </c>
      <c r="F94" s="177">
        <v>700.56000000000017</v>
      </c>
      <c r="G94" s="177">
        <v>1379418.2779999999</v>
      </c>
      <c r="H94" s="10">
        <v>692</v>
      </c>
      <c r="I94" s="10">
        <v>788620</v>
      </c>
      <c r="J94" s="49">
        <f t="shared" si="5"/>
        <v>0.98778120360854149</v>
      </c>
      <c r="K94" s="49">
        <f t="shared" si="6"/>
        <v>0.57170476321613595</v>
      </c>
      <c r="L94" s="49">
        <f t="shared" si="7"/>
        <v>0.29633436108256245</v>
      </c>
      <c r="M94" s="49">
        <f t="shared" si="8"/>
        <v>0.40019333425129516</v>
      </c>
      <c r="N94" s="144">
        <f t="shared" si="9"/>
        <v>0.69652769533385761</v>
      </c>
      <c r="O94" s="47"/>
      <c r="P94" s="47"/>
    </row>
    <row r="95" spans="1:16">
      <c r="A95" s="175">
        <v>92</v>
      </c>
      <c r="B95" s="185" t="s">
        <v>148</v>
      </c>
      <c r="C95" s="185" t="s">
        <v>173</v>
      </c>
      <c r="D95" s="157" t="s">
        <v>346</v>
      </c>
      <c r="E95" s="158" t="s">
        <v>347</v>
      </c>
      <c r="F95" s="177">
        <v>1501.1999999999998</v>
      </c>
      <c r="G95" s="177">
        <v>2955896.3099999996</v>
      </c>
      <c r="H95" s="10">
        <v>1132</v>
      </c>
      <c r="I95" s="10">
        <v>1343710</v>
      </c>
      <c r="J95" s="49">
        <f t="shared" si="5"/>
        <v>0.75406341593391957</v>
      </c>
      <c r="K95" s="49">
        <f t="shared" si="6"/>
        <v>0.45458631124986931</v>
      </c>
      <c r="L95" s="49">
        <f t="shared" si="7"/>
        <v>0.22621902478017586</v>
      </c>
      <c r="M95" s="49">
        <f t="shared" si="8"/>
        <v>0.3182104178749085</v>
      </c>
      <c r="N95" s="144">
        <f t="shared" si="9"/>
        <v>0.54442944265508442</v>
      </c>
      <c r="O95" s="47"/>
      <c r="P95" s="47"/>
    </row>
    <row r="96" spans="1:16">
      <c r="A96" s="175">
        <v>93</v>
      </c>
      <c r="B96" s="185" t="s">
        <v>148</v>
      </c>
      <c r="C96" s="185" t="s">
        <v>173</v>
      </c>
      <c r="D96" s="157" t="s">
        <v>343</v>
      </c>
      <c r="E96" s="158" t="s">
        <v>344</v>
      </c>
      <c r="F96" s="177">
        <v>300.24</v>
      </c>
      <c r="G96" s="177">
        <v>591179.26199999999</v>
      </c>
      <c r="H96" s="10">
        <v>211</v>
      </c>
      <c r="I96" s="10">
        <v>207230</v>
      </c>
      <c r="J96" s="49">
        <f t="shared" si="5"/>
        <v>0.7027711164401812</v>
      </c>
      <c r="K96" s="49">
        <f t="shared" si="6"/>
        <v>0.35053665329688105</v>
      </c>
      <c r="L96" s="49">
        <f t="shared" si="7"/>
        <v>0.21083133493205436</v>
      </c>
      <c r="M96" s="49">
        <f t="shared" si="8"/>
        <v>0.24537565730781671</v>
      </c>
      <c r="N96" s="144">
        <f t="shared" si="9"/>
        <v>0.45620699223987105</v>
      </c>
      <c r="O96" s="47"/>
      <c r="P96" s="47"/>
    </row>
    <row r="97" spans="1:16">
      <c r="A97" s="175">
        <v>94</v>
      </c>
      <c r="B97" s="185" t="s">
        <v>151</v>
      </c>
      <c r="C97" s="185" t="s">
        <v>173</v>
      </c>
      <c r="D97" s="157" t="s">
        <v>1197</v>
      </c>
      <c r="E97" s="158" t="s">
        <v>1315</v>
      </c>
      <c r="F97" s="177">
        <v>1270.0599999999997</v>
      </c>
      <c r="G97" s="177">
        <v>2485904.7124999994</v>
      </c>
      <c r="H97" s="10">
        <v>1014</v>
      </c>
      <c r="I97" s="10">
        <v>1452520</v>
      </c>
      <c r="J97" s="49">
        <f t="shared" si="5"/>
        <v>0.79838747775695651</v>
      </c>
      <c r="K97" s="49">
        <f t="shared" si="6"/>
        <v>0.5843023639225674</v>
      </c>
      <c r="L97" s="49">
        <f t="shared" si="7"/>
        <v>0.23951624332708693</v>
      </c>
      <c r="M97" s="49">
        <f t="shared" si="8"/>
        <v>0.40901165474579715</v>
      </c>
      <c r="N97" s="144">
        <f t="shared" si="9"/>
        <v>0.64852789807288413</v>
      </c>
      <c r="O97" s="47"/>
      <c r="P97" s="47"/>
    </row>
    <row r="98" spans="1:16">
      <c r="A98" s="175">
        <v>95</v>
      </c>
      <c r="B98" s="185" t="s">
        <v>151</v>
      </c>
      <c r="C98" s="185" t="s">
        <v>173</v>
      </c>
      <c r="D98" s="157" t="s">
        <v>1198</v>
      </c>
      <c r="E98" s="158" t="s">
        <v>1316</v>
      </c>
      <c r="F98" s="177">
        <v>2193.7399999999998</v>
      </c>
      <c r="G98" s="177">
        <v>4293835.4125000006</v>
      </c>
      <c r="H98" s="10">
        <v>878</v>
      </c>
      <c r="I98" s="10">
        <v>1603155</v>
      </c>
      <c r="J98" s="49">
        <f t="shared" si="5"/>
        <v>0.40022974463701261</v>
      </c>
      <c r="K98" s="49">
        <f t="shared" si="6"/>
        <v>0.37336200529088159</v>
      </c>
      <c r="L98" s="49">
        <f t="shared" si="7"/>
        <v>0.12006892339110378</v>
      </c>
      <c r="M98" s="49">
        <f t="shared" si="8"/>
        <v>0.26135340370361709</v>
      </c>
      <c r="N98" s="144">
        <f t="shared" si="9"/>
        <v>0.3814223270947209</v>
      </c>
      <c r="O98" s="47"/>
      <c r="P98" s="47"/>
    </row>
    <row r="99" spans="1:16">
      <c r="A99" s="175">
        <v>96</v>
      </c>
      <c r="B99" s="185" t="s">
        <v>151</v>
      </c>
      <c r="C99" s="185" t="s">
        <v>173</v>
      </c>
      <c r="D99" s="157" t="s">
        <v>1199</v>
      </c>
      <c r="E99" s="158" t="s">
        <v>1317</v>
      </c>
      <c r="F99" s="177">
        <v>2309.1999999999998</v>
      </c>
      <c r="G99" s="177">
        <v>4519826.75</v>
      </c>
      <c r="H99" s="10">
        <v>1359</v>
      </c>
      <c r="I99" s="10">
        <v>1898715</v>
      </c>
      <c r="J99" s="49">
        <f t="shared" si="5"/>
        <v>0.58851550320457302</v>
      </c>
      <c r="K99" s="49">
        <f t="shared" si="6"/>
        <v>0.42008579200519136</v>
      </c>
      <c r="L99" s="49">
        <f t="shared" si="7"/>
        <v>0.17655465096137191</v>
      </c>
      <c r="M99" s="49">
        <f t="shared" si="8"/>
        <v>0.29406005440363392</v>
      </c>
      <c r="N99" s="144">
        <f t="shared" si="9"/>
        <v>0.47061470536500583</v>
      </c>
      <c r="O99" s="47"/>
      <c r="P99" s="47"/>
    </row>
    <row r="100" spans="1:16">
      <c r="A100" s="175">
        <v>97</v>
      </c>
      <c r="B100" s="161" t="s">
        <v>153</v>
      </c>
      <c r="C100" s="161" t="s">
        <v>173</v>
      </c>
      <c r="D100" s="158" t="s">
        <v>355</v>
      </c>
      <c r="E100" s="158" t="s">
        <v>356</v>
      </c>
      <c r="F100" s="177">
        <v>974.75</v>
      </c>
      <c r="G100" s="177">
        <v>1898287.0874999999</v>
      </c>
      <c r="H100" s="10">
        <v>816</v>
      </c>
      <c r="I100" s="10">
        <v>1197510</v>
      </c>
      <c r="J100" s="49">
        <f t="shared" si="5"/>
        <v>0.8371377276224673</v>
      </c>
      <c r="K100" s="49">
        <f t="shared" si="6"/>
        <v>0.63083714148690384</v>
      </c>
      <c r="L100" s="49">
        <f t="shared" si="7"/>
        <v>0.25114131828674019</v>
      </c>
      <c r="M100" s="49">
        <f t="shared" si="8"/>
        <v>0.44158599904083268</v>
      </c>
      <c r="N100" s="144">
        <f t="shared" si="9"/>
        <v>0.69272731732757287</v>
      </c>
      <c r="O100" s="47"/>
      <c r="P100" s="47"/>
    </row>
    <row r="101" spans="1:16">
      <c r="A101" s="175">
        <v>98</v>
      </c>
      <c r="B101" s="161" t="s">
        <v>153</v>
      </c>
      <c r="C101" s="161" t="s">
        <v>173</v>
      </c>
      <c r="D101" s="158" t="s">
        <v>357</v>
      </c>
      <c r="E101" s="158" t="s">
        <v>1385</v>
      </c>
      <c r="F101" s="177">
        <v>1442.6299999999999</v>
      </c>
      <c r="G101" s="177">
        <v>2809464.8894999996</v>
      </c>
      <c r="H101" s="10">
        <v>1296</v>
      </c>
      <c r="I101" s="10">
        <v>1787935</v>
      </c>
      <c r="J101" s="49">
        <f t="shared" si="5"/>
        <v>0.89835924665368116</v>
      </c>
      <c r="K101" s="49">
        <f t="shared" si="6"/>
        <v>0.63639699028885133</v>
      </c>
      <c r="L101" s="49">
        <f t="shared" si="7"/>
        <v>0.26950777399610432</v>
      </c>
      <c r="M101" s="49">
        <f t="shared" si="8"/>
        <v>0.44547789320219588</v>
      </c>
      <c r="N101" s="144">
        <f t="shared" si="9"/>
        <v>0.71498566719830015</v>
      </c>
      <c r="O101" s="47"/>
      <c r="P101" s="47"/>
    </row>
    <row r="102" spans="1:16">
      <c r="A102" s="175">
        <v>99</v>
      </c>
      <c r="B102" s="185" t="s">
        <v>153</v>
      </c>
      <c r="C102" s="185" t="s">
        <v>173</v>
      </c>
      <c r="D102" s="157" t="s">
        <v>359</v>
      </c>
      <c r="E102" s="158" t="s">
        <v>360</v>
      </c>
      <c r="F102" s="177">
        <v>1481.62</v>
      </c>
      <c r="G102" s="177">
        <v>2885396.3730000006</v>
      </c>
      <c r="H102" s="10">
        <v>1887</v>
      </c>
      <c r="I102" s="10">
        <v>2369280</v>
      </c>
      <c r="J102" s="49">
        <f t="shared" si="5"/>
        <v>1.2736059178466814</v>
      </c>
      <c r="K102" s="49">
        <f t="shared" si="6"/>
        <v>0.82112808561432249</v>
      </c>
      <c r="L102" s="49">
        <f t="shared" si="7"/>
        <v>0.3</v>
      </c>
      <c r="M102" s="49">
        <f t="shared" si="8"/>
        <v>0.57478965993002573</v>
      </c>
      <c r="N102" s="144">
        <f t="shared" si="9"/>
        <v>0.87478965993002578</v>
      </c>
      <c r="O102" s="47"/>
      <c r="P102" s="47"/>
    </row>
    <row r="103" spans="1:16">
      <c r="A103" s="175">
        <v>100</v>
      </c>
      <c r="B103" s="185" t="s">
        <v>1329</v>
      </c>
      <c r="C103" s="185" t="s">
        <v>173</v>
      </c>
      <c r="D103" s="157" t="s">
        <v>1348</v>
      </c>
      <c r="E103" s="158" t="s">
        <v>1349</v>
      </c>
      <c r="F103" s="177">
        <v>857.33999999999992</v>
      </c>
      <c r="G103" s="177">
        <v>1692024.4000000004</v>
      </c>
      <c r="H103" s="10">
        <v>1535</v>
      </c>
      <c r="I103" s="10">
        <v>1743735</v>
      </c>
      <c r="J103" s="49">
        <f t="shared" si="5"/>
        <v>1.790421536379966</v>
      </c>
      <c r="K103" s="49">
        <f t="shared" si="6"/>
        <v>1.0305613796113104</v>
      </c>
      <c r="L103" s="49">
        <f t="shared" si="7"/>
        <v>0.3</v>
      </c>
      <c r="M103" s="49">
        <f t="shared" si="8"/>
        <v>0.7</v>
      </c>
      <c r="N103" s="144">
        <f t="shared" si="9"/>
        <v>1</v>
      </c>
      <c r="O103" s="47"/>
      <c r="P103" s="47"/>
    </row>
    <row r="104" spans="1:16">
      <c r="A104" s="175">
        <v>101</v>
      </c>
      <c r="B104" s="185" t="s">
        <v>1329</v>
      </c>
      <c r="C104" s="185" t="s">
        <v>173</v>
      </c>
      <c r="D104" s="157" t="s">
        <v>307</v>
      </c>
      <c r="E104" s="158" t="s">
        <v>1338</v>
      </c>
      <c r="F104" s="177">
        <v>1091.1600000000003</v>
      </c>
      <c r="G104" s="177">
        <v>2153485.6</v>
      </c>
      <c r="H104" s="10">
        <v>2331</v>
      </c>
      <c r="I104" s="10">
        <v>2546995</v>
      </c>
      <c r="J104" s="49">
        <f t="shared" si="5"/>
        <v>2.1362586605080827</v>
      </c>
      <c r="K104" s="49">
        <f t="shared" si="6"/>
        <v>1.1827313820905048</v>
      </c>
      <c r="L104" s="49">
        <f t="shared" si="7"/>
        <v>0.3</v>
      </c>
      <c r="M104" s="49">
        <f t="shared" si="8"/>
        <v>0.7</v>
      </c>
      <c r="N104" s="144">
        <f t="shared" si="9"/>
        <v>1</v>
      </c>
      <c r="O104" s="47"/>
      <c r="P104" s="47"/>
    </row>
    <row r="105" spans="1:16">
      <c r="A105" s="175">
        <v>102</v>
      </c>
      <c r="B105" s="185" t="s">
        <v>1329</v>
      </c>
      <c r="C105" s="185" t="s">
        <v>173</v>
      </c>
      <c r="D105" s="157" t="s">
        <v>312</v>
      </c>
      <c r="E105" s="158" t="s">
        <v>313</v>
      </c>
      <c r="F105" s="177">
        <v>506.61</v>
      </c>
      <c r="G105" s="177">
        <v>999832.60000000009</v>
      </c>
      <c r="H105" s="10">
        <v>535</v>
      </c>
      <c r="I105" s="10">
        <v>664265</v>
      </c>
      <c r="J105" s="49">
        <f t="shared" si="5"/>
        <v>1.056039162274728</v>
      </c>
      <c r="K105" s="49">
        <f t="shared" si="6"/>
        <v>0.6643762165786552</v>
      </c>
      <c r="L105" s="49">
        <f t="shared" si="7"/>
        <v>0.3</v>
      </c>
      <c r="M105" s="49">
        <f t="shared" si="8"/>
        <v>0.46506335160505863</v>
      </c>
      <c r="N105" s="144">
        <f t="shared" si="9"/>
        <v>0.76506335160505867</v>
      </c>
      <c r="O105" s="47"/>
      <c r="P105" s="47"/>
    </row>
    <row r="106" spans="1:16">
      <c r="A106" s="175">
        <v>103</v>
      </c>
      <c r="B106" s="185" t="s">
        <v>1329</v>
      </c>
      <c r="C106" s="185" t="s">
        <v>173</v>
      </c>
      <c r="D106" s="157" t="s">
        <v>308</v>
      </c>
      <c r="E106" s="161" t="s">
        <v>309</v>
      </c>
      <c r="F106" s="177">
        <v>1441.8899999999996</v>
      </c>
      <c r="G106" s="177">
        <v>2845677.4000000008</v>
      </c>
      <c r="H106" s="10">
        <v>2421</v>
      </c>
      <c r="I106" s="10">
        <v>2769025</v>
      </c>
      <c r="J106" s="49">
        <f t="shared" si="5"/>
        <v>1.6790462517945202</v>
      </c>
      <c r="K106" s="49">
        <f t="shared" si="6"/>
        <v>0.97306356651671033</v>
      </c>
      <c r="L106" s="49">
        <f t="shared" si="7"/>
        <v>0.3</v>
      </c>
      <c r="M106" s="49">
        <f t="shared" si="8"/>
        <v>0.68114449656169718</v>
      </c>
      <c r="N106" s="144">
        <f t="shared" si="9"/>
        <v>0.98114449656169711</v>
      </c>
      <c r="O106" s="47"/>
      <c r="P106" s="47"/>
    </row>
    <row r="107" spans="1:16">
      <c r="A107" s="175">
        <v>104</v>
      </c>
      <c r="B107" s="185" t="s">
        <v>159</v>
      </c>
      <c r="C107" s="185" t="s">
        <v>173</v>
      </c>
      <c r="D107" s="157" t="s">
        <v>286</v>
      </c>
      <c r="E107" s="158" t="s">
        <v>287</v>
      </c>
      <c r="F107" s="177">
        <v>2418.2999999999997</v>
      </c>
      <c r="G107" s="177">
        <v>4768209</v>
      </c>
      <c r="H107" s="10">
        <v>3861</v>
      </c>
      <c r="I107" s="10">
        <v>4662880</v>
      </c>
      <c r="J107" s="49">
        <f t="shared" si="5"/>
        <v>1.5965761071827318</v>
      </c>
      <c r="K107" s="49">
        <f t="shared" si="6"/>
        <v>0.97791015452552521</v>
      </c>
      <c r="L107" s="49">
        <f t="shared" si="7"/>
        <v>0.3</v>
      </c>
      <c r="M107" s="49">
        <f t="shared" si="8"/>
        <v>0.68453710816786761</v>
      </c>
      <c r="N107" s="144">
        <f t="shared" si="9"/>
        <v>0.98453710816786755</v>
      </c>
      <c r="O107" s="47"/>
      <c r="P107" s="47"/>
    </row>
    <row r="108" spans="1:16">
      <c r="A108" s="175">
        <v>105</v>
      </c>
      <c r="B108" s="185" t="s">
        <v>159</v>
      </c>
      <c r="C108" s="185" t="s">
        <v>173</v>
      </c>
      <c r="D108" s="157" t="s">
        <v>284</v>
      </c>
      <c r="E108" s="158" t="s">
        <v>285</v>
      </c>
      <c r="F108" s="177">
        <v>1047.9299999999998</v>
      </c>
      <c r="G108" s="177">
        <v>2066223.9</v>
      </c>
      <c r="H108" s="10">
        <v>970</v>
      </c>
      <c r="I108" s="10">
        <v>1620080</v>
      </c>
      <c r="J108" s="49">
        <f t="shared" si="5"/>
        <v>0.9256343458055406</v>
      </c>
      <c r="K108" s="49">
        <f t="shared" si="6"/>
        <v>0.78407765973474608</v>
      </c>
      <c r="L108" s="49">
        <f t="shared" si="7"/>
        <v>0.27769030374166215</v>
      </c>
      <c r="M108" s="49">
        <f t="shared" si="8"/>
        <v>0.54885436181432223</v>
      </c>
      <c r="N108" s="144">
        <f t="shared" si="9"/>
        <v>0.82654466555598438</v>
      </c>
      <c r="O108" s="47"/>
      <c r="P108" s="47"/>
    </row>
    <row r="109" spans="1:16">
      <c r="A109" s="175">
        <v>106</v>
      </c>
      <c r="B109" s="185" t="s">
        <v>159</v>
      </c>
      <c r="C109" s="185" t="s">
        <v>173</v>
      </c>
      <c r="D109" s="157" t="s">
        <v>282</v>
      </c>
      <c r="E109" s="158" t="s">
        <v>283</v>
      </c>
      <c r="F109" s="177">
        <v>2377.9950000000003</v>
      </c>
      <c r="G109" s="177">
        <v>4688738.8499999996</v>
      </c>
      <c r="H109" s="10">
        <v>3657</v>
      </c>
      <c r="I109" s="10">
        <v>4465110</v>
      </c>
      <c r="J109" s="49">
        <f t="shared" si="5"/>
        <v>1.5378501636883171</v>
      </c>
      <c r="K109" s="49">
        <f t="shared" si="6"/>
        <v>0.9523051171851894</v>
      </c>
      <c r="L109" s="49">
        <f t="shared" si="7"/>
        <v>0.3</v>
      </c>
      <c r="M109" s="49">
        <f t="shared" si="8"/>
        <v>0.6666135820296325</v>
      </c>
      <c r="N109" s="144">
        <f t="shared" si="9"/>
        <v>0.96661358202963243</v>
      </c>
      <c r="O109" s="47"/>
      <c r="P109" s="47"/>
    </row>
    <row r="110" spans="1:16">
      <c r="A110" s="175">
        <v>107</v>
      </c>
      <c r="B110" s="185" t="s">
        <v>159</v>
      </c>
      <c r="C110" s="185" t="s">
        <v>173</v>
      </c>
      <c r="D110" s="157" t="s">
        <v>1008</v>
      </c>
      <c r="E110" s="158" t="s">
        <v>1009</v>
      </c>
      <c r="F110" s="177">
        <v>1007.625</v>
      </c>
      <c r="G110" s="177">
        <v>1986753.75</v>
      </c>
      <c r="H110" s="10">
        <v>1203</v>
      </c>
      <c r="I110" s="10">
        <v>1534015</v>
      </c>
      <c r="J110" s="49">
        <f t="shared" si="5"/>
        <v>1.1938965388909564</v>
      </c>
      <c r="K110" s="49">
        <f t="shared" si="6"/>
        <v>0.77212135625766409</v>
      </c>
      <c r="L110" s="49">
        <f t="shared" si="7"/>
        <v>0.3</v>
      </c>
      <c r="M110" s="49">
        <f t="shared" si="8"/>
        <v>0.54048494938036484</v>
      </c>
      <c r="N110" s="144">
        <f t="shared" si="9"/>
        <v>0.84048494938036478</v>
      </c>
      <c r="O110" s="47"/>
      <c r="P110" s="47"/>
    </row>
    <row r="111" spans="1:16">
      <c r="A111" s="175">
        <v>108</v>
      </c>
      <c r="B111" s="185" t="s">
        <v>159</v>
      </c>
      <c r="C111" s="185" t="s">
        <v>173</v>
      </c>
      <c r="D111" s="157" t="s">
        <v>281</v>
      </c>
      <c r="E111" s="158" t="s">
        <v>1134</v>
      </c>
      <c r="F111" s="177">
        <v>362.74499999999995</v>
      </c>
      <c r="G111" s="177">
        <v>715231.35</v>
      </c>
      <c r="H111" s="10">
        <v>458</v>
      </c>
      <c r="I111" s="10">
        <v>734210</v>
      </c>
      <c r="J111" s="49">
        <f t="shared" si="5"/>
        <v>1.2625949358364694</v>
      </c>
      <c r="K111" s="49">
        <f t="shared" si="6"/>
        <v>1.0265349806045274</v>
      </c>
      <c r="L111" s="49">
        <f t="shared" si="7"/>
        <v>0.3</v>
      </c>
      <c r="M111" s="49">
        <f t="shared" si="8"/>
        <v>0.7</v>
      </c>
      <c r="N111" s="144">
        <f t="shared" si="9"/>
        <v>1</v>
      </c>
      <c r="O111" s="47"/>
      <c r="P111" s="47"/>
    </row>
    <row r="112" spans="1:16">
      <c r="A112" s="175">
        <v>109</v>
      </c>
      <c r="B112" s="185" t="s">
        <v>159</v>
      </c>
      <c r="C112" s="185" t="s">
        <v>173</v>
      </c>
      <c r="D112" s="157" t="s">
        <v>280</v>
      </c>
      <c r="E112" s="158" t="s">
        <v>1135</v>
      </c>
      <c r="F112" s="177">
        <v>846.40500000000009</v>
      </c>
      <c r="G112" s="177">
        <v>1668873.1499999997</v>
      </c>
      <c r="H112" s="10">
        <v>893</v>
      </c>
      <c r="I112" s="10">
        <v>1272900</v>
      </c>
      <c r="J112" s="49">
        <f t="shared" si="5"/>
        <v>1.0550504781989709</v>
      </c>
      <c r="K112" s="49">
        <f t="shared" si="6"/>
        <v>0.76273022907702737</v>
      </c>
      <c r="L112" s="49">
        <f t="shared" si="7"/>
        <v>0.3</v>
      </c>
      <c r="M112" s="49">
        <f t="shared" si="8"/>
        <v>0.53391116035391917</v>
      </c>
      <c r="N112" s="144">
        <f t="shared" si="9"/>
        <v>0.8339111603539191</v>
      </c>
      <c r="O112" s="47"/>
      <c r="P112" s="47"/>
    </row>
    <row r="113" spans="1:16">
      <c r="A113" s="175">
        <v>110</v>
      </c>
      <c r="B113" s="187" t="s">
        <v>157</v>
      </c>
      <c r="C113" s="185" t="s">
        <v>173</v>
      </c>
      <c r="D113" s="157" t="s">
        <v>295</v>
      </c>
      <c r="E113" s="158" t="s">
        <v>1166</v>
      </c>
      <c r="F113" s="177">
        <v>1710.0599999999997</v>
      </c>
      <c r="G113" s="177">
        <v>3318812.400750001</v>
      </c>
      <c r="H113" s="10">
        <v>818</v>
      </c>
      <c r="I113" s="10">
        <v>1421075</v>
      </c>
      <c r="J113" s="49">
        <f t="shared" si="5"/>
        <v>0.47834578903664204</v>
      </c>
      <c r="K113" s="49">
        <f t="shared" si="6"/>
        <v>0.42818780587865068</v>
      </c>
      <c r="L113" s="49">
        <f t="shared" si="7"/>
        <v>0.14350373671099262</v>
      </c>
      <c r="M113" s="49">
        <f t="shared" si="8"/>
        <v>0.29973146411505547</v>
      </c>
      <c r="N113" s="144">
        <f t="shared" si="9"/>
        <v>0.44323520082604806</v>
      </c>
      <c r="O113" s="47"/>
      <c r="P113" s="47"/>
    </row>
    <row r="114" spans="1:16">
      <c r="A114" s="175">
        <v>111</v>
      </c>
      <c r="B114" s="187" t="s">
        <v>157</v>
      </c>
      <c r="C114" s="185" t="s">
        <v>173</v>
      </c>
      <c r="D114" s="157" t="s">
        <v>293</v>
      </c>
      <c r="E114" s="158" t="s">
        <v>294</v>
      </c>
      <c r="F114" s="177">
        <v>1554.6000000000001</v>
      </c>
      <c r="G114" s="177">
        <v>3017102.1825000001</v>
      </c>
      <c r="H114" s="10">
        <v>797</v>
      </c>
      <c r="I114" s="10">
        <v>1215000</v>
      </c>
      <c r="J114" s="49">
        <f t="shared" si="5"/>
        <v>0.51267206998584836</v>
      </c>
      <c r="K114" s="49">
        <f t="shared" si="6"/>
        <v>0.40270429256500662</v>
      </c>
      <c r="L114" s="49">
        <f t="shared" si="7"/>
        <v>0.15380162099575451</v>
      </c>
      <c r="M114" s="49">
        <f t="shared" si="8"/>
        <v>0.28189300479550461</v>
      </c>
      <c r="N114" s="144">
        <f t="shared" si="9"/>
        <v>0.43569462579125912</v>
      </c>
      <c r="O114" s="47"/>
      <c r="P114" s="47"/>
    </row>
    <row r="115" spans="1:16">
      <c r="A115" s="175">
        <v>112</v>
      </c>
      <c r="B115" s="185" t="s">
        <v>157</v>
      </c>
      <c r="C115" s="185" t="s">
        <v>173</v>
      </c>
      <c r="D115" s="157" t="s">
        <v>296</v>
      </c>
      <c r="E115" s="158" t="s">
        <v>297</v>
      </c>
      <c r="F115" s="177">
        <v>1917.34</v>
      </c>
      <c r="G115" s="177">
        <v>3721092.6917499988</v>
      </c>
      <c r="H115" s="10">
        <v>992</v>
      </c>
      <c r="I115" s="10">
        <v>1618505</v>
      </c>
      <c r="J115" s="49">
        <f t="shared" si="5"/>
        <v>0.51738345833289867</v>
      </c>
      <c r="K115" s="49">
        <f t="shared" si="6"/>
        <v>0.43495422825353769</v>
      </c>
      <c r="L115" s="49">
        <f t="shared" si="7"/>
        <v>0.15521503749986959</v>
      </c>
      <c r="M115" s="49">
        <f t="shared" si="8"/>
        <v>0.30446795977747637</v>
      </c>
      <c r="N115" s="144">
        <f t="shared" si="9"/>
        <v>0.45968299727734596</v>
      </c>
      <c r="O115" s="47"/>
      <c r="P115" s="47"/>
    </row>
    <row r="116" spans="1:16">
      <c r="A116" s="175">
        <v>113</v>
      </c>
      <c r="B116" s="185" t="s">
        <v>154</v>
      </c>
      <c r="C116" s="185" t="s">
        <v>173</v>
      </c>
      <c r="D116" s="157" t="s">
        <v>361</v>
      </c>
      <c r="E116" s="158" t="s">
        <v>1267</v>
      </c>
      <c r="F116" s="177">
        <v>1925.9499999999998</v>
      </c>
      <c r="G116" s="177">
        <v>3756699.31</v>
      </c>
      <c r="H116" s="10">
        <v>1675</v>
      </c>
      <c r="I116" s="10">
        <v>2205035</v>
      </c>
      <c r="J116" s="49">
        <f t="shared" si="5"/>
        <v>0.8697006672031985</v>
      </c>
      <c r="K116" s="49">
        <f t="shared" si="6"/>
        <v>0.58696073814861693</v>
      </c>
      <c r="L116" s="49">
        <f t="shared" si="7"/>
        <v>0.26091020016095956</v>
      </c>
      <c r="M116" s="49">
        <f t="shared" si="8"/>
        <v>0.41087251670403185</v>
      </c>
      <c r="N116" s="144">
        <f t="shared" si="9"/>
        <v>0.67178271686499147</v>
      </c>
      <c r="O116" s="47"/>
      <c r="P116" s="47"/>
    </row>
    <row r="117" spans="1:16">
      <c r="A117" s="175">
        <v>114</v>
      </c>
      <c r="B117" s="185" t="s">
        <v>154</v>
      </c>
      <c r="C117" s="185" t="s">
        <v>173</v>
      </c>
      <c r="D117" s="157" t="s">
        <v>363</v>
      </c>
      <c r="E117" s="158" t="s">
        <v>1369</v>
      </c>
      <c r="F117" s="177">
        <v>592.59999999999991</v>
      </c>
      <c r="G117" s="177">
        <v>1155907.48</v>
      </c>
      <c r="H117" s="10">
        <v>271</v>
      </c>
      <c r="I117" s="10">
        <v>284915</v>
      </c>
      <c r="J117" s="49">
        <f t="shared" si="5"/>
        <v>0.45730678366520428</v>
      </c>
      <c r="K117" s="49">
        <f t="shared" si="6"/>
        <v>0.24648599038393626</v>
      </c>
      <c r="L117" s="49">
        <f t="shared" si="7"/>
        <v>0.13719203509956127</v>
      </c>
      <c r="M117" s="49">
        <f t="shared" si="8"/>
        <v>0.17254019326875536</v>
      </c>
      <c r="N117" s="144">
        <f t="shared" si="9"/>
        <v>0.3097322283683166</v>
      </c>
      <c r="O117" s="47"/>
      <c r="P117" s="47"/>
    </row>
    <row r="118" spans="1:16">
      <c r="A118" s="175">
        <v>115</v>
      </c>
      <c r="B118" s="185" t="s">
        <v>154</v>
      </c>
      <c r="C118" s="185" t="s">
        <v>173</v>
      </c>
      <c r="D118" s="157" t="s">
        <v>364</v>
      </c>
      <c r="E118" s="158" t="s">
        <v>1268</v>
      </c>
      <c r="F118" s="177">
        <v>444.45000000000005</v>
      </c>
      <c r="G118" s="177">
        <v>866930.61</v>
      </c>
      <c r="H118" s="10">
        <v>571</v>
      </c>
      <c r="I118" s="10">
        <v>612980</v>
      </c>
      <c r="J118" s="49">
        <f t="shared" si="5"/>
        <v>1.2847339408257394</v>
      </c>
      <c r="K118" s="49">
        <f t="shared" si="6"/>
        <v>0.70706927743617221</v>
      </c>
      <c r="L118" s="49">
        <f t="shared" si="7"/>
        <v>0.3</v>
      </c>
      <c r="M118" s="49">
        <f t="shared" si="8"/>
        <v>0.4949484942053205</v>
      </c>
      <c r="N118" s="144">
        <f t="shared" si="9"/>
        <v>0.79494849420532043</v>
      </c>
      <c r="O118" s="47"/>
      <c r="P118" s="47"/>
    </row>
    <row r="119" spans="1:16">
      <c r="A119" s="175">
        <v>116</v>
      </c>
      <c r="B119" s="188" t="s">
        <v>1386</v>
      </c>
      <c r="C119" s="189" t="s">
        <v>26</v>
      </c>
      <c r="D119" s="190" t="s">
        <v>367</v>
      </c>
      <c r="E119" s="190" t="s">
        <v>1428</v>
      </c>
      <c r="F119" s="156">
        <v>1557</v>
      </c>
      <c r="G119" s="156">
        <v>2993184.5</v>
      </c>
      <c r="H119" s="10">
        <v>1252</v>
      </c>
      <c r="I119" s="10">
        <v>2249745</v>
      </c>
      <c r="J119" s="49">
        <f t="shared" si="5"/>
        <v>0.8041104688503532</v>
      </c>
      <c r="K119" s="49">
        <f t="shared" si="6"/>
        <v>0.75162256118859361</v>
      </c>
      <c r="L119" s="49">
        <f t="shared" si="7"/>
        <v>0.24123314065510595</v>
      </c>
      <c r="M119" s="49">
        <f t="shared" si="8"/>
        <v>0.5261357928320155</v>
      </c>
      <c r="N119" s="144">
        <f t="shared" si="9"/>
        <v>0.76736893348712143</v>
      </c>
      <c r="O119" s="47"/>
      <c r="P119" s="47"/>
    </row>
    <row r="120" spans="1:16">
      <c r="A120" s="175">
        <v>117</v>
      </c>
      <c r="B120" s="188" t="s">
        <v>1386</v>
      </c>
      <c r="C120" s="189" t="s">
        <v>26</v>
      </c>
      <c r="D120" s="190" t="s">
        <v>366</v>
      </c>
      <c r="E120" s="190" t="s">
        <v>1138</v>
      </c>
      <c r="F120" s="156">
        <v>1626</v>
      </c>
      <c r="G120" s="156">
        <v>2897868.125</v>
      </c>
      <c r="H120" s="10">
        <v>1334</v>
      </c>
      <c r="I120" s="10">
        <v>2467215</v>
      </c>
      <c r="J120" s="49">
        <f t="shared" si="5"/>
        <v>0.82041820418204181</v>
      </c>
      <c r="K120" s="49">
        <f t="shared" si="6"/>
        <v>0.85138967460777737</v>
      </c>
      <c r="L120" s="49">
        <f t="shared" si="7"/>
        <v>0.24612546125461254</v>
      </c>
      <c r="M120" s="49">
        <f t="shared" si="8"/>
        <v>0.59597277222544409</v>
      </c>
      <c r="N120" s="144">
        <f t="shared" si="9"/>
        <v>0.84209823348005663</v>
      </c>
      <c r="O120" s="47"/>
      <c r="P120" s="47"/>
    </row>
    <row r="121" spans="1:16">
      <c r="A121" s="175">
        <v>118</v>
      </c>
      <c r="B121" s="188" t="s">
        <v>1386</v>
      </c>
      <c r="C121" s="189" t="s">
        <v>26</v>
      </c>
      <c r="D121" s="190" t="s">
        <v>368</v>
      </c>
      <c r="E121" s="190" t="s">
        <v>1139</v>
      </c>
      <c r="F121" s="156">
        <v>2604</v>
      </c>
      <c r="G121" s="156">
        <v>6282959.8499999996</v>
      </c>
      <c r="H121" s="10">
        <v>1493</v>
      </c>
      <c r="I121" s="10">
        <v>3587855</v>
      </c>
      <c r="J121" s="49">
        <f t="shared" si="5"/>
        <v>0.5733486943164362</v>
      </c>
      <c r="K121" s="49">
        <f t="shared" si="6"/>
        <v>0.57104534895285064</v>
      </c>
      <c r="L121" s="49">
        <f t="shared" si="7"/>
        <v>0.17200460829493086</v>
      </c>
      <c r="M121" s="49">
        <f t="shared" si="8"/>
        <v>0.39973174426699543</v>
      </c>
      <c r="N121" s="144">
        <f t="shared" si="9"/>
        <v>0.57173635256192634</v>
      </c>
      <c r="O121" s="47"/>
      <c r="P121" s="47"/>
    </row>
    <row r="122" spans="1:16">
      <c r="A122" s="175">
        <v>119</v>
      </c>
      <c r="B122" s="188" t="s">
        <v>1386</v>
      </c>
      <c r="C122" s="189" t="s">
        <v>26</v>
      </c>
      <c r="D122" s="190" t="s">
        <v>369</v>
      </c>
      <c r="E122" s="190" t="s">
        <v>1140</v>
      </c>
      <c r="F122" s="156">
        <v>1041</v>
      </c>
      <c r="G122" s="156">
        <v>2265623.7749999999</v>
      </c>
      <c r="H122" s="10">
        <v>1145</v>
      </c>
      <c r="I122" s="10">
        <v>1716750</v>
      </c>
      <c r="J122" s="49">
        <f t="shared" si="5"/>
        <v>1.0999039385206533</v>
      </c>
      <c r="K122" s="49">
        <f t="shared" si="6"/>
        <v>0.75773834073576496</v>
      </c>
      <c r="L122" s="49">
        <f t="shared" si="7"/>
        <v>0.3</v>
      </c>
      <c r="M122" s="49">
        <f t="shared" si="8"/>
        <v>0.5304168385150354</v>
      </c>
      <c r="N122" s="144">
        <f t="shared" si="9"/>
        <v>0.83041683851503545</v>
      </c>
      <c r="O122" s="47"/>
      <c r="P122" s="47"/>
    </row>
    <row r="123" spans="1:16">
      <c r="A123" s="175">
        <v>120</v>
      </c>
      <c r="B123" s="191" t="s">
        <v>32</v>
      </c>
      <c r="C123" s="189" t="s">
        <v>26</v>
      </c>
      <c r="D123" s="190" t="s">
        <v>408</v>
      </c>
      <c r="E123" s="190" t="s">
        <v>1083</v>
      </c>
      <c r="F123" s="156">
        <v>2313</v>
      </c>
      <c r="G123" s="156">
        <v>5531129.125</v>
      </c>
      <c r="H123" s="10">
        <v>1388</v>
      </c>
      <c r="I123" s="10">
        <v>4851860</v>
      </c>
      <c r="J123" s="49">
        <f t="shared" si="5"/>
        <v>0.60008646779074792</v>
      </c>
      <c r="K123" s="49">
        <f t="shared" si="6"/>
        <v>0.87719159874070018</v>
      </c>
      <c r="L123" s="49">
        <f t="shared" si="7"/>
        <v>0.18002594033722438</v>
      </c>
      <c r="M123" s="49">
        <f t="shared" si="8"/>
        <v>0.61403411911849004</v>
      </c>
      <c r="N123" s="144">
        <f t="shared" si="9"/>
        <v>0.79406005945571445</v>
      </c>
      <c r="O123" s="47"/>
      <c r="P123" s="47"/>
    </row>
    <row r="124" spans="1:16">
      <c r="A124" s="175">
        <v>121</v>
      </c>
      <c r="B124" s="191" t="s">
        <v>32</v>
      </c>
      <c r="C124" s="189" t="s">
        <v>26</v>
      </c>
      <c r="D124" s="190" t="s">
        <v>406</v>
      </c>
      <c r="E124" s="190" t="s">
        <v>1085</v>
      </c>
      <c r="F124" s="156">
        <v>3054</v>
      </c>
      <c r="G124" s="156">
        <v>6481385.2000000002</v>
      </c>
      <c r="H124" s="10">
        <v>2116</v>
      </c>
      <c r="I124" s="10">
        <v>5457215</v>
      </c>
      <c r="J124" s="49">
        <f t="shared" si="5"/>
        <v>0.69286182056319578</v>
      </c>
      <c r="K124" s="49">
        <f t="shared" si="6"/>
        <v>0.84198282182024919</v>
      </c>
      <c r="L124" s="49">
        <f t="shared" si="7"/>
        <v>0.20785854616895874</v>
      </c>
      <c r="M124" s="49">
        <f t="shared" si="8"/>
        <v>0.58938797527417441</v>
      </c>
      <c r="N124" s="144">
        <f t="shared" si="9"/>
        <v>0.79724652144313313</v>
      </c>
      <c r="O124" s="47"/>
      <c r="P124" s="47"/>
    </row>
    <row r="125" spans="1:16">
      <c r="A125" s="175">
        <v>122</v>
      </c>
      <c r="B125" s="191" t="s">
        <v>32</v>
      </c>
      <c r="C125" s="189" t="s">
        <v>26</v>
      </c>
      <c r="D125" s="190" t="s">
        <v>410</v>
      </c>
      <c r="E125" s="190" t="s">
        <v>1084</v>
      </c>
      <c r="F125" s="156">
        <v>1879</v>
      </c>
      <c r="G125" s="156">
        <v>2761345.1749999998</v>
      </c>
      <c r="H125" s="10">
        <v>1440</v>
      </c>
      <c r="I125" s="10">
        <v>2138485</v>
      </c>
      <c r="J125" s="49">
        <f t="shared" si="5"/>
        <v>0.76636508781266632</v>
      </c>
      <c r="K125" s="49">
        <f t="shared" si="6"/>
        <v>0.77443595945950516</v>
      </c>
      <c r="L125" s="49">
        <f t="shared" si="7"/>
        <v>0.22990952634379988</v>
      </c>
      <c r="M125" s="49">
        <f t="shared" si="8"/>
        <v>0.54210517162165361</v>
      </c>
      <c r="N125" s="144">
        <f t="shared" si="9"/>
        <v>0.77201469796545352</v>
      </c>
      <c r="O125" s="47"/>
      <c r="P125" s="47"/>
    </row>
    <row r="126" spans="1:16">
      <c r="A126" s="175">
        <v>123</v>
      </c>
      <c r="B126" s="191" t="s">
        <v>32</v>
      </c>
      <c r="C126" s="189" t="s">
        <v>26</v>
      </c>
      <c r="D126" s="190" t="s">
        <v>404</v>
      </c>
      <c r="E126" s="190" t="s">
        <v>405</v>
      </c>
      <c r="F126" s="156">
        <v>1229</v>
      </c>
      <c r="G126" s="156">
        <v>2464633.4500000002</v>
      </c>
      <c r="H126" s="10">
        <v>714</v>
      </c>
      <c r="I126" s="10">
        <v>1519725</v>
      </c>
      <c r="J126" s="49">
        <f t="shared" si="5"/>
        <v>0.58096013018714399</v>
      </c>
      <c r="K126" s="49">
        <f t="shared" si="6"/>
        <v>0.616612989651666</v>
      </c>
      <c r="L126" s="49">
        <f t="shared" si="7"/>
        <v>0.17428803905614318</v>
      </c>
      <c r="M126" s="49">
        <f t="shared" si="8"/>
        <v>0.43162909275616618</v>
      </c>
      <c r="N126" s="144">
        <f t="shared" si="9"/>
        <v>0.60591713181230933</v>
      </c>
      <c r="O126" s="47"/>
      <c r="P126" s="47"/>
    </row>
    <row r="127" spans="1:16">
      <c r="A127" s="175">
        <v>124</v>
      </c>
      <c r="B127" s="191" t="s">
        <v>32</v>
      </c>
      <c r="C127" s="189" t="s">
        <v>26</v>
      </c>
      <c r="D127" s="190" t="s">
        <v>409</v>
      </c>
      <c r="E127" s="190" t="s">
        <v>1282</v>
      </c>
      <c r="F127" s="156">
        <v>1219</v>
      </c>
      <c r="G127" s="156">
        <v>2233306.2749999999</v>
      </c>
      <c r="H127" s="10">
        <v>978</v>
      </c>
      <c r="I127" s="10">
        <v>1596690</v>
      </c>
      <c r="J127" s="49">
        <f t="shared" si="5"/>
        <v>0.80229696472518452</v>
      </c>
      <c r="K127" s="49">
        <f t="shared" si="6"/>
        <v>0.71494448292811974</v>
      </c>
      <c r="L127" s="49">
        <f t="shared" si="7"/>
        <v>0.24068908941755535</v>
      </c>
      <c r="M127" s="49">
        <f t="shared" si="8"/>
        <v>0.50046113804968384</v>
      </c>
      <c r="N127" s="144">
        <f t="shared" si="9"/>
        <v>0.74115022746723924</v>
      </c>
      <c r="O127" s="47"/>
      <c r="P127" s="47"/>
    </row>
    <row r="128" spans="1:16">
      <c r="A128" s="175">
        <v>125</v>
      </c>
      <c r="B128" s="191" t="s">
        <v>32</v>
      </c>
      <c r="C128" s="189" t="s">
        <v>26</v>
      </c>
      <c r="D128" s="190" t="s">
        <v>403</v>
      </c>
      <c r="E128" s="190" t="s">
        <v>1103</v>
      </c>
      <c r="F128" s="156">
        <v>1216</v>
      </c>
      <c r="G128" s="156">
        <v>1846874.1</v>
      </c>
      <c r="H128" s="10">
        <v>1467</v>
      </c>
      <c r="I128" s="10">
        <v>1710100</v>
      </c>
      <c r="J128" s="49">
        <f t="shared" si="5"/>
        <v>1.2064144736842106</v>
      </c>
      <c r="K128" s="49">
        <f t="shared" si="6"/>
        <v>0.92594292161008696</v>
      </c>
      <c r="L128" s="49">
        <f t="shared" si="7"/>
        <v>0.3</v>
      </c>
      <c r="M128" s="49">
        <f t="shared" si="8"/>
        <v>0.64816004512706082</v>
      </c>
      <c r="N128" s="144">
        <f t="shared" si="9"/>
        <v>0.94816004512706087</v>
      </c>
      <c r="O128" s="47"/>
      <c r="P128" s="47"/>
    </row>
    <row r="129" spans="1:16">
      <c r="A129" s="175">
        <v>126</v>
      </c>
      <c r="B129" s="191" t="s">
        <v>32</v>
      </c>
      <c r="C129" s="189" t="s">
        <v>26</v>
      </c>
      <c r="D129" s="190" t="s">
        <v>413</v>
      </c>
      <c r="E129" s="190" t="s">
        <v>1104</v>
      </c>
      <c r="F129" s="156">
        <v>547</v>
      </c>
      <c r="G129" s="156">
        <v>899244.67500000005</v>
      </c>
      <c r="H129" s="10">
        <v>198</v>
      </c>
      <c r="I129" s="10">
        <v>481430</v>
      </c>
      <c r="J129" s="49">
        <f t="shared" si="5"/>
        <v>0.36197440585009139</v>
      </c>
      <c r="K129" s="49">
        <f t="shared" si="6"/>
        <v>0.53537153278110872</v>
      </c>
      <c r="L129" s="49">
        <f t="shared" si="7"/>
        <v>0.10859232175502741</v>
      </c>
      <c r="M129" s="49">
        <f t="shared" si="8"/>
        <v>0.3747600729467761</v>
      </c>
      <c r="N129" s="144">
        <f t="shared" si="9"/>
        <v>0.48335239470180352</v>
      </c>
      <c r="O129" s="47"/>
      <c r="P129" s="47"/>
    </row>
    <row r="130" spans="1:16">
      <c r="A130" s="175">
        <v>127</v>
      </c>
      <c r="B130" s="191" t="s">
        <v>32</v>
      </c>
      <c r="C130" s="189" t="s">
        <v>26</v>
      </c>
      <c r="D130" s="190" t="s">
        <v>411</v>
      </c>
      <c r="E130" s="190" t="s">
        <v>1363</v>
      </c>
      <c r="F130" s="156">
        <v>677</v>
      </c>
      <c r="G130" s="156">
        <v>1111173.125</v>
      </c>
      <c r="H130" s="10">
        <v>438</v>
      </c>
      <c r="I130" s="10">
        <v>693095</v>
      </c>
      <c r="J130" s="49">
        <f t="shared" si="5"/>
        <v>0.64697193500738548</v>
      </c>
      <c r="K130" s="49">
        <f t="shared" si="6"/>
        <v>0.62375068691478652</v>
      </c>
      <c r="L130" s="49">
        <f t="shared" si="7"/>
        <v>0.19409158050221564</v>
      </c>
      <c r="M130" s="49">
        <f t="shared" si="8"/>
        <v>0.43662548084035052</v>
      </c>
      <c r="N130" s="144">
        <f t="shared" si="9"/>
        <v>0.63071706134256611</v>
      </c>
      <c r="O130" s="47"/>
      <c r="P130" s="47"/>
    </row>
    <row r="131" spans="1:16">
      <c r="A131" s="175">
        <v>128</v>
      </c>
      <c r="B131" s="191" t="s">
        <v>32</v>
      </c>
      <c r="C131" s="189" t="s">
        <v>26</v>
      </c>
      <c r="D131" s="190" t="s">
        <v>412</v>
      </c>
      <c r="E131" s="190" t="s">
        <v>1321</v>
      </c>
      <c r="F131" s="156">
        <v>1165</v>
      </c>
      <c r="G131" s="156">
        <v>2010276.35</v>
      </c>
      <c r="H131" s="10">
        <v>846</v>
      </c>
      <c r="I131" s="10">
        <v>1353285</v>
      </c>
      <c r="J131" s="49">
        <f t="shared" si="5"/>
        <v>0.72618025751072957</v>
      </c>
      <c r="K131" s="49">
        <f t="shared" si="6"/>
        <v>0.67318356503572252</v>
      </c>
      <c r="L131" s="49">
        <f t="shared" si="7"/>
        <v>0.21785407725321887</v>
      </c>
      <c r="M131" s="49">
        <f t="shared" si="8"/>
        <v>0.47122849552500573</v>
      </c>
      <c r="N131" s="144">
        <f t="shared" si="9"/>
        <v>0.6890825727782246</v>
      </c>
      <c r="O131" s="47"/>
      <c r="P131" s="47"/>
    </row>
    <row r="132" spans="1:16">
      <c r="A132" s="175">
        <v>129</v>
      </c>
      <c r="B132" s="191" t="s">
        <v>32</v>
      </c>
      <c r="C132" s="189" t="s">
        <v>26</v>
      </c>
      <c r="D132" s="190" t="s">
        <v>407</v>
      </c>
      <c r="E132" s="190" t="s">
        <v>1087</v>
      </c>
      <c r="F132" s="156">
        <v>1125</v>
      </c>
      <c r="G132" s="156">
        <v>1658535.7749999999</v>
      </c>
      <c r="H132" s="10">
        <v>1042</v>
      </c>
      <c r="I132" s="10">
        <v>1266445</v>
      </c>
      <c r="J132" s="49">
        <f t="shared" ref="J132:J195" si="10">IFERROR(H132/F132,0)</f>
        <v>0.92622222222222217</v>
      </c>
      <c r="K132" s="49">
        <f t="shared" ref="K132:K195" si="11">IFERROR(I132/G132,0)</f>
        <v>0.76359221132869448</v>
      </c>
      <c r="L132" s="49">
        <f t="shared" si="7"/>
        <v>0.27786666666666665</v>
      </c>
      <c r="M132" s="49">
        <f t="shared" si="8"/>
        <v>0.53451454793008613</v>
      </c>
      <c r="N132" s="144">
        <f t="shared" si="9"/>
        <v>0.81238121459675283</v>
      </c>
      <c r="O132" s="47"/>
      <c r="P132" s="47"/>
    </row>
    <row r="133" spans="1:16">
      <c r="A133" s="175">
        <v>130</v>
      </c>
      <c r="B133" s="192" t="s">
        <v>30</v>
      </c>
      <c r="C133" s="189" t="s">
        <v>26</v>
      </c>
      <c r="D133" s="193" t="s">
        <v>395</v>
      </c>
      <c r="E133" s="193" t="s">
        <v>348</v>
      </c>
      <c r="F133" s="156">
        <v>5177</v>
      </c>
      <c r="G133" s="156">
        <v>9901604.7249999996</v>
      </c>
      <c r="H133" s="10">
        <v>3282</v>
      </c>
      <c r="I133" s="10">
        <v>5703310</v>
      </c>
      <c r="J133" s="49">
        <f t="shared" si="10"/>
        <v>0.63395789067027231</v>
      </c>
      <c r="K133" s="49">
        <f t="shared" si="11"/>
        <v>0.57599855360818797</v>
      </c>
      <c r="L133" s="49">
        <f t="shared" ref="L133:L196" si="12">IF((J133*0.3)&gt;30%,30%,(J133*0.3))</f>
        <v>0.19018736720108168</v>
      </c>
      <c r="M133" s="49">
        <f t="shared" ref="M133:M196" si="13">IF((K133*0.7)&gt;70%,70%,(K133*0.7))</f>
        <v>0.40319898752573158</v>
      </c>
      <c r="N133" s="144">
        <f t="shared" ref="N133:N196" si="14">L133+M133</f>
        <v>0.59338635472681323</v>
      </c>
      <c r="O133" s="47"/>
      <c r="P133" s="47"/>
    </row>
    <row r="134" spans="1:16">
      <c r="A134" s="175">
        <v>131</v>
      </c>
      <c r="B134" s="192" t="s">
        <v>30</v>
      </c>
      <c r="C134" s="189" t="s">
        <v>26</v>
      </c>
      <c r="D134" s="193" t="s">
        <v>396</v>
      </c>
      <c r="E134" s="193" t="s">
        <v>1351</v>
      </c>
      <c r="F134" s="156">
        <v>1518</v>
      </c>
      <c r="G134" s="156">
        <v>2898568.375</v>
      </c>
      <c r="H134" s="10">
        <v>1243</v>
      </c>
      <c r="I134" s="10">
        <v>2165450</v>
      </c>
      <c r="J134" s="49">
        <f t="shared" si="10"/>
        <v>0.8188405797101449</v>
      </c>
      <c r="K134" s="49">
        <f t="shared" si="11"/>
        <v>0.74707570077590457</v>
      </c>
      <c r="L134" s="49">
        <f t="shared" si="12"/>
        <v>0.24565217391304345</v>
      </c>
      <c r="M134" s="49">
        <f t="shared" si="13"/>
        <v>0.52295299054313316</v>
      </c>
      <c r="N134" s="144">
        <f t="shared" si="14"/>
        <v>0.76860516445617666</v>
      </c>
      <c r="O134" s="47"/>
      <c r="P134" s="47"/>
    </row>
    <row r="135" spans="1:16">
      <c r="A135" s="175">
        <v>132</v>
      </c>
      <c r="B135" s="192" t="s">
        <v>30</v>
      </c>
      <c r="C135" s="189" t="s">
        <v>26</v>
      </c>
      <c r="D135" s="193" t="s">
        <v>399</v>
      </c>
      <c r="E135" s="193" t="s">
        <v>400</v>
      </c>
      <c r="F135" s="156">
        <v>1975</v>
      </c>
      <c r="G135" s="156">
        <v>3774220.75</v>
      </c>
      <c r="H135" s="10">
        <v>1311</v>
      </c>
      <c r="I135" s="10">
        <v>2390345</v>
      </c>
      <c r="J135" s="49">
        <f t="shared" si="10"/>
        <v>0.66379746835443043</v>
      </c>
      <c r="K135" s="49">
        <f t="shared" si="11"/>
        <v>0.63333470889321986</v>
      </c>
      <c r="L135" s="49">
        <f t="shared" si="12"/>
        <v>0.19913924050632911</v>
      </c>
      <c r="M135" s="49">
        <f t="shared" si="13"/>
        <v>0.44333429622525389</v>
      </c>
      <c r="N135" s="144">
        <f t="shared" si="14"/>
        <v>0.64247353673158303</v>
      </c>
      <c r="O135" s="47"/>
      <c r="P135" s="47"/>
    </row>
    <row r="136" spans="1:16">
      <c r="A136" s="175">
        <v>133</v>
      </c>
      <c r="B136" s="192" t="s">
        <v>30</v>
      </c>
      <c r="C136" s="189" t="s">
        <v>26</v>
      </c>
      <c r="D136" s="193" t="s">
        <v>398</v>
      </c>
      <c r="E136" s="193" t="s">
        <v>362</v>
      </c>
      <c r="F136" s="156">
        <v>1518</v>
      </c>
      <c r="G136" s="156">
        <v>2898568.375</v>
      </c>
      <c r="H136" s="10">
        <v>1100</v>
      </c>
      <c r="I136" s="10">
        <v>1986275</v>
      </c>
      <c r="J136" s="49">
        <f t="shared" si="10"/>
        <v>0.72463768115942029</v>
      </c>
      <c r="K136" s="49">
        <f t="shared" si="11"/>
        <v>0.68526070219061164</v>
      </c>
      <c r="L136" s="49">
        <f t="shared" si="12"/>
        <v>0.21739130434782608</v>
      </c>
      <c r="M136" s="49">
        <f t="shared" si="13"/>
        <v>0.47968249153342812</v>
      </c>
      <c r="N136" s="144">
        <f t="shared" si="14"/>
        <v>0.69707379588125418</v>
      </c>
      <c r="O136" s="47"/>
      <c r="P136" s="47"/>
    </row>
    <row r="137" spans="1:16">
      <c r="A137" s="175">
        <v>134</v>
      </c>
      <c r="B137" s="192" t="s">
        <v>30</v>
      </c>
      <c r="C137" s="189" t="s">
        <v>26</v>
      </c>
      <c r="D137" s="193" t="s">
        <v>394</v>
      </c>
      <c r="E137" s="193" t="s">
        <v>1387</v>
      </c>
      <c r="F137" s="156">
        <v>1827</v>
      </c>
      <c r="G137" s="156">
        <v>3488868.5249999999</v>
      </c>
      <c r="H137" s="10">
        <v>1385</v>
      </c>
      <c r="I137" s="10">
        <v>2779335</v>
      </c>
      <c r="J137" s="49">
        <f t="shared" si="10"/>
        <v>0.75807334428024087</v>
      </c>
      <c r="K137" s="49">
        <f t="shared" si="11"/>
        <v>0.79662933128155067</v>
      </c>
      <c r="L137" s="49">
        <f t="shared" si="12"/>
        <v>0.22742200328407225</v>
      </c>
      <c r="M137" s="49">
        <f t="shared" si="13"/>
        <v>0.5576405318970854</v>
      </c>
      <c r="N137" s="144">
        <f t="shared" si="14"/>
        <v>0.78506253518115765</v>
      </c>
      <c r="O137" s="47"/>
      <c r="P137" s="47"/>
    </row>
    <row r="138" spans="1:16">
      <c r="A138" s="175">
        <v>135</v>
      </c>
      <c r="B138" s="192" t="s">
        <v>30</v>
      </c>
      <c r="C138" s="189" t="s">
        <v>26</v>
      </c>
      <c r="D138" s="193" t="s">
        <v>401</v>
      </c>
      <c r="E138" s="193" t="s">
        <v>402</v>
      </c>
      <c r="F138" s="156">
        <v>1518</v>
      </c>
      <c r="G138" s="156">
        <v>2898568.375</v>
      </c>
      <c r="H138" s="10">
        <v>1248</v>
      </c>
      <c r="I138" s="10">
        <v>2031660</v>
      </c>
      <c r="J138" s="49">
        <f t="shared" si="10"/>
        <v>0.82213438735177868</v>
      </c>
      <c r="K138" s="49">
        <f t="shared" si="11"/>
        <v>0.70091843184482405</v>
      </c>
      <c r="L138" s="49">
        <f t="shared" si="12"/>
        <v>0.24664031620553359</v>
      </c>
      <c r="M138" s="49">
        <f t="shared" si="13"/>
        <v>0.4906429022913768</v>
      </c>
      <c r="N138" s="144">
        <f t="shared" si="14"/>
        <v>0.73728321849691036</v>
      </c>
      <c r="O138" s="47"/>
      <c r="P138" s="47"/>
    </row>
    <row r="139" spans="1:16">
      <c r="A139" s="175">
        <v>136</v>
      </c>
      <c r="B139" s="192" t="s">
        <v>30</v>
      </c>
      <c r="C139" s="189" t="s">
        <v>26</v>
      </c>
      <c r="D139" s="193" t="s">
        <v>392</v>
      </c>
      <c r="E139" s="193" t="s">
        <v>393</v>
      </c>
      <c r="F139" s="156">
        <v>1672</v>
      </c>
      <c r="G139" s="156">
        <v>3199058.45</v>
      </c>
      <c r="H139" s="10">
        <v>1656</v>
      </c>
      <c r="I139" s="10">
        <v>2341940</v>
      </c>
      <c r="J139" s="49">
        <f t="shared" si="10"/>
        <v>0.99043062200956933</v>
      </c>
      <c r="K139" s="49">
        <f t="shared" si="11"/>
        <v>0.73207165064458257</v>
      </c>
      <c r="L139" s="49">
        <f t="shared" si="12"/>
        <v>0.2971291866028708</v>
      </c>
      <c r="M139" s="49">
        <f t="shared" si="13"/>
        <v>0.51245015545120776</v>
      </c>
      <c r="N139" s="144">
        <f t="shared" si="14"/>
        <v>0.80957934205407855</v>
      </c>
      <c r="O139" s="47"/>
      <c r="P139" s="47"/>
    </row>
    <row r="140" spans="1:16">
      <c r="A140" s="175">
        <v>137</v>
      </c>
      <c r="B140" s="192" t="s">
        <v>27</v>
      </c>
      <c r="C140" s="189" t="s">
        <v>26</v>
      </c>
      <c r="D140" s="161" t="s">
        <v>379</v>
      </c>
      <c r="E140" s="180" t="s">
        <v>1350</v>
      </c>
      <c r="F140" s="156">
        <v>2243</v>
      </c>
      <c r="G140" s="156">
        <v>5642385.4000000004</v>
      </c>
      <c r="H140" s="10">
        <v>2575</v>
      </c>
      <c r="I140" s="10">
        <v>4362090</v>
      </c>
      <c r="J140" s="49">
        <f t="shared" si="10"/>
        <v>1.1480160499331253</v>
      </c>
      <c r="K140" s="49">
        <f t="shared" si="11"/>
        <v>0.77309323818964937</v>
      </c>
      <c r="L140" s="49">
        <f t="shared" si="12"/>
        <v>0.3</v>
      </c>
      <c r="M140" s="49">
        <f t="shared" si="13"/>
        <v>0.54116526673275456</v>
      </c>
      <c r="N140" s="144">
        <f t="shared" si="14"/>
        <v>0.84116526673275449</v>
      </c>
      <c r="O140" s="47"/>
      <c r="P140" s="47"/>
    </row>
    <row r="141" spans="1:16">
      <c r="A141" s="175">
        <v>138</v>
      </c>
      <c r="B141" s="192" t="s">
        <v>27</v>
      </c>
      <c r="C141" s="189" t="s">
        <v>26</v>
      </c>
      <c r="D141" s="161" t="s">
        <v>1200</v>
      </c>
      <c r="E141" s="180" t="s">
        <v>1101</v>
      </c>
      <c r="F141" s="156">
        <v>2227</v>
      </c>
      <c r="G141" s="156">
        <v>3750732.6</v>
      </c>
      <c r="H141" s="10">
        <v>1559</v>
      </c>
      <c r="I141" s="10">
        <v>2099080</v>
      </c>
      <c r="J141" s="49">
        <f t="shared" si="10"/>
        <v>0.7000449034575662</v>
      </c>
      <c r="K141" s="49">
        <f t="shared" si="11"/>
        <v>0.55964533435414721</v>
      </c>
      <c r="L141" s="49">
        <f t="shared" si="12"/>
        <v>0.21001347103726986</v>
      </c>
      <c r="M141" s="49">
        <f t="shared" si="13"/>
        <v>0.39175173404790303</v>
      </c>
      <c r="N141" s="144">
        <f t="shared" si="14"/>
        <v>0.60176520508517295</v>
      </c>
      <c r="O141" s="47"/>
      <c r="P141" s="47"/>
    </row>
    <row r="142" spans="1:16">
      <c r="A142" s="175">
        <v>139</v>
      </c>
      <c r="B142" s="192" t="s">
        <v>27</v>
      </c>
      <c r="C142" s="189" t="s">
        <v>26</v>
      </c>
      <c r="D142" s="161" t="s">
        <v>381</v>
      </c>
      <c r="E142" s="180" t="s">
        <v>1281</v>
      </c>
      <c r="F142" s="156">
        <v>3320</v>
      </c>
      <c r="G142" s="156">
        <v>4970956.7249999996</v>
      </c>
      <c r="H142" s="10">
        <v>1435</v>
      </c>
      <c r="I142" s="10">
        <v>2287225</v>
      </c>
      <c r="J142" s="49">
        <f t="shared" si="10"/>
        <v>0.43222891566265059</v>
      </c>
      <c r="K142" s="49">
        <f t="shared" si="11"/>
        <v>0.46011766477407828</v>
      </c>
      <c r="L142" s="49">
        <f t="shared" si="12"/>
        <v>0.12966867469879517</v>
      </c>
      <c r="M142" s="49">
        <f t="shared" si="13"/>
        <v>0.3220823653418548</v>
      </c>
      <c r="N142" s="144">
        <f t="shared" si="14"/>
        <v>0.45175104004064998</v>
      </c>
      <c r="O142" s="47"/>
      <c r="P142" s="47"/>
    </row>
    <row r="143" spans="1:16">
      <c r="A143" s="175">
        <v>140</v>
      </c>
      <c r="B143" s="192" t="s">
        <v>39</v>
      </c>
      <c r="C143" s="189" t="s">
        <v>26</v>
      </c>
      <c r="D143" s="194" t="s">
        <v>374</v>
      </c>
      <c r="E143" s="194" t="s">
        <v>375</v>
      </c>
      <c r="F143" s="156">
        <v>1178</v>
      </c>
      <c r="G143" s="156">
        <v>3878626.625</v>
      </c>
      <c r="H143" s="10">
        <v>1412</v>
      </c>
      <c r="I143" s="10">
        <v>2465000</v>
      </c>
      <c r="J143" s="49">
        <f t="shared" si="10"/>
        <v>1.198641765704584</v>
      </c>
      <c r="K143" s="49">
        <f t="shared" si="11"/>
        <v>0.63553423371861684</v>
      </c>
      <c r="L143" s="49">
        <f t="shared" si="12"/>
        <v>0.3</v>
      </c>
      <c r="M143" s="49">
        <f t="shared" si="13"/>
        <v>0.44487396360303177</v>
      </c>
      <c r="N143" s="144">
        <f t="shared" si="14"/>
        <v>0.74487396360303171</v>
      </c>
      <c r="O143" s="47"/>
      <c r="P143" s="47"/>
    </row>
    <row r="144" spans="1:16">
      <c r="A144" s="175">
        <v>141</v>
      </c>
      <c r="B144" s="192" t="s">
        <v>39</v>
      </c>
      <c r="C144" s="189" t="s">
        <v>26</v>
      </c>
      <c r="D144" s="194" t="s">
        <v>372</v>
      </c>
      <c r="E144" s="195" t="s">
        <v>373</v>
      </c>
      <c r="F144" s="156">
        <v>1294</v>
      </c>
      <c r="G144" s="156">
        <v>1712814.325</v>
      </c>
      <c r="H144" s="10">
        <v>1016</v>
      </c>
      <c r="I144" s="10">
        <v>1412790</v>
      </c>
      <c r="J144" s="49">
        <f t="shared" si="10"/>
        <v>0.78516228748068007</v>
      </c>
      <c r="K144" s="49">
        <f t="shared" si="11"/>
        <v>0.82483546487153536</v>
      </c>
      <c r="L144" s="49">
        <f t="shared" si="12"/>
        <v>0.235548686244204</v>
      </c>
      <c r="M144" s="49">
        <f t="shared" si="13"/>
        <v>0.57738482541007474</v>
      </c>
      <c r="N144" s="144">
        <f t="shared" si="14"/>
        <v>0.81293351165427874</v>
      </c>
      <c r="O144" s="47"/>
      <c r="P144" s="47"/>
    </row>
    <row r="145" spans="1:16">
      <c r="A145" s="175">
        <v>142</v>
      </c>
      <c r="B145" s="192" t="s">
        <v>39</v>
      </c>
      <c r="C145" s="189" t="s">
        <v>26</v>
      </c>
      <c r="D145" s="194" t="s">
        <v>370</v>
      </c>
      <c r="E145" s="194" t="s">
        <v>371</v>
      </c>
      <c r="F145" s="156">
        <v>2317</v>
      </c>
      <c r="G145" s="156">
        <v>4226141.2249999996</v>
      </c>
      <c r="H145" s="10">
        <v>2018</v>
      </c>
      <c r="I145" s="10">
        <v>3147180</v>
      </c>
      <c r="J145" s="49">
        <f t="shared" si="10"/>
        <v>0.87095381959430296</v>
      </c>
      <c r="K145" s="49">
        <f t="shared" si="11"/>
        <v>0.74469352358190544</v>
      </c>
      <c r="L145" s="49">
        <f t="shared" si="12"/>
        <v>0.26128614587829085</v>
      </c>
      <c r="M145" s="49">
        <f t="shared" si="13"/>
        <v>0.52128546650733376</v>
      </c>
      <c r="N145" s="144">
        <f t="shared" si="14"/>
        <v>0.78257161238562456</v>
      </c>
      <c r="O145" s="47"/>
      <c r="P145" s="47"/>
    </row>
    <row r="146" spans="1:16">
      <c r="A146" s="175">
        <v>143</v>
      </c>
      <c r="B146" s="192" t="s">
        <v>39</v>
      </c>
      <c r="C146" s="189" t="s">
        <v>26</v>
      </c>
      <c r="D146" s="194" t="s">
        <v>376</v>
      </c>
      <c r="E146" s="194" t="s">
        <v>377</v>
      </c>
      <c r="F146" s="156">
        <v>1605</v>
      </c>
      <c r="G146" s="156">
        <v>3012239.1749999998</v>
      </c>
      <c r="H146" s="10">
        <v>1302</v>
      </c>
      <c r="I146" s="10">
        <v>2053170</v>
      </c>
      <c r="J146" s="49">
        <f t="shared" si="10"/>
        <v>0.81121495327102799</v>
      </c>
      <c r="K146" s="49">
        <f t="shared" si="11"/>
        <v>0.68160922181752059</v>
      </c>
      <c r="L146" s="49">
        <f t="shared" si="12"/>
        <v>0.24336448598130839</v>
      </c>
      <c r="M146" s="49">
        <f t="shared" si="13"/>
        <v>0.47712645527226438</v>
      </c>
      <c r="N146" s="144">
        <f t="shared" si="14"/>
        <v>0.72049094125357271</v>
      </c>
      <c r="O146" s="47"/>
      <c r="P146" s="47"/>
    </row>
    <row r="147" spans="1:16">
      <c r="A147" s="175">
        <v>144</v>
      </c>
      <c r="B147" s="192" t="s">
        <v>38</v>
      </c>
      <c r="C147" s="189" t="s">
        <v>26</v>
      </c>
      <c r="D147" s="180" t="s">
        <v>418</v>
      </c>
      <c r="E147" s="158" t="s">
        <v>419</v>
      </c>
      <c r="F147" s="156">
        <v>1511</v>
      </c>
      <c r="G147" s="156">
        <v>2956928.6</v>
      </c>
      <c r="H147" s="10">
        <v>1378</v>
      </c>
      <c r="I147" s="10">
        <v>2485945</v>
      </c>
      <c r="J147" s="49">
        <f t="shared" si="10"/>
        <v>0.91197882197220381</v>
      </c>
      <c r="K147" s="49">
        <f t="shared" si="11"/>
        <v>0.84071864298650967</v>
      </c>
      <c r="L147" s="49">
        <f t="shared" si="12"/>
        <v>0.27359364659166113</v>
      </c>
      <c r="M147" s="49">
        <f t="shared" si="13"/>
        <v>0.5885030500905567</v>
      </c>
      <c r="N147" s="144">
        <f t="shared" si="14"/>
        <v>0.86209669668221789</v>
      </c>
      <c r="O147" s="47"/>
      <c r="P147" s="47"/>
    </row>
    <row r="148" spans="1:16">
      <c r="A148" s="175">
        <v>145</v>
      </c>
      <c r="B148" s="192" t="s">
        <v>38</v>
      </c>
      <c r="C148" s="189" t="s">
        <v>26</v>
      </c>
      <c r="D148" s="180" t="s">
        <v>416</v>
      </c>
      <c r="E148" s="158" t="s">
        <v>417</v>
      </c>
      <c r="F148" s="156">
        <v>1343</v>
      </c>
      <c r="G148" s="156">
        <v>2617466.85</v>
      </c>
      <c r="H148" s="10">
        <v>1192</v>
      </c>
      <c r="I148" s="10">
        <v>1816675</v>
      </c>
      <c r="J148" s="49">
        <f t="shared" si="10"/>
        <v>0.8875651526433358</v>
      </c>
      <c r="K148" s="49">
        <f t="shared" si="11"/>
        <v>0.69405845579285941</v>
      </c>
      <c r="L148" s="49">
        <f t="shared" si="12"/>
        <v>0.26626954579300072</v>
      </c>
      <c r="M148" s="49">
        <f t="shared" si="13"/>
        <v>0.48584091905500154</v>
      </c>
      <c r="N148" s="144">
        <f t="shared" si="14"/>
        <v>0.75211046484800226</v>
      </c>
      <c r="O148" s="47"/>
      <c r="P148" s="47"/>
    </row>
    <row r="149" spans="1:16">
      <c r="A149" s="175">
        <v>146</v>
      </c>
      <c r="B149" s="192" t="s">
        <v>38</v>
      </c>
      <c r="C149" s="189" t="s">
        <v>26</v>
      </c>
      <c r="D149" s="180" t="s">
        <v>414</v>
      </c>
      <c r="E149" s="158" t="s">
        <v>415</v>
      </c>
      <c r="F149" s="156">
        <v>976</v>
      </c>
      <c r="G149" s="156">
        <v>1906763.575</v>
      </c>
      <c r="H149" s="10">
        <v>991</v>
      </c>
      <c r="I149" s="10">
        <v>1448415</v>
      </c>
      <c r="J149" s="49">
        <f t="shared" si="10"/>
        <v>1.0153688524590163</v>
      </c>
      <c r="K149" s="49">
        <f t="shared" si="11"/>
        <v>0.75961960831982012</v>
      </c>
      <c r="L149" s="49">
        <f t="shared" si="12"/>
        <v>0.3</v>
      </c>
      <c r="M149" s="49">
        <f t="shared" si="13"/>
        <v>0.53173372582387401</v>
      </c>
      <c r="N149" s="144">
        <f t="shared" si="14"/>
        <v>0.83173372582387395</v>
      </c>
      <c r="O149" s="47"/>
      <c r="P149" s="47"/>
    </row>
    <row r="150" spans="1:16">
      <c r="A150" s="175">
        <v>147</v>
      </c>
      <c r="B150" s="192" t="s">
        <v>36</v>
      </c>
      <c r="C150" s="189" t="s">
        <v>26</v>
      </c>
      <c r="D150" s="190" t="s">
        <v>432</v>
      </c>
      <c r="E150" s="190" t="s">
        <v>1388</v>
      </c>
      <c r="F150" s="156">
        <v>1054</v>
      </c>
      <c r="G150" s="156">
        <v>1704519.4249999998</v>
      </c>
      <c r="H150" s="10">
        <v>637</v>
      </c>
      <c r="I150" s="10">
        <v>903785</v>
      </c>
      <c r="J150" s="49">
        <f t="shared" si="10"/>
        <v>0.60436432637571158</v>
      </c>
      <c r="K150" s="49">
        <f t="shared" si="11"/>
        <v>0.53022863027800349</v>
      </c>
      <c r="L150" s="49">
        <f t="shared" si="12"/>
        <v>0.18130929791271347</v>
      </c>
      <c r="M150" s="49">
        <f t="shared" si="13"/>
        <v>0.37116004119460244</v>
      </c>
      <c r="N150" s="144">
        <f t="shared" si="14"/>
        <v>0.55246933910731588</v>
      </c>
      <c r="O150" s="47"/>
      <c r="P150" s="47"/>
    </row>
    <row r="151" spans="1:16">
      <c r="A151" s="175">
        <v>148</v>
      </c>
      <c r="B151" s="192" t="s">
        <v>36</v>
      </c>
      <c r="C151" s="189" t="s">
        <v>26</v>
      </c>
      <c r="D151" s="190" t="s">
        <v>438</v>
      </c>
      <c r="E151" s="190" t="s">
        <v>439</v>
      </c>
      <c r="F151" s="156">
        <v>510</v>
      </c>
      <c r="G151" s="156">
        <v>1181321.925</v>
      </c>
      <c r="H151" s="10">
        <v>229</v>
      </c>
      <c r="I151" s="10">
        <v>496200</v>
      </c>
      <c r="J151" s="49">
        <f t="shared" si="10"/>
        <v>0.44901960784313727</v>
      </c>
      <c r="K151" s="49">
        <f t="shared" si="11"/>
        <v>0.42003791642146993</v>
      </c>
      <c r="L151" s="49">
        <f t="shared" si="12"/>
        <v>0.13470588235294118</v>
      </c>
      <c r="M151" s="49">
        <f t="shared" si="13"/>
        <v>0.29402654149502894</v>
      </c>
      <c r="N151" s="144">
        <f t="shared" si="14"/>
        <v>0.42873242384797011</v>
      </c>
      <c r="O151" s="47"/>
      <c r="P151" s="47"/>
    </row>
    <row r="152" spans="1:16">
      <c r="A152" s="175">
        <v>149</v>
      </c>
      <c r="B152" s="192" t="s">
        <v>36</v>
      </c>
      <c r="C152" s="189" t="s">
        <v>26</v>
      </c>
      <c r="D152" s="190" t="s">
        <v>442</v>
      </c>
      <c r="E152" s="190" t="s">
        <v>1137</v>
      </c>
      <c r="F152" s="156">
        <v>1168</v>
      </c>
      <c r="G152" s="156">
        <v>4106976.375</v>
      </c>
      <c r="H152" s="10">
        <v>865</v>
      </c>
      <c r="I152" s="10">
        <v>2864355</v>
      </c>
      <c r="J152" s="49">
        <f t="shared" si="10"/>
        <v>0.74058219178082196</v>
      </c>
      <c r="K152" s="49">
        <f t="shared" si="11"/>
        <v>0.69743644434769847</v>
      </c>
      <c r="L152" s="49">
        <f t="shared" si="12"/>
        <v>0.22217465753424659</v>
      </c>
      <c r="M152" s="49">
        <f t="shared" si="13"/>
        <v>0.48820551104338888</v>
      </c>
      <c r="N152" s="144">
        <f t="shared" si="14"/>
        <v>0.71038016857763542</v>
      </c>
      <c r="O152" s="47"/>
      <c r="P152" s="47"/>
    </row>
    <row r="153" spans="1:16">
      <c r="A153" s="175">
        <v>150</v>
      </c>
      <c r="B153" s="192" t="s">
        <v>36</v>
      </c>
      <c r="C153" s="189" t="s">
        <v>26</v>
      </c>
      <c r="D153" s="190" t="s">
        <v>433</v>
      </c>
      <c r="E153" s="190" t="s">
        <v>1027</v>
      </c>
      <c r="F153" s="156">
        <v>1911</v>
      </c>
      <c r="G153" s="156">
        <v>3730099.375</v>
      </c>
      <c r="H153" s="10">
        <v>1352</v>
      </c>
      <c r="I153" s="10">
        <v>2778260</v>
      </c>
      <c r="J153" s="49">
        <f t="shared" si="10"/>
        <v>0.70748299319727892</v>
      </c>
      <c r="K153" s="49">
        <f t="shared" si="11"/>
        <v>0.74482197944123141</v>
      </c>
      <c r="L153" s="49">
        <f t="shared" si="12"/>
        <v>0.21224489795918366</v>
      </c>
      <c r="M153" s="49">
        <f t="shared" si="13"/>
        <v>0.52137538560886199</v>
      </c>
      <c r="N153" s="144">
        <f t="shared" si="14"/>
        <v>0.73362028356804565</v>
      </c>
      <c r="O153" s="47"/>
      <c r="P153" s="47"/>
    </row>
    <row r="154" spans="1:16">
      <c r="A154" s="175">
        <v>151</v>
      </c>
      <c r="B154" s="192" t="s">
        <v>36</v>
      </c>
      <c r="C154" s="189" t="s">
        <v>26</v>
      </c>
      <c r="D154" s="190" t="s">
        <v>436</v>
      </c>
      <c r="E154" s="190" t="s">
        <v>437</v>
      </c>
      <c r="F154" s="156">
        <v>1909</v>
      </c>
      <c r="G154" s="156">
        <v>3499586.3250000002</v>
      </c>
      <c r="H154" s="10">
        <v>1153</v>
      </c>
      <c r="I154" s="10">
        <v>1838110</v>
      </c>
      <c r="J154" s="49">
        <f t="shared" si="10"/>
        <v>0.60398114195914088</v>
      </c>
      <c r="K154" s="49">
        <f t="shared" si="11"/>
        <v>0.52523636490092862</v>
      </c>
      <c r="L154" s="49">
        <f t="shared" si="12"/>
        <v>0.18119434258774225</v>
      </c>
      <c r="M154" s="49">
        <f t="shared" si="13"/>
        <v>0.36766545543064999</v>
      </c>
      <c r="N154" s="144">
        <f t="shared" si="14"/>
        <v>0.54885979801839224</v>
      </c>
      <c r="O154" s="47"/>
      <c r="P154" s="47"/>
    </row>
    <row r="155" spans="1:16">
      <c r="A155" s="175">
        <v>152</v>
      </c>
      <c r="B155" s="192" t="s">
        <v>36</v>
      </c>
      <c r="C155" s="189" t="s">
        <v>26</v>
      </c>
      <c r="D155" s="190" t="s">
        <v>440</v>
      </c>
      <c r="E155" s="190" t="s">
        <v>441</v>
      </c>
      <c r="F155" s="156">
        <v>578</v>
      </c>
      <c r="G155" s="156">
        <v>1277912.675</v>
      </c>
      <c r="H155" s="10">
        <v>147</v>
      </c>
      <c r="I155" s="10">
        <v>329955</v>
      </c>
      <c r="J155" s="49">
        <f t="shared" si="10"/>
        <v>0.25432525951557095</v>
      </c>
      <c r="K155" s="49">
        <f t="shared" si="11"/>
        <v>0.25819839372044728</v>
      </c>
      <c r="L155" s="49">
        <f t="shared" si="12"/>
        <v>7.6297577854671284E-2</v>
      </c>
      <c r="M155" s="49">
        <f t="shared" si="13"/>
        <v>0.18073887560431309</v>
      </c>
      <c r="N155" s="144">
        <f t="shared" si="14"/>
        <v>0.2570364534589844</v>
      </c>
      <c r="O155" s="47"/>
      <c r="P155" s="47"/>
    </row>
    <row r="156" spans="1:16">
      <c r="A156" s="175">
        <v>153</v>
      </c>
      <c r="B156" s="192" t="s">
        <v>36</v>
      </c>
      <c r="C156" s="189" t="s">
        <v>26</v>
      </c>
      <c r="D156" s="190" t="s">
        <v>434</v>
      </c>
      <c r="E156" s="190" t="s">
        <v>435</v>
      </c>
      <c r="F156" s="156">
        <v>811</v>
      </c>
      <c r="G156" s="156">
        <v>1186850.25</v>
      </c>
      <c r="H156" s="10">
        <v>750</v>
      </c>
      <c r="I156" s="10">
        <v>841035</v>
      </c>
      <c r="J156" s="49">
        <f t="shared" si="10"/>
        <v>0.92478421701602964</v>
      </c>
      <c r="K156" s="49">
        <f t="shared" si="11"/>
        <v>0.70862773125758705</v>
      </c>
      <c r="L156" s="49">
        <f t="shared" si="12"/>
        <v>0.27743526510480887</v>
      </c>
      <c r="M156" s="49">
        <f t="shared" si="13"/>
        <v>0.49603941188031092</v>
      </c>
      <c r="N156" s="144">
        <f t="shared" si="14"/>
        <v>0.77347467698511974</v>
      </c>
      <c r="O156" s="47"/>
      <c r="P156" s="47"/>
    </row>
    <row r="157" spans="1:16">
      <c r="A157" s="175">
        <v>154</v>
      </c>
      <c r="B157" s="196" t="s">
        <v>1102</v>
      </c>
      <c r="C157" s="189" t="s">
        <v>26</v>
      </c>
      <c r="D157" s="180" t="s">
        <v>382</v>
      </c>
      <c r="E157" s="158" t="s">
        <v>383</v>
      </c>
      <c r="F157" s="156">
        <v>1131</v>
      </c>
      <c r="G157" s="156">
        <v>1948944.4750000001</v>
      </c>
      <c r="H157" s="10">
        <v>1128</v>
      </c>
      <c r="I157" s="10">
        <v>1701570</v>
      </c>
      <c r="J157" s="49">
        <f t="shared" si="10"/>
        <v>0.99734748010610075</v>
      </c>
      <c r="K157" s="49">
        <f t="shared" si="11"/>
        <v>0.8730725897155176</v>
      </c>
      <c r="L157" s="49">
        <f t="shared" si="12"/>
        <v>0.29920424403183021</v>
      </c>
      <c r="M157" s="49">
        <f t="shared" si="13"/>
        <v>0.61115081280086225</v>
      </c>
      <c r="N157" s="144">
        <f t="shared" si="14"/>
        <v>0.91035505683269247</v>
      </c>
      <c r="O157" s="47"/>
      <c r="P157" s="47"/>
    </row>
    <row r="158" spans="1:16">
      <c r="A158" s="175">
        <v>155</v>
      </c>
      <c r="B158" s="196" t="s">
        <v>1102</v>
      </c>
      <c r="C158" s="189" t="s">
        <v>26</v>
      </c>
      <c r="D158" s="180" t="s">
        <v>387</v>
      </c>
      <c r="E158" s="158" t="s">
        <v>388</v>
      </c>
      <c r="F158" s="156">
        <v>765</v>
      </c>
      <c r="G158" s="156">
        <v>1501011.4</v>
      </c>
      <c r="H158" s="10">
        <v>600</v>
      </c>
      <c r="I158" s="10">
        <v>1001985</v>
      </c>
      <c r="J158" s="49">
        <f t="shared" si="10"/>
        <v>0.78431372549019607</v>
      </c>
      <c r="K158" s="49">
        <f t="shared" si="11"/>
        <v>0.66753990009669484</v>
      </c>
      <c r="L158" s="49">
        <f t="shared" si="12"/>
        <v>0.23529411764705882</v>
      </c>
      <c r="M158" s="49">
        <f t="shared" si="13"/>
        <v>0.46727793006768636</v>
      </c>
      <c r="N158" s="144">
        <f t="shared" si="14"/>
        <v>0.70257204771474524</v>
      </c>
      <c r="O158" s="47"/>
      <c r="P158" s="47"/>
    </row>
    <row r="159" spans="1:16">
      <c r="A159" s="175">
        <v>156</v>
      </c>
      <c r="B159" s="196" t="s">
        <v>1102</v>
      </c>
      <c r="C159" s="189" t="s">
        <v>26</v>
      </c>
      <c r="D159" s="180" t="s">
        <v>389</v>
      </c>
      <c r="E159" s="158" t="s">
        <v>513</v>
      </c>
      <c r="F159" s="156">
        <v>809</v>
      </c>
      <c r="G159" s="156">
        <v>1950396.05</v>
      </c>
      <c r="H159" s="10">
        <v>647</v>
      </c>
      <c r="I159" s="10">
        <v>1149450</v>
      </c>
      <c r="J159" s="49">
        <f t="shared" si="10"/>
        <v>0.79975278121137205</v>
      </c>
      <c r="K159" s="49">
        <f t="shared" si="11"/>
        <v>0.58934184162237202</v>
      </c>
      <c r="L159" s="49">
        <f t="shared" si="12"/>
        <v>0.23992583436341161</v>
      </c>
      <c r="M159" s="49">
        <f t="shared" si="13"/>
        <v>0.4125392891356604</v>
      </c>
      <c r="N159" s="144">
        <f t="shared" si="14"/>
        <v>0.65246512349907204</v>
      </c>
      <c r="O159" s="47"/>
      <c r="P159" s="47"/>
    </row>
    <row r="160" spans="1:16">
      <c r="A160" s="175">
        <v>157</v>
      </c>
      <c r="B160" s="196" t="s">
        <v>1102</v>
      </c>
      <c r="C160" s="189" t="s">
        <v>26</v>
      </c>
      <c r="D160" s="180" t="s">
        <v>386</v>
      </c>
      <c r="E160" s="158" t="s">
        <v>1026</v>
      </c>
      <c r="F160" s="156">
        <v>909</v>
      </c>
      <c r="G160" s="156">
        <v>1650888.9</v>
      </c>
      <c r="H160" s="10">
        <v>691</v>
      </c>
      <c r="I160" s="10">
        <v>1016415</v>
      </c>
      <c r="J160" s="49">
        <f t="shared" si="10"/>
        <v>0.76017601760176012</v>
      </c>
      <c r="K160" s="49">
        <f t="shared" si="11"/>
        <v>0.61567740869782339</v>
      </c>
      <c r="L160" s="49">
        <f t="shared" si="12"/>
        <v>0.22805280528052801</v>
      </c>
      <c r="M160" s="49">
        <f t="shared" si="13"/>
        <v>0.43097418608847637</v>
      </c>
      <c r="N160" s="144">
        <f t="shared" si="14"/>
        <v>0.65902699136900433</v>
      </c>
      <c r="O160" s="47"/>
      <c r="P160" s="47"/>
    </row>
    <row r="161" spans="1:16">
      <c r="A161" s="175">
        <v>158</v>
      </c>
      <c r="B161" s="196" t="s">
        <v>34</v>
      </c>
      <c r="C161" s="189" t="s">
        <v>26</v>
      </c>
      <c r="D161" s="180" t="s">
        <v>422</v>
      </c>
      <c r="E161" s="158" t="s">
        <v>423</v>
      </c>
      <c r="F161" s="156">
        <v>2298</v>
      </c>
      <c r="G161" s="156">
        <v>4786014</v>
      </c>
      <c r="H161" s="10">
        <v>3312</v>
      </c>
      <c r="I161" s="10">
        <v>6191975</v>
      </c>
      <c r="J161" s="49">
        <f t="shared" si="10"/>
        <v>1.4412532637075719</v>
      </c>
      <c r="K161" s="49">
        <f t="shared" si="11"/>
        <v>1.2937644979726344</v>
      </c>
      <c r="L161" s="49">
        <f t="shared" si="12"/>
        <v>0.3</v>
      </c>
      <c r="M161" s="49">
        <f t="shared" si="13"/>
        <v>0.7</v>
      </c>
      <c r="N161" s="144">
        <f t="shared" si="14"/>
        <v>1</v>
      </c>
      <c r="O161" s="47"/>
      <c r="P161" s="47"/>
    </row>
    <row r="162" spans="1:16">
      <c r="A162" s="175">
        <v>159</v>
      </c>
      <c r="B162" s="196" t="s">
        <v>34</v>
      </c>
      <c r="C162" s="189" t="s">
        <v>26</v>
      </c>
      <c r="D162" s="180" t="s">
        <v>428</v>
      </c>
      <c r="E162" s="158" t="s">
        <v>429</v>
      </c>
      <c r="F162" s="156">
        <v>1727</v>
      </c>
      <c r="G162" s="156">
        <v>3359056.375</v>
      </c>
      <c r="H162" s="10">
        <v>1763</v>
      </c>
      <c r="I162" s="10">
        <v>2947195</v>
      </c>
      <c r="J162" s="49">
        <f t="shared" si="10"/>
        <v>1.0208453966415749</v>
      </c>
      <c r="K162" s="49">
        <f t="shared" si="11"/>
        <v>0.87738777530936796</v>
      </c>
      <c r="L162" s="49">
        <f t="shared" si="12"/>
        <v>0.3</v>
      </c>
      <c r="M162" s="49">
        <f t="shared" si="13"/>
        <v>0.61417144271655755</v>
      </c>
      <c r="N162" s="144">
        <f t="shared" si="14"/>
        <v>0.91417144271655748</v>
      </c>
      <c r="O162" s="47"/>
      <c r="P162" s="47"/>
    </row>
    <row r="163" spans="1:16">
      <c r="A163" s="175">
        <v>160</v>
      </c>
      <c r="B163" s="196" t="s">
        <v>34</v>
      </c>
      <c r="C163" s="189" t="s">
        <v>26</v>
      </c>
      <c r="D163" s="180" t="s">
        <v>420</v>
      </c>
      <c r="E163" s="158" t="s">
        <v>421</v>
      </c>
      <c r="F163" s="156">
        <v>1535</v>
      </c>
      <c r="G163" s="156">
        <v>2873663.65</v>
      </c>
      <c r="H163" s="10">
        <v>1227</v>
      </c>
      <c r="I163" s="10">
        <v>2045750</v>
      </c>
      <c r="J163" s="49">
        <f t="shared" si="10"/>
        <v>0.7993485342019544</v>
      </c>
      <c r="K163" s="49">
        <f t="shared" si="11"/>
        <v>0.71189611908825867</v>
      </c>
      <c r="L163" s="49">
        <f t="shared" si="12"/>
        <v>0.2398045602605863</v>
      </c>
      <c r="M163" s="49">
        <f t="shared" si="13"/>
        <v>0.49832728336178106</v>
      </c>
      <c r="N163" s="144">
        <f t="shared" si="14"/>
        <v>0.73813184362236739</v>
      </c>
      <c r="O163" s="47"/>
      <c r="P163" s="47"/>
    </row>
    <row r="164" spans="1:16">
      <c r="A164" s="175">
        <v>161</v>
      </c>
      <c r="B164" s="196" t="s">
        <v>34</v>
      </c>
      <c r="C164" s="189" t="s">
        <v>26</v>
      </c>
      <c r="D164" s="180" t="s">
        <v>424</v>
      </c>
      <c r="E164" s="158" t="s">
        <v>425</v>
      </c>
      <c r="F164" s="156">
        <v>1083</v>
      </c>
      <c r="G164" s="156">
        <v>2023256.4249999998</v>
      </c>
      <c r="H164" s="10">
        <v>749</v>
      </c>
      <c r="I164" s="10">
        <v>1412820</v>
      </c>
      <c r="J164" s="49">
        <f t="shared" si="10"/>
        <v>0.69159741458910429</v>
      </c>
      <c r="K164" s="49">
        <f t="shared" si="11"/>
        <v>0.69829013393593953</v>
      </c>
      <c r="L164" s="49">
        <f t="shared" si="12"/>
        <v>0.20747922437673127</v>
      </c>
      <c r="M164" s="49">
        <f t="shared" si="13"/>
        <v>0.48880309375515762</v>
      </c>
      <c r="N164" s="144">
        <f t="shared" si="14"/>
        <v>0.6962823181318889</v>
      </c>
      <c r="O164" s="47"/>
      <c r="P164" s="47"/>
    </row>
    <row r="165" spans="1:16">
      <c r="A165" s="175">
        <v>162</v>
      </c>
      <c r="B165" s="196" t="s">
        <v>34</v>
      </c>
      <c r="C165" s="189" t="s">
        <v>26</v>
      </c>
      <c r="D165" s="180" t="s">
        <v>430</v>
      </c>
      <c r="E165" s="158" t="s">
        <v>431</v>
      </c>
      <c r="F165" s="156">
        <v>1048</v>
      </c>
      <c r="G165" s="156">
        <v>1992316.4249999998</v>
      </c>
      <c r="H165" s="10">
        <v>717</v>
      </c>
      <c r="I165" s="10">
        <v>1246775</v>
      </c>
      <c r="J165" s="49">
        <f t="shared" si="10"/>
        <v>0.68416030534351147</v>
      </c>
      <c r="K165" s="49">
        <f t="shared" si="11"/>
        <v>0.62579165857150432</v>
      </c>
      <c r="L165" s="49">
        <f t="shared" si="12"/>
        <v>0.20524809160305343</v>
      </c>
      <c r="M165" s="49">
        <f t="shared" si="13"/>
        <v>0.43805416100005301</v>
      </c>
      <c r="N165" s="144">
        <f t="shared" si="14"/>
        <v>0.64330225260310647</v>
      </c>
      <c r="O165" s="47"/>
      <c r="P165" s="47"/>
    </row>
    <row r="166" spans="1:16">
      <c r="A166" s="175">
        <v>163</v>
      </c>
      <c r="B166" s="197" t="s">
        <v>34</v>
      </c>
      <c r="C166" s="198" t="s">
        <v>26</v>
      </c>
      <c r="D166" s="199" t="s">
        <v>426</v>
      </c>
      <c r="E166" s="200" t="s">
        <v>1389</v>
      </c>
      <c r="F166" s="160">
        <v>993</v>
      </c>
      <c r="G166" s="160">
        <v>1933740.25</v>
      </c>
      <c r="H166" s="10">
        <v>593</v>
      </c>
      <c r="I166" s="10">
        <v>1050465</v>
      </c>
      <c r="J166" s="49">
        <f t="shared" si="10"/>
        <v>0.5971802618328298</v>
      </c>
      <c r="K166" s="49">
        <f t="shared" si="11"/>
        <v>0.5432296297292255</v>
      </c>
      <c r="L166" s="49">
        <f t="shared" si="12"/>
        <v>0.17915407854984894</v>
      </c>
      <c r="M166" s="49">
        <f t="shared" si="13"/>
        <v>0.38026074081045785</v>
      </c>
      <c r="N166" s="144">
        <f t="shared" si="14"/>
        <v>0.55941481936030679</v>
      </c>
      <c r="O166" s="47"/>
      <c r="P166" s="47"/>
    </row>
    <row r="167" spans="1:16">
      <c r="A167" s="175">
        <v>164</v>
      </c>
      <c r="B167" s="161" t="s">
        <v>59</v>
      </c>
      <c r="C167" s="161" t="s">
        <v>41</v>
      </c>
      <c r="D167" s="161" t="s">
        <v>443</v>
      </c>
      <c r="E167" s="161" t="s">
        <v>1141</v>
      </c>
      <c r="F167" s="162">
        <v>1004</v>
      </c>
      <c r="G167" s="163">
        <v>1965662.4</v>
      </c>
      <c r="H167" s="10">
        <v>354</v>
      </c>
      <c r="I167" s="10">
        <v>446015</v>
      </c>
      <c r="J167" s="49">
        <f t="shared" si="10"/>
        <v>0.35258964143426297</v>
      </c>
      <c r="K167" s="49">
        <f t="shared" si="11"/>
        <v>0.22690315488559989</v>
      </c>
      <c r="L167" s="49">
        <f t="shared" si="12"/>
        <v>0.10577689243027889</v>
      </c>
      <c r="M167" s="49">
        <f t="shared" si="13"/>
        <v>0.15883220841991991</v>
      </c>
      <c r="N167" s="144">
        <f t="shared" si="14"/>
        <v>0.26460910085019879</v>
      </c>
      <c r="O167" s="47"/>
      <c r="P167" s="47"/>
    </row>
    <row r="168" spans="1:16">
      <c r="A168" s="175">
        <v>165</v>
      </c>
      <c r="B168" s="161" t="s">
        <v>59</v>
      </c>
      <c r="C168" s="161" t="s">
        <v>41</v>
      </c>
      <c r="D168" s="161" t="s">
        <v>446</v>
      </c>
      <c r="E168" s="161" t="s">
        <v>1142</v>
      </c>
      <c r="F168" s="162">
        <v>1860</v>
      </c>
      <c r="G168" s="163">
        <v>3626669.7250000001</v>
      </c>
      <c r="H168" s="10">
        <v>837</v>
      </c>
      <c r="I168" s="10">
        <v>1363960</v>
      </c>
      <c r="J168" s="49">
        <f t="shared" si="10"/>
        <v>0.45</v>
      </c>
      <c r="K168" s="49">
        <f t="shared" si="11"/>
        <v>0.37609159461025915</v>
      </c>
      <c r="L168" s="49">
        <f t="shared" si="12"/>
        <v>0.13500000000000001</v>
      </c>
      <c r="M168" s="49">
        <f t="shared" si="13"/>
        <v>0.26326411622718138</v>
      </c>
      <c r="N168" s="144">
        <f t="shared" si="14"/>
        <v>0.39826411622718139</v>
      </c>
      <c r="O168" s="47"/>
      <c r="P168" s="47"/>
    </row>
    <row r="169" spans="1:16">
      <c r="A169" s="175">
        <v>166</v>
      </c>
      <c r="B169" s="161" t="s">
        <v>59</v>
      </c>
      <c r="C169" s="161" t="s">
        <v>41</v>
      </c>
      <c r="D169" s="161" t="s">
        <v>445</v>
      </c>
      <c r="E169" s="161" t="s">
        <v>1143</v>
      </c>
      <c r="F169" s="162">
        <v>1285</v>
      </c>
      <c r="G169" s="163">
        <v>2502608.7250000001</v>
      </c>
      <c r="H169" s="10">
        <v>799</v>
      </c>
      <c r="I169" s="10">
        <v>1284740</v>
      </c>
      <c r="J169" s="49">
        <f t="shared" si="10"/>
        <v>0.6217898832684825</v>
      </c>
      <c r="K169" s="49">
        <f t="shared" si="11"/>
        <v>0.51336031364631318</v>
      </c>
      <c r="L169" s="49">
        <f t="shared" si="12"/>
        <v>0.18653696498054476</v>
      </c>
      <c r="M169" s="49">
        <f t="shared" si="13"/>
        <v>0.35935221955241919</v>
      </c>
      <c r="N169" s="144">
        <f t="shared" si="14"/>
        <v>0.54588918453296398</v>
      </c>
      <c r="O169" s="47"/>
      <c r="P169" s="47"/>
    </row>
    <row r="170" spans="1:16">
      <c r="A170" s="175">
        <v>167</v>
      </c>
      <c r="B170" s="161" t="s">
        <v>59</v>
      </c>
      <c r="C170" s="161" t="s">
        <v>41</v>
      </c>
      <c r="D170" s="161" t="s">
        <v>444</v>
      </c>
      <c r="E170" s="161" t="s">
        <v>1144</v>
      </c>
      <c r="F170" s="162">
        <v>614</v>
      </c>
      <c r="G170" s="163">
        <v>1213205.3</v>
      </c>
      <c r="H170" s="10">
        <v>355</v>
      </c>
      <c r="I170" s="10">
        <v>508745</v>
      </c>
      <c r="J170" s="49">
        <f t="shared" si="10"/>
        <v>0.57817589576547235</v>
      </c>
      <c r="K170" s="49">
        <f t="shared" si="11"/>
        <v>0.419339579212191</v>
      </c>
      <c r="L170" s="49">
        <f t="shared" si="12"/>
        <v>0.17345276872964169</v>
      </c>
      <c r="M170" s="49">
        <f t="shared" si="13"/>
        <v>0.29353770544853369</v>
      </c>
      <c r="N170" s="144">
        <f t="shared" si="14"/>
        <v>0.46699047417817541</v>
      </c>
      <c r="O170" s="47"/>
      <c r="P170" s="47"/>
    </row>
    <row r="171" spans="1:16">
      <c r="A171" s="175">
        <v>168</v>
      </c>
      <c r="B171" s="161" t="s">
        <v>48</v>
      </c>
      <c r="C171" s="161" t="s">
        <v>41</v>
      </c>
      <c r="D171" s="161" t="s">
        <v>479</v>
      </c>
      <c r="E171" s="161" t="s">
        <v>1323</v>
      </c>
      <c r="F171" s="162">
        <v>1137</v>
      </c>
      <c r="G171" s="163">
        <v>2033443.7749999999</v>
      </c>
      <c r="H171" s="10">
        <v>364</v>
      </c>
      <c r="I171" s="10">
        <v>652970</v>
      </c>
      <c r="J171" s="49">
        <f t="shared" si="10"/>
        <v>0.32014072119613018</v>
      </c>
      <c r="K171" s="49">
        <f t="shared" si="11"/>
        <v>0.32111534532101832</v>
      </c>
      <c r="L171" s="49">
        <f t="shared" si="12"/>
        <v>9.6042216358839055E-2</v>
      </c>
      <c r="M171" s="49">
        <f t="shared" si="13"/>
        <v>0.2247807417247128</v>
      </c>
      <c r="N171" s="144">
        <f t="shared" si="14"/>
        <v>0.32082295808355188</v>
      </c>
      <c r="O171" s="47"/>
      <c r="P171" s="47"/>
    </row>
    <row r="172" spans="1:16">
      <c r="A172" s="175">
        <v>169</v>
      </c>
      <c r="B172" s="161" t="s">
        <v>48</v>
      </c>
      <c r="C172" s="161" t="s">
        <v>41</v>
      </c>
      <c r="D172" s="161" t="s">
        <v>481</v>
      </c>
      <c r="E172" s="161" t="s">
        <v>1449</v>
      </c>
      <c r="F172" s="162">
        <v>1088</v>
      </c>
      <c r="G172" s="163">
        <v>1943077.8</v>
      </c>
      <c r="H172" s="10">
        <v>508</v>
      </c>
      <c r="I172" s="10">
        <v>904480</v>
      </c>
      <c r="J172" s="49">
        <f t="shared" si="10"/>
        <v>0.46691176470588236</v>
      </c>
      <c r="K172" s="49">
        <f t="shared" si="11"/>
        <v>0.46548830932039881</v>
      </c>
      <c r="L172" s="49">
        <f t="shared" si="12"/>
        <v>0.14007352941176471</v>
      </c>
      <c r="M172" s="49">
        <f t="shared" si="13"/>
        <v>0.32584181652427913</v>
      </c>
      <c r="N172" s="144">
        <f t="shared" si="14"/>
        <v>0.46591534593604383</v>
      </c>
      <c r="O172" s="47"/>
      <c r="P172" s="47"/>
    </row>
    <row r="173" spans="1:16">
      <c r="A173" s="175">
        <v>170</v>
      </c>
      <c r="B173" s="164" t="s">
        <v>50</v>
      </c>
      <c r="C173" s="164" t="s">
        <v>41</v>
      </c>
      <c r="D173" s="164" t="s">
        <v>475</v>
      </c>
      <c r="E173" s="164" t="s">
        <v>1170</v>
      </c>
      <c r="F173" s="162">
        <v>933</v>
      </c>
      <c r="G173" s="163">
        <v>1503206.85</v>
      </c>
      <c r="H173" s="10">
        <v>441</v>
      </c>
      <c r="I173" s="10">
        <v>620740</v>
      </c>
      <c r="J173" s="49">
        <f t="shared" si="10"/>
        <v>0.47266881028938906</v>
      </c>
      <c r="K173" s="49">
        <f t="shared" si="11"/>
        <v>0.41294383404386426</v>
      </c>
      <c r="L173" s="49">
        <f t="shared" si="12"/>
        <v>0.14180064308681672</v>
      </c>
      <c r="M173" s="49">
        <f t="shared" si="13"/>
        <v>0.28906068383070493</v>
      </c>
      <c r="N173" s="144">
        <f t="shared" si="14"/>
        <v>0.43086132691752166</v>
      </c>
      <c r="O173" s="47"/>
      <c r="P173" s="47"/>
    </row>
    <row r="174" spans="1:16">
      <c r="A174" s="175">
        <v>171</v>
      </c>
      <c r="B174" s="164" t="s">
        <v>50</v>
      </c>
      <c r="C174" s="164" t="s">
        <v>41</v>
      </c>
      <c r="D174" s="164" t="s">
        <v>477</v>
      </c>
      <c r="E174" s="164" t="s">
        <v>1169</v>
      </c>
      <c r="F174" s="162">
        <v>2387</v>
      </c>
      <c r="G174" s="163">
        <v>4925212.8499999996</v>
      </c>
      <c r="H174" s="10">
        <v>1070</v>
      </c>
      <c r="I174" s="10">
        <v>1838575</v>
      </c>
      <c r="J174" s="49">
        <f t="shared" si="10"/>
        <v>0.44826141600335151</v>
      </c>
      <c r="K174" s="49">
        <f t="shared" si="11"/>
        <v>0.37329858749150308</v>
      </c>
      <c r="L174" s="49">
        <f t="shared" si="12"/>
        <v>0.13447842480100544</v>
      </c>
      <c r="M174" s="49">
        <f t="shared" si="13"/>
        <v>0.26130901124405215</v>
      </c>
      <c r="N174" s="144">
        <f t="shared" si="14"/>
        <v>0.39578743604505762</v>
      </c>
      <c r="O174" s="47"/>
      <c r="P174" s="47"/>
    </row>
    <row r="175" spans="1:16">
      <c r="A175" s="175">
        <v>172</v>
      </c>
      <c r="B175" s="164" t="s">
        <v>50</v>
      </c>
      <c r="C175" s="164" t="s">
        <v>41</v>
      </c>
      <c r="D175" s="164" t="s">
        <v>474</v>
      </c>
      <c r="E175" s="164" t="s">
        <v>478</v>
      </c>
      <c r="F175" s="162">
        <v>878</v>
      </c>
      <c r="G175" s="163">
        <v>1376008.7749999999</v>
      </c>
      <c r="H175" s="10">
        <v>275</v>
      </c>
      <c r="I175" s="10">
        <v>352605</v>
      </c>
      <c r="J175" s="49">
        <f t="shared" si="10"/>
        <v>0.31321184510250571</v>
      </c>
      <c r="K175" s="49">
        <f t="shared" si="11"/>
        <v>0.25625199955574413</v>
      </c>
      <c r="L175" s="49">
        <f t="shared" si="12"/>
        <v>9.3963553530751712E-2</v>
      </c>
      <c r="M175" s="49">
        <f t="shared" si="13"/>
        <v>0.17937639968902089</v>
      </c>
      <c r="N175" s="144">
        <f t="shared" si="14"/>
        <v>0.27333995321977261</v>
      </c>
      <c r="O175" s="47"/>
      <c r="P175" s="47"/>
    </row>
    <row r="176" spans="1:16">
      <c r="A176" s="175">
        <v>173</v>
      </c>
      <c r="B176" s="164" t="s">
        <v>50</v>
      </c>
      <c r="C176" s="164" t="s">
        <v>41</v>
      </c>
      <c r="D176" s="164" t="s">
        <v>1201</v>
      </c>
      <c r="E176" s="164" t="s">
        <v>476</v>
      </c>
      <c r="F176" s="162">
        <v>1190</v>
      </c>
      <c r="G176" s="163">
        <v>2309826.5</v>
      </c>
      <c r="H176" s="10">
        <v>791</v>
      </c>
      <c r="I176" s="10">
        <v>1176655</v>
      </c>
      <c r="J176" s="49">
        <f t="shared" si="10"/>
        <v>0.66470588235294115</v>
      </c>
      <c r="K176" s="49">
        <f t="shared" si="11"/>
        <v>0.50941271995970261</v>
      </c>
      <c r="L176" s="49">
        <f t="shared" si="12"/>
        <v>0.19941176470588234</v>
      </c>
      <c r="M176" s="49">
        <f t="shared" si="13"/>
        <v>0.35658890397179183</v>
      </c>
      <c r="N176" s="144">
        <f t="shared" si="14"/>
        <v>0.55600066867767417</v>
      </c>
      <c r="O176" s="47"/>
      <c r="P176" s="47"/>
    </row>
    <row r="177" spans="1:16">
      <c r="A177" s="175">
        <v>174</v>
      </c>
      <c r="B177" s="164" t="s">
        <v>50</v>
      </c>
      <c r="C177" s="164" t="s">
        <v>41</v>
      </c>
      <c r="D177" s="164" t="s">
        <v>1202</v>
      </c>
      <c r="E177" s="164" t="s">
        <v>1286</v>
      </c>
      <c r="F177" s="162">
        <v>1254</v>
      </c>
      <c r="G177" s="163">
        <v>2362760.7999999998</v>
      </c>
      <c r="H177" s="10">
        <v>655</v>
      </c>
      <c r="I177" s="10">
        <v>1224110</v>
      </c>
      <c r="J177" s="49">
        <f t="shared" si="10"/>
        <v>0.52232854864433809</v>
      </c>
      <c r="K177" s="49">
        <f t="shared" si="11"/>
        <v>0.5180846067871111</v>
      </c>
      <c r="L177" s="49">
        <f t="shared" si="12"/>
        <v>0.15669856459330142</v>
      </c>
      <c r="M177" s="49">
        <f t="shared" si="13"/>
        <v>0.36265922475097773</v>
      </c>
      <c r="N177" s="144">
        <f t="shared" si="14"/>
        <v>0.51935778934427912</v>
      </c>
      <c r="O177" s="47"/>
      <c r="P177" s="47"/>
    </row>
    <row r="178" spans="1:16">
      <c r="A178" s="175">
        <v>175</v>
      </c>
      <c r="B178" s="164" t="s">
        <v>1352</v>
      </c>
      <c r="C178" s="164" t="s">
        <v>41</v>
      </c>
      <c r="D178" s="164" t="s">
        <v>485</v>
      </c>
      <c r="E178" s="164" t="s">
        <v>358</v>
      </c>
      <c r="F178" s="162">
        <v>1286</v>
      </c>
      <c r="G178" s="163">
        <v>2499718.7250000001</v>
      </c>
      <c r="H178" s="10">
        <v>869</v>
      </c>
      <c r="I178" s="10">
        <v>1437095</v>
      </c>
      <c r="J178" s="49">
        <f t="shared" si="10"/>
        <v>0.67573872472783825</v>
      </c>
      <c r="K178" s="49">
        <f t="shared" si="11"/>
        <v>0.57490268230078567</v>
      </c>
      <c r="L178" s="49">
        <f t="shared" si="12"/>
        <v>0.20272161741835146</v>
      </c>
      <c r="M178" s="49">
        <f t="shared" si="13"/>
        <v>0.40243187761054994</v>
      </c>
      <c r="N178" s="144">
        <f t="shared" si="14"/>
        <v>0.60515349502890137</v>
      </c>
      <c r="O178" s="47"/>
      <c r="P178" s="47"/>
    </row>
    <row r="179" spans="1:16">
      <c r="A179" s="175">
        <v>176</v>
      </c>
      <c r="B179" s="164" t="s">
        <v>1352</v>
      </c>
      <c r="C179" s="164" t="s">
        <v>41</v>
      </c>
      <c r="D179" s="164" t="s">
        <v>483</v>
      </c>
      <c r="E179" s="164" t="s">
        <v>1353</v>
      </c>
      <c r="F179" s="162">
        <v>1019</v>
      </c>
      <c r="G179" s="163">
        <v>1991394.55</v>
      </c>
      <c r="H179" s="10">
        <v>552</v>
      </c>
      <c r="I179" s="10">
        <v>941795</v>
      </c>
      <c r="J179" s="49">
        <f t="shared" si="10"/>
        <v>0.5417075564278705</v>
      </c>
      <c r="K179" s="49">
        <f t="shared" si="11"/>
        <v>0.47293239805241005</v>
      </c>
      <c r="L179" s="49">
        <f t="shared" si="12"/>
        <v>0.16251226692836115</v>
      </c>
      <c r="M179" s="49">
        <f t="shared" si="13"/>
        <v>0.33105267863668703</v>
      </c>
      <c r="N179" s="144">
        <f t="shared" si="14"/>
        <v>0.49356494556504815</v>
      </c>
      <c r="O179" s="47"/>
      <c r="P179" s="47"/>
    </row>
    <row r="180" spans="1:16">
      <c r="A180" s="175">
        <v>177</v>
      </c>
      <c r="B180" s="164" t="s">
        <v>1352</v>
      </c>
      <c r="C180" s="164" t="s">
        <v>41</v>
      </c>
      <c r="D180" s="164" t="s">
        <v>486</v>
      </c>
      <c r="E180" s="164" t="s">
        <v>1450</v>
      </c>
      <c r="F180" s="162">
        <v>756</v>
      </c>
      <c r="G180" s="163">
        <v>1483548.2250000001</v>
      </c>
      <c r="H180" s="10">
        <v>606</v>
      </c>
      <c r="I180" s="10">
        <v>874425</v>
      </c>
      <c r="J180" s="49">
        <f t="shared" si="10"/>
        <v>0.80158730158730163</v>
      </c>
      <c r="K180" s="49">
        <f t="shared" si="11"/>
        <v>0.58941461104171378</v>
      </c>
      <c r="L180" s="49">
        <f t="shared" si="12"/>
        <v>0.24047619047619048</v>
      </c>
      <c r="M180" s="49">
        <f t="shared" si="13"/>
        <v>0.41259022772919962</v>
      </c>
      <c r="N180" s="144">
        <f t="shared" si="14"/>
        <v>0.65306641820539013</v>
      </c>
      <c r="O180" s="47"/>
      <c r="P180" s="47"/>
    </row>
    <row r="181" spans="1:16">
      <c r="A181" s="175">
        <v>178</v>
      </c>
      <c r="B181" s="164" t="s">
        <v>1352</v>
      </c>
      <c r="C181" s="164" t="s">
        <v>41</v>
      </c>
      <c r="D181" s="164" t="s">
        <v>487</v>
      </c>
      <c r="E181" s="164" t="s">
        <v>1354</v>
      </c>
      <c r="F181" s="162">
        <v>532</v>
      </c>
      <c r="G181" s="163">
        <v>1040270.5</v>
      </c>
      <c r="H181" s="10">
        <v>208</v>
      </c>
      <c r="I181" s="10">
        <v>338985</v>
      </c>
      <c r="J181" s="49">
        <f t="shared" si="10"/>
        <v>0.39097744360902253</v>
      </c>
      <c r="K181" s="49">
        <f t="shared" si="11"/>
        <v>0.32586235983813827</v>
      </c>
      <c r="L181" s="49">
        <f t="shared" si="12"/>
        <v>0.11729323308270675</v>
      </c>
      <c r="M181" s="49">
        <f t="shared" si="13"/>
        <v>0.22810365188669676</v>
      </c>
      <c r="N181" s="144">
        <f t="shared" si="14"/>
        <v>0.34539688496940352</v>
      </c>
      <c r="O181" s="47"/>
      <c r="P181" s="47"/>
    </row>
    <row r="182" spans="1:16">
      <c r="A182" s="175">
        <v>179</v>
      </c>
      <c r="B182" s="164" t="s">
        <v>1352</v>
      </c>
      <c r="C182" s="164" t="s">
        <v>41</v>
      </c>
      <c r="D182" s="164" t="s">
        <v>482</v>
      </c>
      <c r="E182" s="164" t="s">
        <v>1322</v>
      </c>
      <c r="F182" s="162">
        <v>847</v>
      </c>
      <c r="G182" s="163">
        <v>1660450.175</v>
      </c>
      <c r="H182" s="10">
        <v>608</v>
      </c>
      <c r="I182" s="10">
        <v>1015525</v>
      </c>
      <c r="J182" s="49">
        <f t="shared" si="10"/>
        <v>0.71782762691853597</v>
      </c>
      <c r="K182" s="49">
        <f t="shared" si="11"/>
        <v>0.61159618956949424</v>
      </c>
      <c r="L182" s="49">
        <f t="shared" si="12"/>
        <v>0.21534828807556078</v>
      </c>
      <c r="M182" s="49">
        <f t="shared" si="13"/>
        <v>0.42811733269864594</v>
      </c>
      <c r="N182" s="144">
        <f t="shared" si="14"/>
        <v>0.64346562077420666</v>
      </c>
      <c r="O182" s="47"/>
      <c r="P182" s="47"/>
    </row>
    <row r="183" spans="1:16">
      <c r="A183" s="175">
        <v>180</v>
      </c>
      <c r="B183" s="165" t="s">
        <v>57</v>
      </c>
      <c r="C183" s="165" t="s">
        <v>41</v>
      </c>
      <c r="D183" s="165" t="s">
        <v>510</v>
      </c>
      <c r="E183" s="165" t="s">
        <v>1041</v>
      </c>
      <c r="F183" s="162">
        <v>2532</v>
      </c>
      <c r="G183" s="163">
        <v>4653536.75</v>
      </c>
      <c r="H183" s="10">
        <v>821</v>
      </c>
      <c r="I183" s="10">
        <v>1515700</v>
      </c>
      <c r="J183" s="49">
        <f t="shared" si="10"/>
        <v>0.32424960505529227</v>
      </c>
      <c r="K183" s="49">
        <f t="shared" si="11"/>
        <v>0.32570925758779062</v>
      </c>
      <c r="L183" s="49">
        <f t="shared" si="12"/>
        <v>9.7274881516587683E-2</v>
      </c>
      <c r="M183" s="49">
        <f t="shared" si="13"/>
        <v>0.22799648031145342</v>
      </c>
      <c r="N183" s="144">
        <f t="shared" si="14"/>
        <v>0.32527136182804112</v>
      </c>
      <c r="O183" s="47"/>
      <c r="P183" s="47"/>
    </row>
    <row r="184" spans="1:16">
      <c r="A184" s="175">
        <v>181</v>
      </c>
      <c r="B184" s="165" t="s">
        <v>57</v>
      </c>
      <c r="C184" s="165" t="s">
        <v>41</v>
      </c>
      <c r="D184" s="165" t="s">
        <v>1301</v>
      </c>
      <c r="E184" s="165" t="s">
        <v>1285</v>
      </c>
      <c r="F184" s="162">
        <v>861</v>
      </c>
      <c r="G184" s="163">
        <v>1981033.7250000001</v>
      </c>
      <c r="H184" s="10">
        <v>1682</v>
      </c>
      <c r="I184" s="10">
        <v>2563175</v>
      </c>
      <c r="J184" s="49">
        <f t="shared" si="10"/>
        <v>1.9535423925667827</v>
      </c>
      <c r="K184" s="49">
        <f t="shared" si="11"/>
        <v>1.2938573269367233</v>
      </c>
      <c r="L184" s="49">
        <f t="shared" si="12"/>
        <v>0.3</v>
      </c>
      <c r="M184" s="49">
        <f t="shared" si="13"/>
        <v>0.7</v>
      </c>
      <c r="N184" s="144">
        <f t="shared" si="14"/>
        <v>1</v>
      </c>
      <c r="O184" s="47"/>
      <c r="P184" s="47"/>
    </row>
    <row r="185" spans="1:16">
      <c r="A185" s="175">
        <v>182</v>
      </c>
      <c r="B185" s="165" t="s">
        <v>43</v>
      </c>
      <c r="C185" s="165" t="s">
        <v>41</v>
      </c>
      <c r="D185" s="165" t="s">
        <v>456</v>
      </c>
      <c r="E185" s="165" t="s">
        <v>457</v>
      </c>
      <c r="F185" s="162">
        <v>2180</v>
      </c>
      <c r="G185" s="163">
        <v>4880012.6749999998</v>
      </c>
      <c r="H185" s="10">
        <v>127</v>
      </c>
      <c r="I185" s="10">
        <v>640200</v>
      </c>
      <c r="J185" s="49">
        <f t="shared" si="10"/>
        <v>5.8256880733944957E-2</v>
      </c>
      <c r="K185" s="49">
        <f t="shared" si="11"/>
        <v>0.13118818385036266</v>
      </c>
      <c r="L185" s="49">
        <f t="shared" si="12"/>
        <v>1.7477064220183487E-2</v>
      </c>
      <c r="M185" s="49">
        <f t="shared" si="13"/>
        <v>9.1831728695253856E-2</v>
      </c>
      <c r="N185" s="144">
        <f t="shared" si="14"/>
        <v>0.10930879291543734</v>
      </c>
      <c r="O185" s="47"/>
      <c r="P185" s="47"/>
    </row>
    <row r="186" spans="1:16">
      <c r="A186" s="175">
        <v>183</v>
      </c>
      <c r="B186" s="165" t="s">
        <v>43</v>
      </c>
      <c r="C186" s="165" t="s">
        <v>41</v>
      </c>
      <c r="D186" s="165" t="s">
        <v>458</v>
      </c>
      <c r="E186" s="165" t="s">
        <v>459</v>
      </c>
      <c r="F186" s="162">
        <v>1343</v>
      </c>
      <c r="G186" s="163">
        <v>1989586.2</v>
      </c>
      <c r="H186" s="10">
        <v>87</v>
      </c>
      <c r="I186" s="10">
        <v>109250</v>
      </c>
      <c r="J186" s="49">
        <f t="shared" si="10"/>
        <v>6.4780342516753533E-2</v>
      </c>
      <c r="K186" s="49">
        <f t="shared" si="11"/>
        <v>5.49109156466807E-2</v>
      </c>
      <c r="L186" s="49">
        <f t="shared" si="12"/>
        <v>1.9434102755026061E-2</v>
      </c>
      <c r="M186" s="49">
        <f t="shared" si="13"/>
        <v>3.8437640952676488E-2</v>
      </c>
      <c r="N186" s="144">
        <f t="shared" si="14"/>
        <v>5.7871743707702553E-2</v>
      </c>
      <c r="O186" s="47"/>
      <c r="P186" s="47"/>
    </row>
    <row r="187" spans="1:16">
      <c r="A187" s="175">
        <v>184</v>
      </c>
      <c r="B187" s="161" t="s">
        <v>1365</v>
      </c>
      <c r="C187" s="161" t="s">
        <v>41</v>
      </c>
      <c r="D187" s="161" t="s">
        <v>464</v>
      </c>
      <c r="E187" s="161" t="s">
        <v>1451</v>
      </c>
      <c r="F187" s="162">
        <v>1775</v>
      </c>
      <c r="G187" s="163">
        <v>3357281.7249999996</v>
      </c>
      <c r="H187" s="10">
        <v>662</v>
      </c>
      <c r="I187" s="10">
        <v>1323485</v>
      </c>
      <c r="J187" s="49">
        <f t="shared" si="10"/>
        <v>0.37295774647887325</v>
      </c>
      <c r="K187" s="49">
        <f t="shared" si="11"/>
        <v>0.39421326787819694</v>
      </c>
      <c r="L187" s="49">
        <f t="shared" si="12"/>
        <v>0.11188732394366198</v>
      </c>
      <c r="M187" s="49">
        <f t="shared" si="13"/>
        <v>0.27594928751473785</v>
      </c>
      <c r="N187" s="144">
        <f t="shared" si="14"/>
        <v>0.38783661145839982</v>
      </c>
      <c r="O187" s="47"/>
      <c r="P187" s="47"/>
    </row>
    <row r="188" spans="1:16">
      <c r="A188" s="175">
        <v>185</v>
      </c>
      <c r="B188" s="164" t="s">
        <v>1365</v>
      </c>
      <c r="C188" s="164" t="s">
        <v>41</v>
      </c>
      <c r="D188" s="164" t="s">
        <v>463</v>
      </c>
      <c r="E188" s="164" t="s">
        <v>1237</v>
      </c>
      <c r="F188" s="162">
        <v>1132</v>
      </c>
      <c r="G188" s="163">
        <v>2186099.8250000002</v>
      </c>
      <c r="H188" s="10">
        <v>1033</v>
      </c>
      <c r="I188" s="10">
        <v>1572700</v>
      </c>
      <c r="J188" s="49">
        <f t="shared" si="10"/>
        <v>0.91254416961130747</v>
      </c>
      <c r="K188" s="49">
        <f t="shared" si="11"/>
        <v>0.71940905077379069</v>
      </c>
      <c r="L188" s="49">
        <f t="shared" si="12"/>
        <v>0.27376325088339221</v>
      </c>
      <c r="M188" s="49">
        <f t="shared" si="13"/>
        <v>0.50358633554165344</v>
      </c>
      <c r="N188" s="144">
        <f t="shared" si="14"/>
        <v>0.7773495864250457</v>
      </c>
      <c r="O188" s="47"/>
      <c r="P188" s="47"/>
    </row>
    <row r="189" spans="1:16">
      <c r="A189" s="175">
        <v>186</v>
      </c>
      <c r="B189" s="164" t="s">
        <v>1365</v>
      </c>
      <c r="C189" s="164" t="s">
        <v>41</v>
      </c>
      <c r="D189" s="164" t="s">
        <v>461</v>
      </c>
      <c r="E189" s="164" t="s">
        <v>462</v>
      </c>
      <c r="F189" s="162">
        <v>1275</v>
      </c>
      <c r="G189" s="163">
        <v>2299588.375</v>
      </c>
      <c r="H189" s="10">
        <v>936</v>
      </c>
      <c r="I189" s="10">
        <v>1479380</v>
      </c>
      <c r="J189" s="49">
        <f t="shared" si="10"/>
        <v>0.73411764705882354</v>
      </c>
      <c r="K189" s="49">
        <f t="shared" si="11"/>
        <v>0.64332382963972845</v>
      </c>
      <c r="L189" s="49">
        <f t="shared" si="12"/>
        <v>0.22023529411764706</v>
      </c>
      <c r="M189" s="49">
        <f t="shared" si="13"/>
        <v>0.4503266807478099</v>
      </c>
      <c r="N189" s="144">
        <f t="shared" si="14"/>
        <v>0.67056197486545699</v>
      </c>
      <c r="O189" s="47"/>
      <c r="P189" s="47"/>
    </row>
    <row r="190" spans="1:16">
      <c r="A190" s="175">
        <v>187</v>
      </c>
      <c r="B190" s="164" t="s">
        <v>1238</v>
      </c>
      <c r="C190" s="164" t="s">
        <v>41</v>
      </c>
      <c r="D190" s="164" t="s">
        <v>470</v>
      </c>
      <c r="E190" s="164" t="s">
        <v>471</v>
      </c>
      <c r="F190" s="162">
        <v>602</v>
      </c>
      <c r="G190" s="163">
        <v>1164504.825</v>
      </c>
      <c r="H190" s="10">
        <v>625</v>
      </c>
      <c r="I190" s="10">
        <v>899805</v>
      </c>
      <c r="J190" s="49">
        <f t="shared" si="10"/>
        <v>1.0382059800664452</v>
      </c>
      <c r="K190" s="49">
        <f t="shared" si="11"/>
        <v>0.7726932346544807</v>
      </c>
      <c r="L190" s="49">
        <f t="shared" si="12"/>
        <v>0.3</v>
      </c>
      <c r="M190" s="49">
        <f t="shared" si="13"/>
        <v>0.54088526425813643</v>
      </c>
      <c r="N190" s="144">
        <f t="shared" si="14"/>
        <v>0.84088526425813637</v>
      </c>
      <c r="O190" s="47"/>
      <c r="P190" s="47"/>
    </row>
    <row r="191" spans="1:16">
      <c r="A191" s="175">
        <v>188</v>
      </c>
      <c r="B191" s="164" t="s">
        <v>1238</v>
      </c>
      <c r="C191" s="164" t="s">
        <v>41</v>
      </c>
      <c r="D191" s="164" t="s">
        <v>466</v>
      </c>
      <c r="E191" s="164" t="s">
        <v>1032</v>
      </c>
      <c r="F191" s="162">
        <v>1050</v>
      </c>
      <c r="G191" s="163">
        <v>2103265.5249999999</v>
      </c>
      <c r="H191" s="10">
        <v>972</v>
      </c>
      <c r="I191" s="10">
        <v>1445900</v>
      </c>
      <c r="J191" s="49">
        <f t="shared" si="10"/>
        <v>0.92571428571428571</v>
      </c>
      <c r="K191" s="49">
        <f t="shared" si="11"/>
        <v>0.68745480911165513</v>
      </c>
      <c r="L191" s="49">
        <f t="shared" si="12"/>
        <v>0.27771428571428569</v>
      </c>
      <c r="M191" s="49">
        <f t="shared" si="13"/>
        <v>0.48121836637815857</v>
      </c>
      <c r="N191" s="144">
        <f t="shared" si="14"/>
        <v>0.7589326520924442</v>
      </c>
      <c r="O191" s="47"/>
      <c r="P191" s="47"/>
    </row>
    <row r="192" spans="1:16">
      <c r="A192" s="175">
        <v>189</v>
      </c>
      <c r="B192" s="164" t="s">
        <v>1238</v>
      </c>
      <c r="C192" s="164" t="s">
        <v>41</v>
      </c>
      <c r="D192" s="164" t="s">
        <v>469</v>
      </c>
      <c r="E192" s="164" t="s">
        <v>1033</v>
      </c>
      <c r="F192" s="162">
        <v>515</v>
      </c>
      <c r="G192" s="163">
        <v>1040158.3</v>
      </c>
      <c r="H192" s="10">
        <v>621</v>
      </c>
      <c r="I192" s="10">
        <v>898900</v>
      </c>
      <c r="J192" s="49">
        <f t="shared" si="10"/>
        <v>1.2058252427184466</v>
      </c>
      <c r="K192" s="49">
        <f t="shared" si="11"/>
        <v>0.86419538256821093</v>
      </c>
      <c r="L192" s="49">
        <f t="shared" si="12"/>
        <v>0.3</v>
      </c>
      <c r="M192" s="49">
        <f t="shared" si="13"/>
        <v>0.60493676779774763</v>
      </c>
      <c r="N192" s="144">
        <f t="shared" si="14"/>
        <v>0.90493676779774757</v>
      </c>
      <c r="O192" s="47"/>
      <c r="P192" s="47"/>
    </row>
    <row r="193" spans="1:16">
      <c r="A193" s="175">
        <v>190</v>
      </c>
      <c r="B193" s="164" t="s">
        <v>1238</v>
      </c>
      <c r="C193" s="164" t="s">
        <v>41</v>
      </c>
      <c r="D193" s="164" t="s">
        <v>467</v>
      </c>
      <c r="E193" s="164" t="s">
        <v>468</v>
      </c>
      <c r="F193" s="162">
        <v>1374</v>
      </c>
      <c r="G193" s="163">
        <v>2688183.15</v>
      </c>
      <c r="H193" s="10">
        <v>865</v>
      </c>
      <c r="I193" s="10">
        <v>2193890</v>
      </c>
      <c r="J193" s="49">
        <f t="shared" si="10"/>
        <v>0.62954876273653571</v>
      </c>
      <c r="K193" s="49">
        <f t="shared" si="11"/>
        <v>0.81612370794006361</v>
      </c>
      <c r="L193" s="49">
        <f t="shared" si="12"/>
        <v>0.18886462882096069</v>
      </c>
      <c r="M193" s="49">
        <f t="shared" si="13"/>
        <v>0.57128659555804451</v>
      </c>
      <c r="N193" s="144">
        <f t="shared" si="14"/>
        <v>0.76015122437900517</v>
      </c>
      <c r="O193" s="47"/>
      <c r="P193" s="47"/>
    </row>
    <row r="194" spans="1:16">
      <c r="A194" s="175">
        <v>191</v>
      </c>
      <c r="B194" s="164" t="s">
        <v>1238</v>
      </c>
      <c r="C194" s="164" t="s">
        <v>41</v>
      </c>
      <c r="D194" s="164" t="s">
        <v>472</v>
      </c>
      <c r="E194" s="164" t="s">
        <v>473</v>
      </c>
      <c r="F194" s="162">
        <v>1141</v>
      </c>
      <c r="G194" s="163">
        <v>2268907.4750000001</v>
      </c>
      <c r="H194" s="10">
        <v>559</v>
      </c>
      <c r="I194" s="10">
        <v>1202195</v>
      </c>
      <c r="J194" s="49">
        <f t="shared" si="10"/>
        <v>0.48992112182296232</v>
      </c>
      <c r="K194" s="49">
        <f t="shared" si="11"/>
        <v>0.52985633537127819</v>
      </c>
      <c r="L194" s="49">
        <f t="shared" si="12"/>
        <v>0.14697633654688869</v>
      </c>
      <c r="M194" s="49">
        <f t="shared" si="13"/>
        <v>0.37089943475989473</v>
      </c>
      <c r="N194" s="144">
        <f t="shared" si="14"/>
        <v>0.51787577130678342</v>
      </c>
      <c r="O194" s="47"/>
      <c r="P194" s="47"/>
    </row>
    <row r="195" spans="1:16">
      <c r="A195" s="175">
        <v>192</v>
      </c>
      <c r="B195" s="161" t="s">
        <v>1236</v>
      </c>
      <c r="C195" s="161" t="s">
        <v>41</v>
      </c>
      <c r="D195" s="161" t="s">
        <v>516</v>
      </c>
      <c r="E195" s="161" t="s">
        <v>517</v>
      </c>
      <c r="F195" s="162">
        <v>3147</v>
      </c>
      <c r="G195" s="163">
        <v>6102121.4500000002</v>
      </c>
      <c r="H195" s="10">
        <v>3048</v>
      </c>
      <c r="I195" s="10">
        <v>4106915</v>
      </c>
      <c r="J195" s="49">
        <f t="shared" si="10"/>
        <v>0.96854146806482366</v>
      </c>
      <c r="K195" s="49">
        <f t="shared" si="11"/>
        <v>0.67303068836822311</v>
      </c>
      <c r="L195" s="49">
        <f t="shared" si="12"/>
        <v>0.29056244041944707</v>
      </c>
      <c r="M195" s="49">
        <f t="shared" si="13"/>
        <v>0.47112148185775615</v>
      </c>
      <c r="N195" s="144">
        <f t="shared" si="14"/>
        <v>0.76168392227720316</v>
      </c>
      <c r="O195" s="47"/>
      <c r="P195" s="47"/>
    </row>
    <row r="196" spans="1:16">
      <c r="A196" s="175">
        <v>193</v>
      </c>
      <c r="B196" s="161" t="s">
        <v>1236</v>
      </c>
      <c r="C196" s="161" t="s">
        <v>41</v>
      </c>
      <c r="D196" s="161" t="s">
        <v>518</v>
      </c>
      <c r="E196" s="161" t="s">
        <v>1307</v>
      </c>
      <c r="F196" s="162">
        <v>438</v>
      </c>
      <c r="G196" s="163">
        <v>917459</v>
      </c>
      <c r="H196" s="10">
        <v>478</v>
      </c>
      <c r="I196" s="10">
        <v>589345</v>
      </c>
      <c r="J196" s="49">
        <f t="shared" ref="J196:J259" si="15">IFERROR(H196/F196,0)</f>
        <v>1.091324200913242</v>
      </c>
      <c r="K196" s="49">
        <f t="shared" ref="K196:K259" si="16">IFERROR(I196/G196,0)</f>
        <v>0.64236657986896417</v>
      </c>
      <c r="L196" s="49">
        <f t="shared" si="12"/>
        <v>0.3</v>
      </c>
      <c r="M196" s="49">
        <f t="shared" si="13"/>
        <v>0.44965660590827489</v>
      </c>
      <c r="N196" s="144">
        <f t="shared" si="14"/>
        <v>0.74965660590827488</v>
      </c>
      <c r="O196" s="47"/>
      <c r="P196" s="47"/>
    </row>
    <row r="197" spans="1:16">
      <c r="A197" s="175">
        <v>194</v>
      </c>
      <c r="B197" s="161" t="s">
        <v>1236</v>
      </c>
      <c r="C197" s="161" t="s">
        <v>41</v>
      </c>
      <c r="D197" s="161" t="s">
        <v>512</v>
      </c>
      <c r="E197" s="161" t="s">
        <v>513</v>
      </c>
      <c r="F197" s="162">
        <v>1298</v>
      </c>
      <c r="G197" s="163">
        <v>2491498.7749999999</v>
      </c>
      <c r="H197" s="10">
        <v>1437</v>
      </c>
      <c r="I197" s="10">
        <v>2179025</v>
      </c>
      <c r="J197" s="49">
        <f t="shared" si="15"/>
        <v>1.1070878274268106</v>
      </c>
      <c r="K197" s="49">
        <f t="shared" si="16"/>
        <v>0.87458401419442799</v>
      </c>
      <c r="L197" s="49">
        <f t="shared" ref="L197:L260" si="17">IF((J197*0.3)&gt;30%,30%,(J197*0.3))</f>
        <v>0.3</v>
      </c>
      <c r="M197" s="49">
        <f t="shared" ref="M197:M260" si="18">IF((K197*0.7)&gt;70%,70%,(K197*0.7))</f>
        <v>0.61220880993609961</v>
      </c>
      <c r="N197" s="144">
        <f t="shared" ref="N197:N260" si="19">L197+M197</f>
        <v>0.91220880993609965</v>
      </c>
      <c r="O197" s="47"/>
      <c r="P197" s="47"/>
    </row>
    <row r="198" spans="1:16">
      <c r="A198" s="175">
        <v>195</v>
      </c>
      <c r="B198" s="161" t="s">
        <v>1236</v>
      </c>
      <c r="C198" s="161" t="s">
        <v>41</v>
      </c>
      <c r="D198" s="161" t="s">
        <v>515</v>
      </c>
      <c r="E198" s="161" t="s">
        <v>1331</v>
      </c>
      <c r="F198" s="162">
        <v>610</v>
      </c>
      <c r="G198" s="163">
        <v>1270094.45</v>
      </c>
      <c r="H198" s="10">
        <v>181</v>
      </c>
      <c r="I198" s="10">
        <v>450775</v>
      </c>
      <c r="J198" s="49">
        <f t="shared" si="15"/>
        <v>0.29672131147540981</v>
      </c>
      <c r="K198" s="49">
        <f t="shared" si="16"/>
        <v>0.35491454985887072</v>
      </c>
      <c r="L198" s="49">
        <f t="shared" si="17"/>
        <v>8.9016393442622938E-2</v>
      </c>
      <c r="M198" s="49">
        <f t="shared" si="18"/>
        <v>0.24844018490120948</v>
      </c>
      <c r="N198" s="144">
        <f t="shared" si="19"/>
        <v>0.33745657834383241</v>
      </c>
      <c r="O198" s="47"/>
      <c r="P198" s="47"/>
    </row>
    <row r="199" spans="1:16">
      <c r="A199" s="175">
        <v>196</v>
      </c>
      <c r="B199" s="161" t="s">
        <v>55</v>
      </c>
      <c r="C199" s="161" t="s">
        <v>41</v>
      </c>
      <c r="D199" s="161" t="s">
        <v>504</v>
      </c>
      <c r="E199" s="161" t="s">
        <v>505</v>
      </c>
      <c r="F199" s="162">
        <v>2892</v>
      </c>
      <c r="G199" s="163">
        <v>4389207.5250000004</v>
      </c>
      <c r="H199" s="10">
        <v>2108</v>
      </c>
      <c r="I199" s="10">
        <v>2324810</v>
      </c>
      <c r="J199" s="49">
        <f t="shared" si="15"/>
        <v>0.72890733056708157</v>
      </c>
      <c r="K199" s="49">
        <f t="shared" si="16"/>
        <v>0.52966509028301179</v>
      </c>
      <c r="L199" s="49">
        <f t="shared" si="17"/>
        <v>0.21867219917012445</v>
      </c>
      <c r="M199" s="49">
        <f t="shared" si="18"/>
        <v>0.37076556319810822</v>
      </c>
      <c r="N199" s="144">
        <f t="shared" si="19"/>
        <v>0.58943776236823264</v>
      </c>
      <c r="O199" s="47"/>
      <c r="P199" s="47"/>
    </row>
    <row r="200" spans="1:16">
      <c r="A200" s="175">
        <v>197</v>
      </c>
      <c r="B200" s="161" t="s">
        <v>55</v>
      </c>
      <c r="C200" s="161" t="s">
        <v>41</v>
      </c>
      <c r="D200" s="161" t="s">
        <v>500</v>
      </c>
      <c r="E200" s="161" t="s">
        <v>501</v>
      </c>
      <c r="F200" s="162">
        <v>1087</v>
      </c>
      <c r="G200" s="163">
        <v>2834876.9</v>
      </c>
      <c r="H200" s="10">
        <v>780</v>
      </c>
      <c r="I200" s="10">
        <v>1561580</v>
      </c>
      <c r="J200" s="49">
        <f t="shared" si="15"/>
        <v>0.71757129714811407</v>
      </c>
      <c r="K200" s="49">
        <f t="shared" si="16"/>
        <v>0.55084578804815121</v>
      </c>
      <c r="L200" s="49">
        <f t="shared" si="17"/>
        <v>0.21527138914443422</v>
      </c>
      <c r="M200" s="49">
        <f t="shared" si="18"/>
        <v>0.3855920516337058</v>
      </c>
      <c r="N200" s="144">
        <f t="shared" si="19"/>
        <v>0.60086344077814002</v>
      </c>
      <c r="O200" s="47"/>
      <c r="P200" s="47"/>
    </row>
    <row r="201" spans="1:16">
      <c r="A201" s="175">
        <v>198</v>
      </c>
      <c r="B201" s="161" t="s">
        <v>55</v>
      </c>
      <c r="C201" s="161" t="s">
        <v>41</v>
      </c>
      <c r="D201" s="161" t="s">
        <v>498</v>
      </c>
      <c r="E201" s="161" t="s">
        <v>499</v>
      </c>
      <c r="F201" s="162">
        <v>1341</v>
      </c>
      <c r="G201" s="163">
        <v>4287305.0250000004</v>
      </c>
      <c r="H201" s="10">
        <v>954</v>
      </c>
      <c r="I201" s="10">
        <v>2545315</v>
      </c>
      <c r="J201" s="49">
        <f t="shared" si="15"/>
        <v>0.71140939597315433</v>
      </c>
      <c r="K201" s="49">
        <f t="shared" si="16"/>
        <v>0.59368647324084434</v>
      </c>
      <c r="L201" s="49">
        <f t="shared" si="17"/>
        <v>0.2134228187919463</v>
      </c>
      <c r="M201" s="49">
        <f t="shared" si="18"/>
        <v>0.41558053126859101</v>
      </c>
      <c r="N201" s="144">
        <f t="shared" si="19"/>
        <v>0.62900335006053731</v>
      </c>
      <c r="O201" s="47"/>
      <c r="P201" s="47"/>
    </row>
    <row r="202" spans="1:16">
      <c r="A202" s="175">
        <v>199</v>
      </c>
      <c r="B202" s="161" t="s">
        <v>55</v>
      </c>
      <c r="C202" s="161" t="s">
        <v>41</v>
      </c>
      <c r="D202" s="161" t="s">
        <v>502</v>
      </c>
      <c r="E202" s="161" t="s">
        <v>503</v>
      </c>
      <c r="F202" s="162">
        <v>681</v>
      </c>
      <c r="G202" s="163">
        <v>1179529.3999999999</v>
      </c>
      <c r="H202" s="10">
        <v>494</v>
      </c>
      <c r="I202" s="10">
        <v>655990</v>
      </c>
      <c r="J202" s="49">
        <f t="shared" si="15"/>
        <v>0.72540381791483111</v>
      </c>
      <c r="K202" s="49">
        <f t="shared" si="16"/>
        <v>0.55614552719075938</v>
      </c>
      <c r="L202" s="49">
        <f t="shared" si="17"/>
        <v>0.21762114537444932</v>
      </c>
      <c r="M202" s="49">
        <f t="shared" si="18"/>
        <v>0.38930186903353153</v>
      </c>
      <c r="N202" s="144">
        <f t="shared" si="19"/>
        <v>0.60692301440798091</v>
      </c>
      <c r="O202" s="47"/>
      <c r="P202" s="47"/>
    </row>
    <row r="203" spans="1:16">
      <c r="A203" s="175">
        <v>200</v>
      </c>
      <c r="B203" s="161" t="s">
        <v>55</v>
      </c>
      <c r="C203" s="161" t="s">
        <v>41</v>
      </c>
      <c r="D203" s="161" t="s">
        <v>506</v>
      </c>
      <c r="E203" s="161" t="s">
        <v>507</v>
      </c>
      <c r="F203" s="162">
        <v>2088</v>
      </c>
      <c r="G203" s="163">
        <v>3133476.375</v>
      </c>
      <c r="H203" s="10">
        <v>1508</v>
      </c>
      <c r="I203" s="10">
        <v>1732130</v>
      </c>
      <c r="J203" s="49">
        <f t="shared" si="15"/>
        <v>0.72222222222222221</v>
      </c>
      <c r="K203" s="49">
        <f t="shared" si="16"/>
        <v>0.55278221141846007</v>
      </c>
      <c r="L203" s="49">
        <f t="shared" si="17"/>
        <v>0.21666666666666665</v>
      </c>
      <c r="M203" s="49">
        <f t="shared" si="18"/>
        <v>0.38694754799292203</v>
      </c>
      <c r="N203" s="144">
        <f t="shared" si="19"/>
        <v>0.60361421465958864</v>
      </c>
      <c r="O203" s="47"/>
      <c r="P203" s="47"/>
    </row>
    <row r="204" spans="1:16">
      <c r="A204" s="175">
        <v>201</v>
      </c>
      <c r="B204" s="161" t="s">
        <v>40</v>
      </c>
      <c r="C204" s="161" t="s">
        <v>41</v>
      </c>
      <c r="D204" s="161" t="s">
        <v>451</v>
      </c>
      <c r="E204" s="161" t="s">
        <v>1145</v>
      </c>
      <c r="F204" s="162">
        <v>1043</v>
      </c>
      <c r="G204" s="163">
        <v>2066402.675</v>
      </c>
      <c r="H204" s="10">
        <v>561</v>
      </c>
      <c r="I204" s="10">
        <v>1572040</v>
      </c>
      <c r="J204" s="49">
        <f t="shared" si="15"/>
        <v>0.53787152444870567</v>
      </c>
      <c r="K204" s="49">
        <f t="shared" si="16"/>
        <v>0.76076169423270801</v>
      </c>
      <c r="L204" s="49">
        <f t="shared" si="17"/>
        <v>0.16136145733461169</v>
      </c>
      <c r="M204" s="49">
        <f t="shared" si="18"/>
        <v>0.53253318596289556</v>
      </c>
      <c r="N204" s="144">
        <f t="shared" si="19"/>
        <v>0.69389464329750727</v>
      </c>
      <c r="O204" s="47"/>
      <c r="P204" s="47"/>
    </row>
    <row r="205" spans="1:16">
      <c r="A205" s="175">
        <v>202</v>
      </c>
      <c r="B205" s="161" t="s">
        <v>40</v>
      </c>
      <c r="C205" s="161" t="s">
        <v>41</v>
      </c>
      <c r="D205" s="161" t="s">
        <v>455</v>
      </c>
      <c r="E205" s="161" t="s">
        <v>1029</v>
      </c>
      <c r="F205" s="162">
        <v>1413</v>
      </c>
      <c r="G205" s="163">
        <v>2803432.625</v>
      </c>
      <c r="H205" s="10">
        <v>1023</v>
      </c>
      <c r="I205" s="10">
        <v>1902680</v>
      </c>
      <c r="J205" s="49">
        <f t="shared" si="15"/>
        <v>0.72399150743099783</v>
      </c>
      <c r="K205" s="49">
        <f t="shared" si="16"/>
        <v>0.67869653189899648</v>
      </c>
      <c r="L205" s="49">
        <f t="shared" si="17"/>
        <v>0.21719745222929934</v>
      </c>
      <c r="M205" s="49">
        <f t="shared" si="18"/>
        <v>0.47508757232929749</v>
      </c>
      <c r="N205" s="144">
        <f t="shared" si="19"/>
        <v>0.69228502455859686</v>
      </c>
      <c r="O205" s="47"/>
      <c r="P205" s="47"/>
    </row>
    <row r="206" spans="1:16">
      <c r="A206" s="175">
        <v>203</v>
      </c>
      <c r="B206" s="161" t="s">
        <v>40</v>
      </c>
      <c r="C206" s="161" t="s">
        <v>41</v>
      </c>
      <c r="D206" s="161" t="s">
        <v>454</v>
      </c>
      <c r="E206" s="161" t="s">
        <v>1030</v>
      </c>
      <c r="F206" s="162">
        <v>1414</v>
      </c>
      <c r="G206" s="163">
        <v>2809182.625</v>
      </c>
      <c r="H206" s="10">
        <v>845</v>
      </c>
      <c r="I206" s="10">
        <v>1821400</v>
      </c>
      <c r="J206" s="49">
        <f t="shared" si="15"/>
        <v>0.59759547383309763</v>
      </c>
      <c r="K206" s="49">
        <f t="shared" si="16"/>
        <v>0.64837365281653769</v>
      </c>
      <c r="L206" s="49">
        <f t="shared" si="17"/>
        <v>0.17927864214992928</v>
      </c>
      <c r="M206" s="49">
        <f t="shared" si="18"/>
        <v>0.45386155697157637</v>
      </c>
      <c r="N206" s="144">
        <f t="shared" si="19"/>
        <v>0.63314019912150565</v>
      </c>
      <c r="O206" s="47"/>
      <c r="P206" s="47"/>
    </row>
    <row r="207" spans="1:16">
      <c r="A207" s="175">
        <v>204</v>
      </c>
      <c r="B207" s="161" t="s">
        <v>40</v>
      </c>
      <c r="C207" s="161" t="s">
        <v>41</v>
      </c>
      <c r="D207" s="161" t="s">
        <v>449</v>
      </c>
      <c r="E207" s="161" t="s">
        <v>1031</v>
      </c>
      <c r="F207" s="162">
        <v>1635</v>
      </c>
      <c r="G207" s="163">
        <v>3226812.9750000001</v>
      </c>
      <c r="H207" s="10">
        <v>998</v>
      </c>
      <c r="I207" s="10">
        <v>2153325</v>
      </c>
      <c r="J207" s="49">
        <f t="shared" si="15"/>
        <v>0.61039755351681957</v>
      </c>
      <c r="K207" s="49">
        <f t="shared" si="16"/>
        <v>0.66732253052255064</v>
      </c>
      <c r="L207" s="49">
        <f t="shared" si="17"/>
        <v>0.18311926605504586</v>
      </c>
      <c r="M207" s="49">
        <f t="shared" si="18"/>
        <v>0.46712577136578542</v>
      </c>
      <c r="N207" s="144">
        <f t="shared" si="19"/>
        <v>0.65024503742083128</v>
      </c>
      <c r="O207" s="47"/>
      <c r="P207" s="47"/>
    </row>
    <row r="208" spans="1:16">
      <c r="A208" s="175">
        <v>205</v>
      </c>
      <c r="B208" s="161" t="s">
        <v>40</v>
      </c>
      <c r="C208" s="161" t="s">
        <v>41</v>
      </c>
      <c r="D208" s="161" t="s">
        <v>450</v>
      </c>
      <c r="E208" s="161" t="s">
        <v>1146</v>
      </c>
      <c r="F208" s="162">
        <v>1187</v>
      </c>
      <c r="G208" s="163">
        <v>2343522.75</v>
      </c>
      <c r="H208" s="10">
        <v>673</v>
      </c>
      <c r="I208" s="10">
        <v>1489620</v>
      </c>
      <c r="J208" s="49">
        <f t="shared" si="15"/>
        <v>0.56697556866048859</v>
      </c>
      <c r="K208" s="49">
        <f t="shared" si="16"/>
        <v>0.6356328309592898</v>
      </c>
      <c r="L208" s="49">
        <f t="shared" si="17"/>
        <v>0.17009267059814656</v>
      </c>
      <c r="M208" s="49">
        <f t="shared" si="18"/>
        <v>0.44494298167150281</v>
      </c>
      <c r="N208" s="144">
        <f t="shared" si="19"/>
        <v>0.6150356522696494</v>
      </c>
      <c r="O208" s="47"/>
      <c r="P208" s="47"/>
    </row>
    <row r="209" spans="1:16">
      <c r="A209" s="175">
        <v>206</v>
      </c>
      <c r="B209" s="161" t="s">
        <v>40</v>
      </c>
      <c r="C209" s="161" t="s">
        <v>41</v>
      </c>
      <c r="D209" s="161" t="s">
        <v>447</v>
      </c>
      <c r="E209" s="161" t="s">
        <v>448</v>
      </c>
      <c r="F209" s="162">
        <v>753</v>
      </c>
      <c r="G209" s="163">
        <v>1530687.75</v>
      </c>
      <c r="H209" s="10">
        <v>401</v>
      </c>
      <c r="I209" s="10">
        <v>726915</v>
      </c>
      <c r="J209" s="49">
        <f t="shared" si="15"/>
        <v>0.53253652058432932</v>
      </c>
      <c r="K209" s="49">
        <f t="shared" si="16"/>
        <v>0.47489437346055718</v>
      </c>
      <c r="L209" s="49">
        <f t="shared" si="17"/>
        <v>0.15976095617529879</v>
      </c>
      <c r="M209" s="49">
        <f t="shared" si="18"/>
        <v>0.33242606142239001</v>
      </c>
      <c r="N209" s="144">
        <f t="shared" si="19"/>
        <v>0.49218701759768879</v>
      </c>
      <c r="O209" s="47"/>
      <c r="P209" s="47"/>
    </row>
    <row r="210" spans="1:16">
      <c r="A210" s="175">
        <v>207</v>
      </c>
      <c r="B210" s="164" t="s">
        <v>1355</v>
      </c>
      <c r="C210" s="164" t="s">
        <v>41</v>
      </c>
      <c r="D210" s="164" t="s">
        <v>492</v>
      </c>
      <c r="E210" s="164" t="s">
        <v>493</v>
      </c>
      <c r="F210" s="162">
        <v>1451</v>
      </c>
      <c r="G210" s="163">
        <v>3834515.7250000001</v>
      </c>
      <c r="H210" s="10">
        <v>1064</v>
      </c>
      <c r="I210" s="10">
        <v>2189600</v>
      </c>
      <c r="J210" s="49">
        <f t="shared" si="15"/>
        <v>0.7332873880082702</v>
      </c>
      <c r="K210" s="49">
        <f t="shared" si="16"/>
        <v>0.57102386768801161</v>
      </c>
      <c r="L210" s="49">
        <f t="shared" si="17"/>
        <v>0.21998621640248106</v>
      </c>
      <c r="M210" s="49">
        <f t="shared" si="18"/>
        <v>0.39971670738160808</v>
      </c>
      <c r="N210" s="144">
        <f t="shared" si="19"/>
        <v>0.6197029237840892</v>
      </c>
      <c r="O210" s="47"/>
      <c r="P210" s="47"/>
    </row>
    <row r="211" spans="1:16">
      <c r="A211" s="175">
        <v>208</v>
      </c>
      <c r="B211" s="164" t="s">
        <v>1355</v>
      </c>
      <c r="C211" s="164" t="s">
        <v>41</v>
      </c>
      <c r="D211" s="164" t="s">
        <v>491</v>
      </c>
      <c r="E211" s="164" t="s">
        <v>1034</v>
      </c>
      <c r="F211" s="162">
        <v>931</v>
      </c>
      <c r="G211" s="163">
        <v>1656528.65</v>
      </c>
      <c r="H211" s="10">
        <v>663</v>
      </c>
      <c r="I211" s="10">
        <v>1446415</v>
      </c>
      <c r="J211" s="49">
        <f t="shared" si="15"/>
        <v>0.71213748657357678</v>
      </c>
      <c r="K211" s="49">
        <f t="shared" si="16"/>
        <v>0.87316026800985302</v>
      </c>
      <c r="L211" s="49">
        <f t="shared" si="17"/>
        <v>0.21364124597207304</v>
      </c>
      <c r="M211" s="49">
        <f t="shared" si="18"/>
        <v>0.61121218760689711</v>
      </c>
      <c r="N211" s="144">
        <f t="shared" si="19"/>
        <v>0.82485343357897012</v>
      </c>
      <c r="O211" s="47"/>
      <c r="P211" s="47"/>
    </row>
    <row r="212" spans="1:16">
      <c r="A212" s="175">
        <v>209</v>
      </c>
      <c r="B212" s="164" t="s">
        <v>1355</v>
      </c>
      <c r="C212" s="164" t="s">
        <v>41</v>
      </c>
      <c r="D212" s="164" t="s">
        <v>489</v>
      </c>
      <c r="E212" s="164" t="s">
        <v>1035</v>
      </c>
      <c r="F212" s="162">
        <v>1079</v>
      </c>
      <c r="G212" s="163">
        <v>1575285.4750000001</v>
      </c>
      <c r="H212" s="10">
        <v>663</v>
      </c>
      <c r="I212" s="10">
        <v>868540</v>
      </c>
      <c r="J212" s="49">
        <f t="shared" si="15"/>
        <v>0.61445783132530118</v>
      </c>
      <c r="K212" s="49">
        <f t="shared" si="16"/>
        <v>0.55135403314754738</v>
      </c>
      <c r="L212" s="49">
        <f t="shared" si="17"/>
        <v>0.18433734939759036</v>
      </c>
      <c r="M212" s="49">
        <f t="shared" si="18"/>
        <v>0.38594782320328314</v>
      </c>
      <c r="N212" s="144">
        <f t="shared" si="19"/>
        <v>0.57028517260087352</v>
      </c>
      <c r="O212" s="47"/>
      <c r="P212" s="47"/>
    </row>
    <row r="213" spans="1:16">
      <c r="A213" s="175">
        <v>210</v>
      </c>
      <c r="B213" s="164" t="s">
        <v>1355</v>
      </c>
      <c r="C213" s="164" t="s">
        <v>41</v>
      </c>
      <c r="D213" s="164" t="s">
        <v>490</v>
      </c>
      <c r="E213" s="164" t="s">
        <v>1036</v>
      </c>
      <c r="F213" s="162">
        <v>2276</v>
      </c>
      <c r="G213" s="163">
        <v>4857716.5750000002</v>
      </c>
      <c r="H213" s="10">
        <v>1190</v>
      </c>
      <c r="I213" s="10">
        <v>2711480</v>
      </c>
      <c r="J213" s="49">
        <f t="shared" si="15"/>
        <v>0.52284710017574687</v>
      </c>
      <c r="K213" s="49">
        <f t="shared" si="16"/>
        <v>0.55817995104006246</v>
      </c>
      <c r="L213" s="49">
        <f t="shared" si="17"/>
        <v>0.15685413005272406</v>
      </c>
      <c r="M213" s="49">
        <f t="shared" si="18"/>
        <v>0.39072596572804369</v>
      </c>
      <c r="N213" s="144">
        <f t="shared" si="19"/>
        <v>0.54758009578076772</v>
      </c>
      <c r="O213" s="47"/>
      <c r="P213" s="47"/>
    </row>
    <row r="214" spans="1:16">
      <c r="A214" s="175">
        <v>211</v>
      </c>
      <c r="B214" s="164" t="s">
        <v>179</v>
      </c>
      <c r="C214" s="164" t="s">
        <v>41</v>
      </c>
      <c r="D214" s="164" t="s">
        <v>495</v>
      </c>
      <c r="E214" s="164" t="s">
        <v>1037</v>
      </c>
      <c r="F214" s="162">
        <v>963</v>
      </c>
      <c r="G214" s="163">
        <v>1861936.95</v>
      </c>
      <c r="H214" s="10">
        <v>731</v>
      </c>
      <c r="I214" s="10">
        <v>1197540</v>
      </c>
      <c r="J214" s="49">
        <f t="shared" si="15"/>
        <v>0.75908618899273106</v>
      </c>
      <c r="K214" s="49">
        <f t="shared" si="16"/>
        <v>0.6431689322240477</v>
      </c>
      <c r="L214" s="49">
        <f t="shared" si="17"/>
        <v>0.22772585669781931</v>
      </c>
      <c r="M214" s="49">
        <f t="shared" si="18"/>
        <v>0.45021825255683334</v>
      </c>
      <c r="N214" s="144">
        <f t="shared" si="19"/>
        <v>0.67794410925465265</v>
      </c>
      <c r="O214" s="47"/>
      <c r="P214" s="47"/>
    </row>
    <row r="215" spans="1:16">
      <c r="A215" s="175">
        <v>212</v>
      </c>
      <c r="B215" s="164" t="s">
        <v>179</v>
      </c>
      <c r="C215" s="164" t="s">
        <v>41</v>
      </c>
      <c r="D215" s="164" t="s">
        <v>494</v>
      </c>
      <c r="E215" s="164" t="s">
        <v>1239</v>
      </c>
      <c r="F215" s="162">
        <v>938</v>
      </c>
      <c r="G215" s="163">
        <v>1859245.675</v>
      </c>
      <c r="H215" s="10">
        <v>774</v>
      </c>
      <c r="I215" s="10">
        <v>1219590</v>
      </c>
      <c r="J215" s="49">
        <f t="shared" si="15"/>
        <v>0.82515991471215355</v>
      </c>
      <c r="K215" s="49">
        <f t="shared" si="16"/>
        <v>0.65595957349746148</v>
      </c>
      <c r="L215" s="49">
        <f t="shared" si="17"/>
        <v>0.24754797441364607</v>
      </c>
      <c r="M215" s="49">
        <f t="shared" si="18"/>
        <v>0.459171701448223</v>
      </c>
      <c r="N215" s="144">
        <f t="shared" si="19"/>
        <v>0.70671967586186901</v>
      </c>
      <c r="O215" s="47"/>
      <c r="P215" s="47"/>
    </row>
    <row r="216" spans="1:16">
      <c r="A216" s="175">
        <v>213</v>
      </c>
      <c r="B216" s="164" t="s">
        <v>179</v>
      </c>
      <c r="C216" s="164" t="s">
        <v>41</v>
      </c>
      <c r="D216" s="164" t="s">
        <v>496</v>
      </c>
      <c r="E216" s="164" t="s">
        <v>1038</v>
      </c>
      <c r="F216" s="162">
        <v>1087</v>
      </c>
      <c r="G216" s="163">
        <v>2350261.7000000002</v>
      </c>
      <c r="H216" s="10">
        <v>1121</v>
      </c>
      <c r="I216" s="10">
        <v>1975290</v>
      </c>
      <c r="J216" s="49">
        <f t="shared" si="15"/>
        <v>1.0312787488500459</v>
      </c>
      <c r="K216" s="49">
        <f t="shared" si="16"/>
        <v>0.84045534163280622</v>
      </c>
      <c r="L216" s="49">
        <f t="shared" si="17"/>
        <v>0.3</v>
      </c>
      <c r="M216" s="49">
        <f t="shared" si="18"/>
        <v>0.58831873914296429</v>
      </c>
      <c r="N216" s="144">
        <f t="shared" si="19"/>
        <v>0.88831873914296433</v>
      </c>
      <c r="O216" s="47"/>
      <c r="P216" s="47"/>
    </row>
    <row r="217" spans="1:16">
      <c r="A217" s="175">
        <v>214</v>
      </c>
      <c r="B217" s="164" t="s">
        <v>179</v>
      </c>
      <c r="C217" s="164" t="s">
        <v>41</v>
      </c>
      <c r="D217" s="164" t="s">
        <v>497</v>
      </c>
      <c r="E217" s="164" t="s">
        <v>1091</v>
      </c>
      <c r="F217" s="162">
        <v>1602</v>
      </c>
      <c r="G217" s="163">
        <v>2923998.9</v>
      </c>
      <c r="H217" s="10">
        <v>1487</v>
      </c>
      <c r="I217" s="10">
        <v>2555100</v>
      </c>
      <c r="J217" s="49">
        <f t="shared" si="15"/>
        <v>0.92821473158551815</v>
      </c>
      <c r="K217" s="49">
        <f t="shared" si="16"/>
        <v>0.87383753803737751</v>
      </c>
      <c r="L217" s="49">
        <f t="shared" si="17"/>
        <v>0.27846441947565542</v>
      </c>
      <c r="M217" s="49">
        <f t="shared" si="18"/>
        <v>0.61168627662616426</v>
      </c>
      <c r="N217" s="144">
        <f t="shared" si="19"/>
        <v>0.89015069610181974</v>
      </c>
      <c r="O217" s="47"/>
      <c r="P217" s="47"/>
    </row>
    <row r="218" spans="1:16">
      <c r="A218" s="175">
        <v>215</v>
      </c>
      <c r="B218" s="161" t="s">
        <v>1044</v>
      </c>
      <c r="C218" s="161" t="s">
        <v>172</v>
      </c>
      <c r="D218" s="161" t="s">
        <v>572</v>
      </c>
      <c r="E218" s="187" t="s">
        <v>1241</v>
      </c>
      <c r="F218" s="166">
        <v>952</v>
      </c>
      <c r="G218" s="163">
        <v>2255459.6</v>
      </c>
      <c r="H218" s="10">
        <v>769</v>
      </c>
      <c r="I218" s="10">
        <v>1637390</v>
      </c>
      <c r="J218" s="49">
        <f t="shared" si="15"/>
        <v>0.8077731092436975</v>
      </c>
      <c r="K218" s="49">
        <f t="shared" si="16"/>
        <v>0.72596733721144902</v>
      </c>
      <c r="L218" s="49">
        <f t="shared" si="17"/>
        <v>0.24233193277310924</v>
      </c>
      <c r="M218" s="49">
        <f t="shared" si="18"/>
        <v>0.50817713604801429</v>
      </c>
      <c r="N218" s="144">
        <f t="shared" si="19"/>
        <v>0.75050906882112356</v>
      </c>
      <c r="O218" s="47"/>
      <c r="P218" s="47"/>
    </row>
    <row r="219" spans="1:16">
      <c r="A219" s="175">
        <v>216</v>
      </c>
      <c r="B219" s="161" t="s">
        <v>1044</v>
      </c>
      <c r="C219" s="161" t="s">
        <v>172</v>
      </c>
      <c r="D219" s="161" t="s">
        <v>571</v>
      </c>
      <c r="E219" s="161" t="s">
        <v>1373</v>
      </c>
      <c r="F219" s="166">
        <v>930</v>
      </c>
      <c r="G219" s="163">
        <v>2005352.125</v>
      </c>
      <c r="H219" s="10">
        <v>500</v>
      </c>
      <c r="I219" s="10">
        <v>1124490</v>
      </c>
      <c r="J219" s="49">
        <f t="shared" si="15"/>
        <v>0.5376344086021505</v>
      </c>
      <c r="K219" s="49">
        <f t="shared" si="16"/>
        <v>0.56074441290454169</v>
      </c>
      <c r="L219" s="49">
        <f t="shared" si="17"/>
        <v>0.16129032258064516</v>
      </c>
      <c r="M219" s="49">
        <f t="shared" si="18"/>
        <v>0.39252108903317917</v>
      </c>
      <c r="N219" s="144">
        <f t="shared" si="19"/>
        <v>0.5538114116138243</v>
      </c>
      <c r="O219" s="47"/>
      <c r="P219" s="47"/>
    </row>
    <row r="220" spans="1:16">
      <c r="A220" s="175">
        <v>217</v>
      </c>
      <c r="B220" s="161" t="s">
        <v>1044</v>
      </c>
      <c r="C220" s="161" t="s">
        <v>172</v>
      </c>
      <c r="D220" s="161" t="s">
        <v>579</v>
      </c>
      <c r="E220" s="161" t="s">
        <v>1091</v>
      </c>
      <c r="F220" s="166">
        <v>2262</v>
      </c>
      <c r="G220" s="163">
        <v>3833759.15</v>
      </c>
      <c r="H220" s="10">
        <v>1189</v>
      </c>
      <c r="I220" s="10">
        <v>2015015</v>
      </c>
      <c r="J220" s="49">
        <f t="shared" si="15"/>
        <v>0.52564102564102566</v>
      </c>
      <c r="K220" s="49">
        <f t="shared" si="16"/>
        <v>0.52559770219263779</v>
      </c>
      <c r="L220" s="49">
        <f t="shared" si="17"/>
        <v>0.15769230769230769</v>
      </c>
      <c r="M220" s="49">
        <f t="shared" si="18"/>
        <v>0.36791839153484646</v>
      </c>
      <c r="N220" s="144">
        <f t="shared" si="19"/>
        <v>0.52561069922715409</v>
      </c>
      <c r="O220" s="47"/>
      <c r="P220" s="47"/>
    </row>
    <row r="221" spans="1:16">
      <c r="A221" s="175">
        <v>218</v>
      </c>
      <c r="B221" s="161" t="s">
        <v>1044</v>
      </c>
      <c r="C221" s="161" t="s">
        <v>172</v>
      </c>
      <c r="D221" s="161" t="s">
        <v>580</v>
      </c>
      <c r="E221" s="161" t="s">
        <v>1390</v>
      </c>
      <c r="F221" s="166">
        <v>1166</v>
      </c>
      <c r="G221" s="163">
        <v>2149944.5499999998</v>
      </c>
      <c r="H221" s="10">
        <v>843</v>
      </c>
      <c r="I221" s="10">
        <v>1227360</v>
      </c>
      <c r="J221" s="49">
        <f t="shared" si="15"/>
        <v>0.72298456260720412</v>
      </c>
      <c r="K221" s="49">
        <f t="shared" si="16"/>
        <v>0.57087983966842315</v>
      </c>
      <c r="L221" s="49">
        <f t="shared" si="17"/>
        <v>0.21689536878216123</v>
      </c>
      <c r="M221" s="49">
        <f t="shared" si="18"/>
        <v>0.39961588776789619</v>
      </c>
      <c r="N221" s="144">
        <f t="shared" si="19"/>
        <v>0.61651125655005745</v>
      </c>
      <c r="O221" s="47"/>
      <c r="P221" s="47"/>
    </row>
    <row r="222" spans="1:16">
      <c r="A222" s="175">
        <v>219</v>
      </c>
      <c r="B222" s="161" t="s">
        <v>1044</v>
      </c>
      <c r="C222" s="161" t="s">
        <v>172</v>
      </c>
      <c r="D222" s="161" t="s">
        <v>575</v>
      </c>
      <c r="E222" s="161" t="s">
        <v>576</v>
      </c>
      <c r="F222" s="166">
        <v>1950</v>
      </c>
      <c r="G222" s="163">
        <v>4006402.875</v>
      </c>
      <c r="H222" s="10">
        <v>1919</v>
      </c>
      <c r="I222" s="10">
        <v>2852755</v>
      </c>
      <c r="J222" s="49">
        <f t="shared" si="15"/>
        <v>0.98410256410256414</v>
      </c>
      <c r="K222" s="49">
        <f t="shared" si="16"/>
        <v>0.71204895987900363</v>
      </c>
      <c r="L222" s="49">
        <f t="shared" si="17"/>
        <v>0.29523076923076924</v>
      </c>
      <c r="M222" s="49">
        <f t="shared" si="18"/>
        <v>0.49843427191530248</v>
      </c>
      <c r="N222" s="144">
        <f t="shared" si="19"/>
        <v>0.79366504114607173</v>
      </c>
      <c r="O222" s="47"/>
      <c r="P222" s="47"/>
    </row>
    <row r="223" spans="1:16">
      <c r="A223" s="175">
        <v>220</v>
      </c>
      <c r="B223" s="161" t="s">
        <v>1044</v>
      </c>
      <c r="C223" s="161" t="s">
        <v>172</v>
      </c>
      <c r="D223" s="161" t="s">
        <v>581</v>
      </c>
      <c r="E223" s="161" t="s">
        <v>1151</v>
      </c>
      <c r="F223" s="166">
        <v>1184</v>
      </c>
      <c r="G223" s="163">
        <v>2346866.2999999998</v>
      </c>
      <c r="H223" s="10">
        <v>627</v>
      </c>
      <c r="I223" s="10">
        <v>1270720</v>
      </c>
      <c r="J223" s="49">
        <f t="shared" si="15"/>
        <v>0.52956081081081086</v>
      </c>
      <c r="K223" s="49">
        <f t="shared" si="16"/>
        <v>0.54145393795973806</v>
      </c>
      <c r="L223" s="49">
        <f t="shared" si="17"/>
        <v>0.15886824324324325</v>
      </c>
      <c r="M223" s="49">
        <f t="shared" si="18"/>
        <v>0.37901775657181663</v>
      </c>
      <c r="N223" s="144">
        <f t="shared" si="19"/>
        <v>0.53788599981505991</v>
      </c>
      <c r="O223" s="47"/>
      <c r="P223" s="47"/>
    </row>
    <row r="224" spans="1:16">
      <c r="A224" s="175">
        <v>221</v>
      </c>
      <c r="B224" s="161" t="s">
        <v>1044</v>
      </c>
      <c r="C224" s="161" t="s">
        <v>172</v>
      </c>
      <c r="D224" s="161" t="s">
        <v>577</v>
      </c>
      <c r="E224" s="161" t="s">
        <v>1391</v>
      </c>
      <c r="F224" s="166">
        <v>799</v>
      </c>
      <c r="G224" s="163">
        <v>1602006.35</v>
      </c>
      <c r="H224" s="10">
        <v>649</v>
      </c>
      <c r="I224" s="10">
        <v>807960</v>
      </c>
      <c r="J224" s="49">
        <f t="shared" si="15"/>
        <v>0.8122653316645807</v>
      </c>
      <c r="K224" s="49">
        <f t="shared" si="16"/>
        <v>0.50434257017770245</v>
      </c>
      <c r="L224" s="49">
        <f t="shared" si="17"/>
        <v>0.24367959949937421</v>
      </c>
      <c r="M224" s="49">
        <f t="shared" si="18"/>
        <v>0.35303979912439171</v>
      </c>
      <c r="N224" s="144">
        <f t="shared" si="19"/>
        <v>0.59671939862376588</v>
      </c>
      <c r="O224" s="47"/>
      <c r="P224" s="47"/>
    </row>
    <row r="225" spans="1:16">
      <c r="A225" s="175">
        <v>222</v>
      </c>
      <c r="B225" s="161" t="s">
        <v>1044</v>
      </c>
      <c r="C225" s="161" t="s">
        <v>172</v>
      </c>
      <c r="D225" s="161" t="s">
        <v>573</v>
      </c>
      <c r="E225" s="161" t="s">
        <v>574</v>
      </c>
      <c r="F225" s="166">
        <v>1255</v>
      </c>
      <c r="G225" s="163">
        <v>2291080.4</v>
      </c>
      <c r="H225" s="10">
        <v>1143</v>
      </c>
      <c r="I225" s="10">
        <v>1807795</v>
      </c>
      <c r="J225" s="49">
        <f t="shared" si="15"/>
        <v>0.91075697211155382</v>
      </c>
      <c r="K225" s="49">
        <f t="shared" si="16"/>
        <v>0.78905786108597498</v>
      </c>
      <c r="L225" s="49">
        <f t="shared" si="17"/>
        <v>0.27322709163346615</v>
      </c>
      <c r="M225" s="49">
        <f t="shared" si="18"/>
        <v>0.55234050276018243</v>
      </c>
      <c r="N225" s="144">
        <f t="shared" si="19"/>
        <v>0.82556759439364857</v>
      </c>
      <c r="O225" s="47"/>
      <c r="P225" s="47"/>
    </row>
    <row r="226" spans="1:16">
      <c r="A226" s="175">
        <v>223</v>
      </c>
      <c r="B226" s="161" t="s">
        <v>1240</v>
      </c>
      <c r="C226" s="161" t="s">
        <v>172</v>
      </c>
      <c r="D226" s="161" t="s">
        <v>565</v>
      </c>
      <c r="E226" s="161" t="s">
        <v>566</v>
      </c>
      <c r="F226" s="166">
        <v>773</v>
      </c>
      <c r="G226" s="163">
        <v>1570509.9</v>
      </c>
      <c r="H226" s="10">
        <v>549</v>
      </c>
      <c r="I226" s="10">
        <v>990330</v>
      </c>
      <c r="J226" s="49">
        <f t="shared" si="15"/>
        <v>0.71021992238033638</v>
      </c>
      <c r="K226" s="49">
        <f t="shared" si="16"/>
        <v>0.63057864200665026</v>
      </c>
      <c r="L226" s="49">
        <f t="shared" si="17"/>
        <v>0.21306597671410091</v>
      </c>
      <c r="M226" s="49">
        <f t="shared" si="18"/>
        <v>0.44140504940465514</v>
      </c>
      <c r="N226" s="144">
        <f t="shared" si="19"/>
        <v>0.65447102611875607</v>
      </c>
      <c r="O226" s="47"/>
      <c r="P226" s="47"/>
    </row>
    <row r="227" spans="1:16">
      <c r="A227" s="175">
        <v>224</v>
      </c>
      <c r="B227" s="161" t="s">
        <v>1240</v>
      </c>
      <c r="C227" s="161" t="s">
        <v>172</v>
      </c>
      <c r="D227" s="161" t="s">
        <v>569</v>
      </c>
      <c r="E227" s="161" t="s">
        <v>1324</v>
      </c>
      <c r="F227" s="166">
        <v>822</v>
      </c>
      <c r="G227" s="163">
        <v>1547226.125</v>
      </c>
      <c r="H227" s="10">
        <v>857</v>
      </c>
      <c r="I227" s="10">
        <v>1220790</v>
      </c>
      <c r="J227" s="49">
        <f t="shared" si="15"/>
        <v>1.0425790754257906</v>
      </c>
      <c r="K227" s="49">
        <f t="shared" si="16"/>
        <v>0.78901847653328627</v>
      </c>
      <c r="L227" s="49">
        <f t="shared" si="17"/>
        <v>0.3</v>
      </c>
      <c r="M227" s="49">
        <f t="shared" si="18"/>
        <v>0.55231293357330036</v>
      </c>
      <c r="N227" s="144">
        <f t="shared" si="19"/>
        <v>0.8523129335733004</v>
      </c>
      <c r="O227" s="47"/>
      <c r="P227" s="47"/>
    </row>
    <row r="228" spans="1:16">
      <c r="A228" s="175">
        <v>225</v>
      </c>
      <c r="B228" s="161" t="s">
        <v>1240</v>
      </c>
      <c r="C228" s="161" t="s">
        <v>172</v>
      </c>
      <c r="D228" s="161" t="s">
        <v>567</v>
      </c>
      <c r="E228" s="161" t="s">
        <v>568</v>
      </c>
      <c r="F228" s="166">
        <v>958</v>
      </c>
      <c r="G228" s="163">
        <v>1874871.425</v>
      </c>
      <c r="H228" s="10">
        <v>665</v>
      </c>
      <c r="I228" s="10">
        <v>1036950</v>
      </c>
      <c r="J228" s="49">
        <f t="shared" si="15"/>
        <v>0.69415448851774531</v>
      </c>
      <c r="K228" s="49">
        <f t="shared" si="16"/>
        <v>0.55307792639700615</v>
      </c>
      <c r="L228" s="49">
        <f t="shared" si="17"/>
        <v>0.20824634655532359</v>
      </c>
      <c r="M228" s="49">
        <f t="shared" si="18"/>
        <v>0.38715454847790426</v>
      </c>
      <c r="N228" s="144">
        <f t="shared" si="19"/>
        <v>0.59540089503322791</v>
      </c>
      <c r="O228" s="47"/>
      <c r="P228" s="47"/>
    </row>
    <row r="229" spans="1:16">
      <c r="A229" s="175">
        <v>226</v>
      </c>
      <c r="B229" s="161" t="s">
        <v>1240</v>
      </c>
      <c r="C229" s="161" t="s">
        <v>172</v>
      </c>
      <c r="D229" s="161" t="s">
        <v>563</v>
      </c>
      <c r="E229" s="161" t="s">
        <v>564</v>
      </c>
      <c r="F229" s="166">
        <v>1428</v>
      </c>
      <c r="G229" s="163">
        <v>2787966.65</v>
      </c>
      <c r="H229" s="10">
        <v>1347</v>
      </c>
      <c r="I229" s="10">
        <v>2207365</v>
      </c>
      <c r="J229" s="49">
        <f t="shared" si="15"/>
        <v>0.94327731092436973</v>
      </c>
      <c r="K229" s="49">
        <f t="shared" si="16"/>
        <v>0.79174727574305814</v>
      </c>
      <c r="L229" s="49">
        <f t="shared" si="17"/>
        <v>0.28298319327731092</v>
      </c>
      <c r="M229" s="49">
        <f t="shared" si="18"/>
        <v>0.55422309302014061</v>
      </c>
      <c r="N229" s="144">
        <f t="shared" si="19"/>
        <v>0.83720628629745153</v>
      </c>
      <c r="O229" s="47"/>
      <c r="P229" s="47"/>
    </row>
    <row r="230" spans="1:16">
      <c r="A230" s="175">
        <v>227</v>
      </c>
      <c r="B230" s="161" t="s">
        <v>162</v>
      </c>
      <c r="C230" s="161" t="s">
        <v>172</v>
      </c>
      <c r="D230" s="161" t="s">
        <v>555</v>
      </c>
      <c r="E230" s="161" t="s">
        <v>556</v>
      </c>
      <c r="F230" s="166">
        <v>1753</v>
      </c>
      <c r="G230" s="163">
        <v>3304576.35</v>
      </c>
      <c r="H230" s="10">
        <v>1427</v>
      </c>
      <c r="I230" s="10">
        <v>2560485</v>
      </c>
      <c r="J230" s="49">
        <f t="shared" si="15"/>
        <v>0.81403308613804903</v>
      </c>
      <c r="K230" s="49">
        <f t="shared" si="16"/>
        <v>0.77483003229748348</v>
      </c>
      <c r="L230" s="49">
        <f t="shared" si="17"/>
        <v>0.24420992584141471</v>
      </c>
      <c r="M230" s="49">
        <f t="shared" si="18"/>
        <v>0.54238102260823839</v>
      </c>
      <c r="N230" s="144">
        <f t="shared" si="19"/>
        <v>0.78659094844965316</v>
      </c>
      <c r="O230" s="47"/>
      <c r="P230" s="47"/>
    </row>
    <row r="231" spans="1:16">
      <c r="A231" s="175">
        <v>228</v>
      </c>
      <c r="B231" s="161" t="s">
        <v>162</v>
      </c>
      <c r="C231" s="161" t="s">
        <v>172</v>
      </c>
      <c r="D231" s="161" t="s">
        <v>551</v>
      </c>
      <c r="E231" s="161" t="s">
        <v>552</v>
      </c>
      <c r="F231" s="166">
        <v>1652</v>
      </c>
      <c r="G231" s="163">
        <v>3346786.2749999999</v>
      </c>
      <c r="H231" s="10">
        <v>920</v>
      </c>
      <c r="I231" s="10">
        <v>2351600</v>
      </c>
      <c r="J231" s="49">
        <f t="shared" si="15"/>
        <v>0.55690072639225185</v>
      </c>
      <c r="K231" s="49">
        <f t="shared" si="16"/>
        <v>0.70264421052700776</v>
      </c>
      <c r="L231" s="49">
        <f t="shared" si="17"/>
        <v>0.16707021791767554</v>
      </c>
      <c r="M231" s="49">
        <f t="shared" si="18"/>
        <v>0.49185094736890539</v>
      </c>
      <c r="N231" s="144">
        <f t="shared" si="19"/>
        <v>0.65892116528658096</v>
      </c>
      <c r="O231" s="47"/>
      <c r="P231" s="47"/>
    </row>
    <row r="232" spans="1:16">
      <c r="A232" s="175">
        <v>229</v>
      </c>
      <c r="B232" s="161" t="s">
        <v>162</v>
      </c>
      <c r="C232" s="161" t="s">
        <v>172</v>
      </c>
      <c r="D232" s="161" t="s">
        <v>561</v>
      </c>
      <c r="E232" s="161" t="s">
        <v>1358</v>
      </c>
      <c r="F232" s="166">
        <v>1947</v>
      </c>
      <c r="G232" s="163">
        <v>3796750</v>
      </c>
      <c r="H232" s="10">
        <v>1168</v>
      </c>
      <c r="I232" s="10">
        <v>2552590</v>
      </c>
      <c r="J232" s="49">
        <f t="shared" si="15"/>
        <v>0.59989727786337954</v>
      </c>
      <c r="K232" s="49">
        <f t="shared" si="16"/>
        <v>0.67230921182590375</v>
      </c>
      <c r="L232" s="49">
        <f t="shared" si="17"/>
        <v>0.17996918335901385</v>
      </c>
      <c r="M232" s="49">
        <f t="shared" si="18"/>
        <v>0.47061644827813259</v>
      </c>
      <c r="N232" s="144">
        <f t="shared" si="19"/>
        <v>0.65058563163714644</v>
      </c>
      <c r="O232" s="47"/>
      <c r="P232" s="47"/>
    </row>
    <row r="233" spans="1:16">
      <c r="A233" s="175">
        <v>230</v>
      </c>
      <c r="B233" s="161" t="s">
        <v>162</v>
      </c>
      <c r="C233" s="161" t="s">
        <v>172</v>
      </c>
      <c r="D233" s="161" t="s">
        <v>557</v>
      </c>
      <c r="E233" s="161" t="s">
        <v>1325</v>
      </c>
      <c r="F233" s="166">
        <v>1033</v>
      </c>
      <c r="G233" s="163">
        <v>1642667.9249999998</v>
      </c>
      <c r="H233" s="10">
        <v>864</v>
      </c>
      <c r="I233" s="10">
        <v>1566220</v>
      </c>
      <c r="J233" s="49">
        <f t="shared" si="15"/>
        <v>0.83639883833494677</v>
      </c>
      <c r="K233" s="49">
        <f t="shared" si="16"/>
        <v>0.95346112026872398</v>
      </c>
      <c r="L233" s="49">
        <f t="shared" si="17"/>
        <v>0.25091965150048401</v>
      </c>
      <c r="M233" s="49">
        <f t="shared" si="18"/>
        <v>0.66742278418810674</v>
      </c>
      <c r="N233" s="144">
        <f t="shared" si="19"/>
        <v>0.91834243568859075</v>
      </c>
      <c r="O233" s="47"/>
      <c r="P233" s="47"/>
    </row>
    <row r="234" spans="1:16">
      <c r="A234" s="175">
        <v>231</v>
      </c>
      <c r="B234" s="161" t="s">
        <v>162</v>
      </c>
      <c r="C234" s="161" t="s">
        <v>172</v>
      </c>
      <c r="D234" s="161" t="s">
        <v>559</v>
      </c>
      <c r="E234" s="161" t="s">
        <v>560</v>
      </c>
      <c r="F234" s="166">
        <v>1721</v>
      </c>
      <c r="G234" s="163">
        <v>3737890.5750000002</v>
      </c>
      <c r="H234" s="10">
        <v>1231</v>
      </c>
      <c r="I234" s="10">
        <v>3425185</v>
      </c>
      <c r="J234" s="49">
        <f t="shared" si="15"/>
        <v>0.71528181289947701</v>
      </c>
      <c r="K234" s="49">
        <f t="shared" si="16"/>
        <v>0.91634169895409523</v>
      </c>
      <c r="L234" s="49">
        <f t="shared" si="17"/>
        <v>0.2145845438698431</v>
      </c>
      <c r="M234" s="49">
        <f t="shared" si="18"/>
        <v>0.64143918926786658</v>
      </c>
      <c r="N234" s="144">
        <f t="shared" si="19"/>
        <v>0.85602373313770963</v>
      </c>
      <c r="O234" s="47"/>
      <c r="P234" s="47"/>
    </row>
    <row r="235" spans="1:16">
      <c r="A235" s="175">
        <v>232</v>
      </c>
      <c r="B235" s="201" t="s">
        <v>166</v>
      </c>
      <c r="C235" s="161" t="s">
        <v>172</v>
      </c>
      <c r="D235" s="161" t="s">
        <v>519</v>
      </c>
      <c r="E235" s="161" t="s">
        <v>1356</v>
      </c>
      <c r="F235" s="166">
        <v>874</v>
      </c>
      <c r="G235" s="163">
        <v>1710667.325</v>
      </c>
      <c r="H235" s="10">
        <v>695</v>
      </c>
      <c r="I235" s="10">
        <v>1515430</v>
      </c>
      <c r="J235" s="49">
        <f t="shared" si="15"/>
        <v>0.79519450800915337</v>
      </c>
      <c r="K235" s="49">
        <f t="shared" si="16"/>
        <v>0.88587066453730279</v>
      </c>
      <c r="L235" s="49">
        <f t="shared" si="17"/>
        <v>0.238558352402746</v>
      </c>
      <c r="M235" s="49">
        <f t="shared" si="18"/>
        <v>0.62010946517611187</v>
      </c>
      <c r="N235" s="144">
        <f t="shared" si="19"/>
        <v>0.85866781757885791</v>
      </c>
      <c r="O235" s="47"/>
      <c r="P235" s="47"/>
    </row>
    <row r="236" spans="1:16">
      <c r="A236" s="175">
        <v>233</v>
      </c>
      <c r="B236" s="201" t="s">
        <v>166</v>
      </c>
      <c r="C236" s="161" t="s">
        <v>172</v>
      </c>
      <c r="D236" s="161" t="s">
        <v>522</v>
      </c>
      <c r="E236" s="161" t="s">
        <v>1357</v>
      </c>
      <c r="F236" s="166">
        <v>477</v>
      </c>
      <c r="G236" s="163">
        <v>949520.22499999998</v>
      </c>
      <c r="H236" s="10">
        <v>210</v>
      </c>
      <c r="I236" s="10">
        <v>351550</v>
      </c>
      <c r="J236" s="49">
        <f t="shared" si="15"/>
        <v>0.44025157232704404</v>
      </c>
      <c r="K236" s="49">
        <f t="shared" si="16"/>
        <v>0.37023961232631986</v>
      </c>
      <c r="L236" s="49">
        <f t="shared" si="17"/>
        <v>0.13207547169811321</v>
      </c>
      <c r="M236" s="49">
        <f t="shared" si="18"/>
        <v>0.25916772862842391</v>
      </c>
      <c r="N236" s="144">
        <f t="shared" si="19"/>
        <v>0.39124320032653714</v>
      </c>
      <c r="O236" s="47"/>
      <c r="P236" s="47"/>
    </row>
    <row r="237" spans="1:16">
      <c r="A237" s="175">
        <v>234</v>
      </c>
      <c r="B237" s="201" t="s">
        <v>166</v>
      </c>
      <c r="C237" s="161" t="s">
        <v>172</v>
      </c>
      <c r="D237" s="161" t="s">
        <v>521</v>
      </c>
      <c r="E237" s="161" t="s">
        <v>1242</v>
      </c>
      <c r="F237" s="166">
        <v>427</v>
      </c>
      <c r="G237" s="163">
        <v>808905.22499999998</v>
      </c>
      <c r="H237" s="10">
        <v>137</v>
      </c>
      <c r="I237" s="10">
        <v>308765</v>
      </c>
      <c r="J237" s="49">
        <f t="shared" si="15"/>
        <v>0.32084309133489464</v>
      </c>
      <c r="K237" s="49">
        <f t="shared" si="16"/>
        <v>0.38170726366614827</v>
      </c>
      <c r="L237" s="49">
        <f t="shared" si="17"/>
        <v>9.6252927400468383E-2</v>
      </c>
      <c r="M237" s="49">
        <f t="shared" si="18"/>
        <v>0.26719508456630375</v>
      </c>
      <c r="N237" s="144">
        <f t="shared" si="19"/>
        <v>0.36344801196677212</v>
      </c>
      <c r="O237" s="47"/>
      <c r="P237" s="47"/>
    </row>
    <row r="238" spans="1:16">
      <c r="A238" s="175">
        <v>235</v>
      </c>
      <c r="B238" s="184" t="s">
        <v>167</v>
      </c>
      <c r="C238" s="161" t="s">
        <v>172</v>
      </c>
      <c r="D238" s="184" t="s">
        <v>586</v>
      </c>
      <c r="E238" s="184" t="s">
        <v>587</v>
      </c>
      <c r="F238" s="166">
        <v>1322</v>
      </c>
      <c r="G238" s="163">
        <v>2512164</v>
      </c>
      <c r="H238" s="10">
        <v>1200</v>
      </c>
      <c r="I238" s="10">
        <v>1974295</v>
      </c>
      <c r="J238" s="49">
        <f t="shared" si="15"/>
        <v>0.90771558245083206</v>
      </c>
      <c r="K238" s="49">
        <f t="shared" si="16"/>
        <v>0.78589415340718205</v>
      </c>
      <c r="L238" s="49">
        <f t="shared" si="17"/>
        <v>0.27231467473524962</v>
      </c>
      <c r="M238" s="49">
        <f t="shared" si="18"/>
        <v>0.55012590738502742</v>
      </c>
      <c r="N238" s="144">
        <f t="shared" si="19"/>
        <v>0.82244058212027704</v>
      </c>
      <c r="O238" s="47"/>
      <c r="P238" s="47"/>
    </row>
    <row r="239" spans="1:16">
      <c r="A239" s="175">
        <v>236</v>
      </c>
      <c r="B239" s="184" t="s">
        <v>167</v>
      </c>
      <c r="C239" s="161" t="s">
        <v>172</v>
      </c>
      <c r="D239" s="184" t="s">
        <v>588</v>
      </c>
      <c r="E239" s="184" t="s">
        <v>589</v>
      </c>
      <c r="F239" s="166">
        <v>1094</v>
      </c>
      <c r="G239" s="163">
        <v>2416645.5249999999</v>
      </c>
      <c r="H239" s="10">
        <v>870</v>
      </c>
      <c r="I239" s="10">
        <v>1868430</v>
      </c>
      <c r="J239" s="49">
        <f t="shared" si="15"/>
        <v>0.79524680073126142</v>
      </c>
      <c r="K239" s="49">
        <f t="shared" si="16"/>
        <v>0.77315021200719958</v>
      </c>
      <c r="L239" s="49">
        <f t="shared" si="17"/>
        <v>0.23857404021937842</v>
      </c>
      <c r="M239" s="49">
        <f t="shared" si="18"/>
        <v>0.54120514840503964</v>
      </c>
      <c r="N239" s="144">
        <f t="shared" si="19"/>
        <v>0.77977918862441808</v>
      </c>
      <c r="O239" s="47"/>
      <c r="P239" s="47"/>
    </row>
    <row r="240" spans="1:16">
      <c r="A240" s="175">
        <v>237</v>
      </c>
      <c r="B240" s="184" t="s">
        <v>167</v>
      </c>
      <c r="C240" s="161" t="s">
        <v>172</v>
      </c>
      <c r="D240" s="184" t="s">
        <v>583</v>
      </c>
      <c r="E240" s="184" t="s">
        <v>1395</v>
      </c>
      <c r="F240" s="166">
        <v>892</v>
      </c>
      <c r="G240" s="163">
        <v>1694109.25</v>
      </c>
      <c r="H240" s="10">
        <v>787</v>
      </c>
      <c r="I240" s="10">
        <v>1291065</v>
      </c>
      <c r="J240" s="49">
        <f t="shared" si="15"/>
        <v>0.88228699551569512</v>
      </c>
      <c r="K240" s="49">
        <f t="shared" si="16"/>
        <v>0.76209075654359359</v>
      </c>
      <c r="L240" s="49">
        <f t="shared" si="17"/>
        <v>0.26468609865470855</v>
      </c>
      <c r="M240" s="49">
        <f t="shared" si="18"/>
        <v>0.53346352958051546</v>
      </c>
      <c r="N240" s="144">
        <f t="shared" si="19"/>
        <v>0.79814962823522406</v>
      </c>
      <c r="O240" s="47"/>
      <c r="P240" s="47"/>
    </row>
    <row r="241" spans="1:16">
      <c r="A241" s="175">
        <v>238</v>
      </c>
      <c r="B241" s="184" t="s">
        <v>167</v>
      </c>
      <c r="C241" s="184" t="s">
        <v>172</v>
      </c>
      <c r="D241" s="184" t="s">
        <v>582</v>
      </c>
      <c r="E241" s="184" t="s">
        <v>1172</v>
      </c>
      <c r="F241" s="166">
        <v>773</v>
      </c>
      <c r="G241" s="163">
        <v>1450802.2749999999</v>
      </c>
      <c r="H241" s="10">
        <v>670</v>
      </c>
      <c r="I241" s="10">
        <v>962530</v>
      </c>
      <c r="J241" s="49">
        <f t="shared" si="15"/>
        <v>0.86675291073738681</v>
      </c>
      <c r="K241" s="49">
        <f t="shared" si="16"/>
        <v>0.66344671261285415</v>
      </c>
      <c r="L241" s="49">
        <f t="shared" si="17"/>
        <v>0.26002587322121601</v>
      </c>
      <c r="M241" s="49">
        <f t="shared" si="18"/>
        <v>0.46441269882899788</v>
      </c>
      <c r="N241" s="144">
        <f t="shared" si="19"/>
        <v>0.72443857205021389</v>
      </c>
      <c r="O241" s="47"/>
      <c r="P241" s="47"/>
    </row>
    <row r="242" spans="1:16">
      <c r="A242" s="175">
        <v>239</v>
      </c>
      <c r="B242" s="184" t="s">
        <v>167</v>
      </c>
      <c r="C242" s="184" t="s">
        <v>172</v>
      </c>
      <c r="D242" s="184" t="s">
        <v>585</v>
      </c>
      <c r="E242" s="184" t="s">
        <v>1401</v>
      </c>
      <c r="F242" s="166">
        <v>728</v>
      </c>
      <c r="G242" s="163">
        <v>1327836.075</v>
      </c>
      <c r="H242" s="10">
        <v>740</v>
      </c>
      <c r="I242" s="10">
        <v>994255</v>
      </c>
      <c r="J242" s="49">
        <f t="shared" si="15"/>
        <v>1.0164835164835164</v>
      </c>
      <c r="K242" s="49">
        <f t="shared" si="16"/>
        <v>0.74877842131228434</v>
      </c>
      <c r="L242" s="49">
        <f t="shared" si="17"/>
        <v>0.3</v>
      </c>
      <c r="M242" s="49">
        <f t="shared" si="18"/>
        <v>0.52414489491859906</v>
      </c>
      <c r="N242" s="144">
        <f t="shared" si="19"/>
        <v>0.82414489491859899</v>
      </c>
      <c r="O242" s="47"/>
      <c r="P242" s="47"/>
    </row>
    <row r="243" spans="1:16">
      <c r="A243" s="175">
        <v>240</v>
      </c>
      <c r="B243" s="201" t="s">
        <v>168</v>
      </c>
      <c r="C243" s="161" t="s">
        <v>172</v>
      </c>
      <c r="D243" s="161" t="s">
        <v>525</v>
      </c>
      <c r="E243" s="161" t="s">
        <v>1396</v>
      </c>
      <c r="F243" s="166">
        <v>984</v>
      </c>
      <c r="G243" s="163">
        <v>1998091.65</v>
      </c>
      <c r="H243" s="10">
        <v>603</v>
      </c>
      <c r="I243" s="10">
        <v>1516050</v>
      </c>
      <c r="J243" s="49">
        <f t="shared" si="15"/>
        <v>0.61280487804878048</v>
      </c>
      <c r="K243" s="49">
        <f t="shared" si="16"/>
        <v>0.75874897930733065</v>
      </c>
      <c r="L243" s="49">
        <f t="shared" si="17"/>
        <v>0.18384146341463414</v>
      </c>
      <c r="M243" s="49">
        <f t="shared" si="18"/>
        <v>0.53112428551513147</v>
      </c>
      <c r="N243" s="144">
        <f t="shared" si="19"/>
        <v>0.71496574892976561</v>
      </c>
      <c r="O243" s="47"/>
      <c r="P243" s="47"/>
    </row>
    <row r="244" spans="1:16">
      <c r="A244" s="175">
        <v>241</v>
      </c>
      <c r="B244" s="201" t="s">
        <v>168</v>
      </c>
      <c r="C244" s="161" t="s">
        <v>172</v>
      </c>
      <c r="D244" s="161" t="s">
        <v>528</v>
      </c>
      <c r="E244" s="161" t="s">
        <v>529</v>
      </c>
      <c r="F244" s="166">
        <v>886</v>
      </c>
      <c r="G244" s="163">
        <v>1748725.675</v>
      </c>
      <c r="H244" s="10">
        <v>573</v>
      </c>
      <c r="I244" s="10">
        <v>850015</v>
      </c>
      <c r="J244" s="49">
        <f t="shared" si="15"/>
        <v>0.64672686230248311</v>
      </c>
      <c r="K244" s="49">
        <f t="shared" si="16"/>
        <v>0.4860768113329153</v>
      </c>
      <c r="L244" s="49">
        <f t="shared" si="17"/>
        <v>0.19401805869074493</v>
      </c>
      <c r="M244" s="49">
        <f t="shared" si="18"/>
        <v>0.34025376793304069</v>
      </c>
      <c r="N244" s="144">
        <f t="shared" si="19"/>
        <v>0.53427182662378558</v>
      </c>
      <c r="O244" s="47"/>
      <c r="P244" s="47"/>
    </row>
    <row r="245" spans="1:16">
      <c r="A245" s="175">
        <v>242</v>
      </c>
      <c r="B245" s="201" t="s">
        <v>168</v>
      </c>
      <c r="C245" s="161" t="s">
        <v>172</v>
      </c>
      <c r="D245" s="161" t="s">
        <v>530</v>
      </c>
      <c r="E245" s="161" t="s">
        <v>468</v>
      </c>
      <c r="F245" s="166">
        <v>1194</v>
      </c>
      <c r="G245" s="163">
        <v>2256442.25</v>
      </c>
      <c r="H245" s="10">
        <v>581</v>
      </c>
      <c r="I245" s="10">
        <v>1245930</v>
      </c>
      <c r="J245" s="49">
        <f t="shared" si="15"/>
        <v>0.48659966499162477</v>
      </c>
      <c r="K245" s="49">
        <f t="shared" si="16"/>
        <v>0.5521656935824526</v>
      </c>
      <c r="L245" s="49">
        <f t="shared" si="17"/>
        <v>0.14597989949748744</v>
      </c>
      <c r="M245" s="49">
        <f t="shared" si="18"/>
        <v>0.38651598550771682</v>
      </c>
      <c r="N245" s="144">
        <f t="shared" si="19"/>
        <v>0.53249588500520428</v>
      </c>
      <c r="O245" s="47"/>
      <c r="P245" s="47"/>
    </row>
    <row r="246" spans="1:16">
      <c r="A246" s="175">
        <v>243</v>
      </c>
      <c r="B246" s="201" t="s">
        <v>168</v>
      </c>
      <c r="C246" s="161" t="s">
        <v>172</v>
      </c>
      <c r="D246" s="161" t="s">
        <v>527</v>
      </c>
      <c r="E246" s="161" t="s">
        <v>1148</v>
      </c>
      <c r="F246" s="166">
        <v>1461</v>
      </c>
      <c r="G246" s="163">
        <v>2843568.35</v>
      </c>
      <c r="H246" s="10">
        <v>795</v>
      </c>
      <c r="I246" s="10">
        <v>1563610</v>
      </c>
      <c r="J246" s="49">
        <f t="shared" si="15"/>
        <v>0.54414784394250515</v>
      </c>
      <c r="K246" s="49">
        <f t="shared" si="16"/>
        <v>0.54987600350805699</v>
      </c>
      <c r="L246" s="49">
        <f t="shared" si="17"/>
        <v>0.16324435318275154</v>
      </c>
      <c r="M246" s="49">
        <f t="shared" si="18"/>
        <v>0.38491320245563987</v>
      </c>
      <c r="N246" s="144">
        <f t="shared" si="19"/>
        <v>0.54815755563839141</v>
      </c>
      <c r="O246" s="47"/>
      <c r="P246" s="47"/>
    </row>
    <row r="247" spans="1:16">
      <c r="A247" s="175">
        <v>244</v>
      </c>
      <c r="B247" s="201" t="s">
        <v>168</v>
      </c>
      <c r="C247" s="161" t="s">
        <v>172</v>
      </c>
      <c r="D247" s="161" t="s">
        <v>524</v>
      </c>
      <c r="E247" s="161" t="s">
        <v>1429</v>
      </c>
      <c r="F247" s="166">
        <v>749</v>
      </c>
      <c r="G247" s="163">
        <v>1441096.575</v>
      </c>
      <c r="H247" s="10">
        <v>500</v>
      </c>
      <c r="I247" s="10">
        <v>803865</v>
      </c>
      <c r="J247" s="49">
        <f t="shared" si="15"/>
        <v>0.66755674232309747</v>
      </c>
      <c r="K247" s="49">
        <f t="shared" si="16"/>
        <v>0.55781480155138108</v>
      </c>
      <c r="L247" s="49">
        <f t="shared" si="17"/>
        <v>0.20026702269692923</v>
      </c>
      <c r="M247" s="49">
        <f t="shared" si="18"/>
        <v>0.39047036108596672</v>
      </c>
      <c r="N247" s="144">
        <f t="shared" si="19"/>
        <v>0.59073738378289598</v>
      </c>
      <c r="O247" s="47"/>
      <c r="P247" s="47"/>
    </row>
    <row r="248" spans="1:16">
      <c r="A248" s="175">
        <v>245</v>
      </c>
      <c r="B248" s="161" t="s">
        <v>169</v>
      </c>
      <c r="C248" s="161" t="s">
        <v>172</v>
      </c>
      <c r="D248" s="161" t="s">
        <v>593</v>
      </c>
      <c r="E248" s="161" t="s">
        <v>594</v>
      </c>
      <c r="F248" s="166">
        <v>1054</v>
      </c>
      <c r="G248" s="163">
        <v>2056043.375</v>
      </c>
      <c r="H248" s="10">
        <v>701</v>
      </c>
      <c r="I248" s="10">
        <v>1218055</v>
      </c>
      <c r="J248" s="49">
        <f t="shared" si="15"/>
        <v>0.66508538899430736</v>
      </c>
      <c r="K248" s="49">
        <f t="shared" si="16"/>
        <v>0.59242670403293418</v>
      </c>
      <c r="L248" s="49">
        <f t="shared" si="17"/>
        <v>0.19952561669829219</v>
      </c>
      <c r="M248" s="49">
        <f t="shared" si="18"/>
        <v>0.41469869282305388</v>
      </c>
      <c r="N248" s="144">
        <f t="shared" si="19"/>
        <v>0.6142243095213461</v>
      </c>
      <c r="O248" s="47"/>
      <c r="P248" s="47"/>
    </row>
    <row r="249" spans="1:16">
      <c r="A249" s="175">
        <v>246</v>
      </c>
      <c r="B249" s="161" t="s">
        <v>169</v>
      </c>
      <c r="C249" s="161" t="s">
        <v>172</v>
      </c>
      <c r="D249" s="161" t="s">
        <v>597</v>
      </c>
      <c r="E249" s="161" t="s">
        <v>1204</v>
      </c>
      <c r="F249" s="166">
        <v>812</v>
      </c>
      <c r="G249" s="163">
        <v>1582746.35</v>
      </c>
      <c r="H249" s="10">
        <v>745</v>
      </c>
      <c r="I249" s="10">
        <v>1199225</v>
      </c>
      <c r="J249" s="49">
        <f t="shared" si="15"/>
        <v>0.91748768472906406</v>
      </c>
      <c r="K249" s="49">
        <f t="shared" si="16"/>
        <v>0.75768615735553579</v>
      </c>
      <c r="L249" s="49">
        <f t="shared" si="17"/>
        <v>0.27524630541871919</v>
      </c>
      <c r="M249" s="49">
        <f t="shared" si="18"/>
        <v>0.53038031014887499</v>
      </c>
      <c r="N249" s="144">
        <f t="shared" si="19"/>
        <v>0.80562661556759418</v>
      </c>
      <c r="O249" s="47"/>
      <c r="P249" s="47"/>
    </row>
    <row r="250" spans="1:16">
      <c r="A250" s="175">
        <v>247</v>
      </c>
      <c r="B250" s="161" t="s">
        <v>169</v>
      </c>
      <c r="C250" s="161" t="s">
        <v>172</v>
      </c>
      <c r="D250" s="161" t="s">
        <v>591</v>
      </c>
      <c r="E250" s="161" t="s">
        <v>592</v>
      </c>
      <c r="F250" s="166">
        <v>1142</v>
      </c>
      <c r="G250" s="163">
        <v>2246860.7999999998</v>
      </c>
      <c r="H250" s="10">
        <v>965</v>
      </c>
      <c r="I250" s="10">
        <v>1489230</v>
      </c>
      <c r="J250" s="49">
        <f t="shared" si="15"/>
        <v>0.84500875656742558</v>
      </c>
      <c r="K250" s="49">
        <f t="shared" si="16"/>
        <v>0.66280474518047583</v>
      </c>
      <c r="L250" s="49">
        <f t="shared" si="17"/>
        <v>0.25350262697022768</v>
      </c>
      <c r="M250" s="49">
        <f t="shared" si="18"/>
        <v>0.46396332162633303</v>
      </c>
      <c r="N250" s="144">
        <f t="shared" si="19"/>
        <v>0.71746594859656065</v>
      </c>
      <c r="O250" s="47"/>
      <c r="P250" s="47"/>
    </row>
    <row r="251" spans="1:16">
      <c r="A251" s="175">
        <v>248</v>
      </c>
      <c r="B251" s="161" t="s">
        <v>169</v>
      </c>
      <c r="C251" s="161" t="s">
        <v>172</v>
      </c>
      <c r="D251" s="161" t="s">
        <v>595</v>
      </c>
      <c r="E251" s="161" t="s">
        <v>596</v>
      </c>
      <c r="F251" s="166">
        <v>689</v>
      </c>
      <c r="G251" s="163">
        <v>1342910.1</v>
      </c>
      <c r="H251" s="10">
        <v>738</v>
      </c>
      <c r="I251" s="10">
        <v>1027325</v>
      </c>
      <c r="J251" s="49">
        <f t="shared" si="15"/>
        <v>1.0711175616835995</v>
      </c>
      <c r="K251" s="49">
        <f t="shared" si="16"/>
        <v>0.76499908668495376</v>
      </c>
      <c r="L251" s="49">
        <f t="shared" si="17"/>
        <v>0.3</v>
      </c>
      <c r="M251" s="49">
        <f t="shared" si="18"/>
        <v>0.53549936067946757</v>
      </c>
      <c r="N251" s="144">
        <f t="shared" si="19"/>
        <v>0.83549936067946762</v>
      </c>
      <c r="O251" s="47"/>
      <c r="P251" s="47"/>
    </row>
    <row r="252" spans="1:16">
      <c r="A252" s="175">
        <v>249</v>
      </c>
      <c r="B252" s="161" t="s">
        <v>169</v>
      </c>
      <c r="C252" s="161" t="s">
        <v>172</v>
      </c>
      <c r="D252" s="161" t="s">
        <v>590</v>
      </c>
      <c r="E252" s="161" t="s">
        <v>373</v>
      </c>
      <c r="F252" s="166">
        <v>365</v>
      </c>
      <c r="G252" s="163">
        <v>712303.27500000002</v>
      </c>
      <c r="H252" s="10">
        <v>310</v>
      </c>
      <c r="I252" s="10">
        <v>502575</v>
      </c>
      <c r="J252" s="49">
        <f t="shared" si="15"/>
        <v>0.84931506849315064</v>
      </c>
      <c r="K252" s="49">
        <f t="shared" si="16"/>
        <v>0.70556323077413896</v>
      </c>
      <c r="L252" s="49">
        <f t="shared" si="17"/>
        <v>0.25479452054794516</v>
      </c>
      <c r="M252" s="49">
        <f t="shared" si="18"/>
        <v>0.49389426154189725</v>
      </c>
      <c r="N252" s="144">
        <f t="shared" si="19"/>
        <v>0.74868878208984246</v>
      </c>
      <c r="O252" s="47"/>
      <c r="P252" s="47"/>
    </row>
    <row r="253" spans="1:16">
      <c r="A253" s="175">
        <v>250</v>
      </c>
      <c r="B253" s="161" t="s">
        <v>170</v>
      </c>
      <c r="C253" s="161" t="s">
        <v>172</v>
      </c>
      <c r="D253" s="161" t="s">
        <v>604</v>
      </c>
      <c r="E253" s="161" t="s">
        <v>605</v>
      </c>
      <c r="F253" s="166">
        <v>748</v>
      </c>
      <c r="G253" s="163">
        <v>1466513.2250000001</v>
      </c>
      <c r="H253" s="10">
        <v>549</v>
      </c>
      <c r="I253" s="10">
        <v>764335</v>
      </c>
      <c r="J253" s="49">
        <f t="shared" si="15"/>
        <v>0.73395721925133695</v>
      </c>
      <c r="K253" s="49">
        <f t="shared" si="16"/>
        <v>0.52119202675448084</v>
      </c>
      <c r="L253" s="49">
        <f t="shared" si="17"/>
        <v>0.22018716577540107</v>
      </c>
      <c r="M253" s="49">
        <f t="shared" si="18"/>
        <v>0.36483441872813654</v>
      </c>
      <c r="N253" s="144">
        <f t="shared" si="19"/>
        <v>0.58502158450353758</v>
      </c>
      <c r="O253" s="47"/>
      <c r="P253" s="47"/>
    </row>
    <row r="254" spans="1:16">
      <c r="A254" s="175">
        <v>251</v>
      </c>
      <c r="B254" s="161" t="s">
        <v>170</v>
      </c>
      <c r="C254" s="161" t="s">
        <v>172</v>
      </c>
      <c r="D254" s="161" t="s">
        <v>602</v>
      </c>
      <c r="E254" s="161" t="s">
        <v>1392</v>
      </c>
      <c r="F254" s="166">
        <v>748</v>
      </c>
      <c r="G254" s="163">
        <v>1466513.2250000001</v>
      </c>
      <c r="H254" s="10">
        <v>360</v>
      </c>
      <c r="I254" s="10">
        <v>553865</v>
      </c>
      <c r="J254" s="49">
        <f t="shared" si="15"/>
        <v>0.48128342245989303</v>
      </c>
      <c r="K254" s="49">
        <f t="shared" si="16"/>
        <v>0.37767473934645218</v>
      </c>
      <c r="L254" s="49">
        <f t="shared" si="17"/>
        <v>0.14438502673796791</v>
      </c>
      <c r="M254" s="49">
        <f t="shared" si="18"/>
        <v>0.2643723175425165</v>
      </c>
      <c r="N254" s="144">
        <f t="shared" si="19"/>
        <v>0.40875734428048438</v>
      </c>
      <c r="O254" s="47"/>
      <c r="P254" s="47"/>
    </row>
    <row r="255" spans="1:16">
      <c r="A255" s="175">
        <v>252</v>
      </c>
      <c r="B255" s="161" t="s">
        <v>170</v>
      </c>
      <c r="C255" s="161" t="s">
        <v>172</v>
      </c>
      <c r="D255" s="161" t="s">
        <v>600</v>
      </c>
      <c r="E255" s="161" t="s">
        <v>601</v>
      </c>
      <c r="F255" s="166">
        <v>888</v>
      </c>
      <c r="G255" s="163">
        <v>1723561.625</v>
      </c>
      <c r="H255" s="10">
        <v>411</v>
      </c>
      <c r="I255" s="10">
        <v>785430</v>
      </c>
      <c r="J255" s="49">
        <f t="shared" si="15"/>
        <v>0.46283783783783783</v>
      </c>
      <c r="K255" s="49">
        <f t="shared" si="16"/>
        <v>0.45570172171824724</v>
      </c>
      <c r="L255" s="49">
        <f t="shared" si="17"/>
        <v>0.13885135135135135</v>
      </c>
      <c r="M255" s="49">
        <f t="shared" si="18"/>
        <v>0.31899120520277308</v>
      </c>
      <c r="N255" s="144">
        <f t="shared" si="19"/>
        <v>0.45784255655412442</v>
      </c>
      <c r="O255" s="47"/>
      <c r="P255" s="47"/>
    </row>
    <row r="256" spans="1:16">
      <c r="A256" s="175">
        <v>253</v>
      </c>
      <c r="B256" s="161" t="s">
        <v>170</v>
      </c>
      <c r="C256" s="161" t="s">
        <v>172</v>
      </c>
      <c r="D256" s="161" t="s">
        <v>606</v>
      </c>
      <c r="E256" s="161" t="s">
        <v>1393</v>
      </c>
      <c r="F256" s="166">
        <v>374</v>
      </c>
      <c r="G256" s="163">
        <v>724970.42500000005</v>
      </c>
      <c r="H256" s="10">
        <v>266</v>
      </c>
      <c r="I256" s="10">
        <v>324315</v>
      </c>
      <c r="J256" s="49">
        <f t="shared" si="15"/>
        <v>0.71122994652406413</v>
      </c>
      <c r="K256" s="49">
        <f t="shared" si="16"/>
        <v>0.44734928324834766</v>
      </c>
      <c r="L256" s="49">
        <f t="shared" si="17"/>
        <v>0.21336898395721923</v>
      </c>
      <c r="M256" s="49">
        <f t="shared" si="18"/>
        <v>0.31314449827384333</v>
      </c>
      <c r="N256" s="144">
        <f t="shared" si="19"/>
        <v>0.52651348223106254</v>
      </c>
      <c r="O256" s="47"/>
      <c r="P256" s="47"/>
    </row>
    <row r="257" spans="1:16">
      <c r="A257" s="175">
        <v>254</v>
      </c>
      <c r="B257" s="161" t="s">
        <v>170</v>
      </c>
      <c r="C257" s="161" t="s">
        <v>172</v>
      </c>
      <c r="D257" s="161" t="s">
        <v>608</v>
      </c>
      <c r="E257" s="161" t="s">
        <v>1205</v>
      </c>
      <c r="F257" s="166">
        <v>1225</v>
      </c>
      <c r="G257" s="163">
        <v>2393105.6</v>
      </c>
      <c r="H257" s="10">
        <v>452</v>
      </c>
      <c r="I257" s="10">
        <v>1135345</v>
      </c>
      <c r="J257" s="49">
        <f t="shared" si="15"/>
        <v>0.36897959183673468</v>
      </c>
      <c r="K257" s="49">
        <f t="shared" si="16"/>
        <v>0.4744232765992441</v>
      </c>
      <c r="L257" s="49">
        <f t="shared" si="17"/>
        <v>0.11069387755102041</v>
      </c>
      <c r="M257" s="49">
        <f t="shared" si="18"/>
        <v>0.33209629361947085</v>
      </c>
      <c r="N257" s="144">
        <f t="shared" si="19"/>
        <v>0.44279017117049124</v>
      </c>
      <c r="O257" s="47"/>
      <c r="P257" s="47"/>
    </row>
    <row r="258" spans="1:16">
      <c r="A258" s="175">
        <v>255</v>
      </c>
      <c r="B258" s="161" t="s">
        <v>170</v>
      </c>
      <c r="C258" s="161" t="s">
        <v>172</v>
      </c>
      <c r="D258" s="161" t="s">
        <v>598</v>
      </c>
      <c r="E258" s="161" t="s">
        <v>1394</v>
      </c>
      <c r="F258" s="166">
        <v>704</v>
      </c>
      <c r="G258" s="163">
        <v>1377112.25</v>
      </c>
      <c r="H258" s="10">
        <v>288</v>
      </c>
      <c r="I258" s="10">
        <v>596120</v>
      </c>
      <c r="J258" s="49">
        <f t="shared" si="15"/>
        <v>0.40909090909090912</v>
      </c>
      <c r="K258" s="49">
        <f t="shared" si="16"/>
        <v>0.43287684064970011</v>
      </c>
      <c r="L258" s="49">
        <f t="shared" si="17"/>
        <v>0.12272727272727273</v>
      </c>
      <c r="M258" s="49">
        <f t="shared" si="18"/>
        <v>0.30301378845479005</v>
      </c>
      <c r="N258" s="144">
        <f t="shared" si="19"/>
        <v>0.42574106118206279</v>
      </c>
      <c r="O258" s="47"/>
      <c r="P258" s="47"/>
    </row>
    <row r="259" spans="1:16">
      <c r="A259" s="175">
        <v>256</v>
      </c>
      <c r="B259" s="161" t="s">
        <v>165</v>
      </c>
      <c r="C259" s="161" t="s">
        <v>172</v>
      </c>
      <c r="D259" s="161" t="s">
        <v>613</v>
      </c>
      <c r="E259" s="161" t="s">
        <v>1430</v>
      </c>
      <c r="F259" s="166">
        <v>1682</v>
      </c>
      <c r="G259" s="163">
        <v>3276995.8250000002</v>
      </c>
      <c r="H259" s="10">
        <v>893</v>
      </c>
      <c r="I259" s="10">
        <v>1634505</v>
      </c>
      <c r="J259" s="49">
        <f t="shared" si="15"/>
        <v>0.53091557669441136</v>
      </c>
      <c r="K259" s="49">
        <f t="shared" si="16"/>
        <v>0.49878153262523606</v>
      </c>
      <c r="L259" s="49">
        <f t="shared" si="17"/>
        <v>0.1592746730083234</v>
      </c>
      <c r="M259" s="49">
        <f t="shared" si="18"/>
        <v>0.34914707283766522</v>
      </c>
      <c r="N259" s="144">
        <f t="shared" si="19"/>
        <v>0.50842174584598865</v>
      </c>
      <c r="O259" s="47"/>
      <c r="P259" s="47"/>
    </row>
    <row r="260" spans="1:16">
      <c r="A260" s="175">
        <v>257</v>
      </c>
      <c r="B260" s="161" t="s">
        <v>165</v>
      </c>
      <c r="C260" s="161" t="s">
        <v>172</v>
      </c>
      <c r="D260" s="161" t="s">
        <v>617</v>
      </c>
      <c r="E260" s="161" t="s">
        <v>618</v>
      </c>
      <c r="F260" s="166">
        <v>779</v>
      </c>
      <c r="G260" s="163">
        <v>1525877.5249999999</v>
      </c>
      <c r="H260" s="10">
        <v>490</v>
      </c>
      <c r="I260" s="10">
        <v>766225</v>
      </c>
      <c r="J260" s="49">
        <f t="shared" ref="J260:J323" si="20">IFERROR(H260/F260,0)</f>
        <v>0.6290115532734275</v>
      </c>
      <c r="K260" s="49">
        <f t="shared" ref="K260:K323" si="21">IFERROR(I260/G260,0)</f>
        <v>0.50215367055753712</v>
      </c>
      <c r="L260" s="49">
        <f t="shared" si="17"/>
        <v>0.18870346598202825</v>
      </c>
      <c r="M260" s="49">
        <f t="shared" si="18"/>
        <v>0.35150756939027594</v>
      </c>
      <c r="N260" s="144">
        <f t="shared" si="19"/>
        <v>0.54021103537230419</v>
      </c>
      <c r="O260" s="47"/>
      <c r="P260" s="47"/>
    </row>
    <row r="261" spans="1:16">
      <c r="A261" s="175">
        <v>258</v>
      </c>
      <c r="B261" s="161" t="s">
        <v>165</v>
      </c>
      <c r="C261" s="161" t="s">
        <v>172</v>
      </c>
      <c r="D261" s="161" t="s">
        <v>615</v>
      </c>
      <c r="E261" s="161" t="s">
        <v>616</v>
      </c>
      <c r="F261" s="166">
        <v>1033</v>
      </c>
      <c r="G261" s="163">
        <v>2019491.7</v>
      </c>
      <c r="H261" s="10">
        <v>771</v>
      </c>
      <c r="I261" s="10">
        <v>1258030</v>
      </c>
      <c r="J261" s="49">
        <f t="shared" si="20"/>
        <v>0.7463697967086157</v>
      </c>
      <c r="K261" s="49">
        <f t="shared" si="21"/>
        <v>0.62294388236406217</v>
      </c>
      <c r="L261" s="49">
        <f t="shared" ref="L261:L324" si="22">IF((J261*0.3)&gt;30%,30%,(J261*0.3))</f>
        <v>0.22391093901258471</v>
      </c>
      <c r="M261" s="49">
        <f t="shared" ref="M261:M324" si="23">IF((K261*0.7)&gt;70%,70%,(K261*0.7))</f>
        <v>0.4360607176548435</v>
      </c>
      <c r="N261" s="144">
        <f t="shared" ref="N261:N324" si="24">L261+M261</f>
        <v>0.65997165666742819</v>
      </c>
      <c r="O261" s="47"/>
      <c r="P261" s="47"/>
    </row>
    <row r="262" spans="1:16">
      <c r="A262" s="175">
        <v>259</v>
      </c>
      <c r="B262" s="161" t="s">
        <v>165</v>
      </c>
      <c r="C262" s="161" t="s">
        <v>172</v>
      </c>
      <c r="D262" s="161" t="s">
        <v>611</v>
      </c>
      <c r="E262" s="161" t="s">
        <v>612</v>
      </c>
      <c r="F262" s="166">
        <v>904</v>
      </c>
      <c r="G262" s="163">
        <v>1757408.2999999998</v>
      </c>
      <c r="H262" s="10">
        <v>829</v>
      </c>
      <c r="I262" s="10">
        <v>1271405</v>
      </c>
      <c r="J262" s="49">
        <f t="shared" si="20"/>
        <v>0.91703539823008851</v>
      </c>
      <c r="K262" s="49">
        <f t="shared" si="21"/>
        <v>0.72345453244985825</v>
      </c>
      <c r="L262" s="49">
        <f t="shared" si="22"/>
        <v>0.27511061946902654</v>
      </c>
      <c r="M262" s="49">
        <f t="shared" si="23"/>
        <v>0.50641817271490075</v>
      </c>
      <c r="N262" s="144">
        <f t="shared" si="24"/>
        <v>0.78152879218392735</v>
      </c>
      <c r="O262" s="47"/>
      <c r="P262" s="47"/>
    </row>
    <row r="263" spans="1:16">
      <c r="A263" s="175">
        <v>260</v>
      </c>
      <c r="B263" s="161" t="s">
        <v>165</v>
      </c>
      <c r="C263" s="161" t="s">
        <v>172</v>
      </c>
      <c r="D263" s="161" t="s">
        <v>609</v>
      </c>
      <c r="E263" s="161" t="s">
        <v>1046</v>
      </c>
      <c r="F263" s="166">
        <v>1607</v>
      </c>
      <c r="G263" s="163">
        <v>3156070.0750000002</v>
      </c>
      <c r="H263" s="10">
        <v>819</v>
      </c>
      <c r="I263" s="10">
        <v>1527615</v>
      </c>
      <c r="J263" s="49">
        <f t="shared" si="20"/>
        <v>0.50964530180460488</v>
      </c>
      <c r="K263" s="49">
        <f t="shared" si="21"/>
        <v>0.48402442395072609</v>
      </c>
      <c r="L263" s="49">
        <f t="shared" si="22"/>
        <v>0.15289359054138146</v>
      </c>
      <c r="M263" s="49">
        <f t="shared" si="23"/>
        <v>0.33881709676550825</v>
      </c>
      <c r="N263" s="144">
        <f t="shared" si="24"/>
        <v>0.49171068730688972</v>
      </c>
      <c r="O263" s="47"/>
      <c r="P263" s="47"/>
    </row>
    <row r="264" spans="1:16">
      <c r="A264" s="175">
        <v>261</v>
      </c>
      <c r="B264" s="161" t="s">
        <v>165</v>
      </c>
      <c r="C264" s="161" t="s">
        <v>172</v>
      </c>
      <c r="D264" s="161" t="s">
        <v>1047</v>
      </c>
      <c r="E264" s="161" t="s">
        <v>1152</v>
      </c>
      <c r="F264" s="166">
        <v>779</v>
      </c>
      <c r="G264" s="163">
        <v>1525877.5249999999</v>
      </c>
      <c r="H264" s="10">
        <v>528</v>
      </c>
      <c r="I264" s="10">
        <v>798140</v>
      </c>
      <c r="J264" s="49">
        <f t="shared" si="20"/>
        <v>0.67779204107830548</v>
      </c>
      <c r="K264" s="49">
        <f t="shared" si="21"/>
        <v>0.52306950389088402</v>
      </c>
      <c r="L264" s="49">
        <f t="shared" si="22"/>
        <v>0.20333761232349165</v>
      </c>
      <c r="M264" s="49">
        <f t="shared" si="23"/>
        <v>0.36614865272361879</v>
      </c>
      <c r="N264" s="144">
        <f t="shared" si="24"/>
        <v>0.56948626504711042</v>
      </c>
      <c r="O264" s="47"/>
      <c r="P264" s="47"/>
    </row>
    <row r="265" spans="1:16">
      <c r="A265" s="175">
        <v>262</v>
      </c>
      <c r="B265" s="161" t="s">
        <v>165</v>
      </c>
      <c r="C265" s="161" t="s">
        <v>172</v>
      </c>
      <c r="D265" s="161" t="s">
        <v>610</v>
      </c>
      <c r="E265" s="161" t="s">
        <v>1243</v>
      </c>
      <c r="F265" s="166">
        <v>731</v>
      </c>
      <c r="G265" s="163">
        <v>1421476.55</v>
      </c>
      <c r="H265" s="10">
        <v>607</v>
      </c>
      <c r="I265" s="10">
        <v>967820</v>
      </c>
      <c r="J265" s="49">
        <f t="shared" si="20"/>
        <v>0.83036935704514359</v>
      </c>
      <c r="K265" s="49">
        <f t="shared" si="21"/>
        <v>0.68085541052365584</v>
      </c>
      <c r="L265" s="49">
        <f t="shared" si="22"/>
        <v>0.24911080711354305</v>
      </c>
      <c r="M265" s="49">
        <f t="shared" si="23"/>
        <v>0.47659878736655903</v>
      </c>
      <c r="N265" s="144">
        <f t="shared" si="24"/>
        <v>0.72570959448010208</v>
      </c>
      <c r="O265" s="47"/>
      <c r="P265" s="47"/>
    </row>
    <row r="266" spans="1:16">
      <c r="A266" s="175">
        <v>263</v>
      </c>
      <c r="B266" s="161" t="s">
        <v>165</v>
      </c>
      <c r="C266" s="161" t="s">
        <v>172</v>
      </c>
      <c r="D266" s="161" t="s">
        <v>619</v>
      </c>
      <c r="E266" s="161" t="s">
        <v>1106</v>
      </c>
      <c r="F266" s="166">
        <v>1123</v>
      </c>
      <c r="G266" s="163">
        <v>2181388.65</v>
      </c>
      <c r="H266" s="10">
        <v>1173</v>
      </c>
      <c r="I266" s="10">
        <v>1945425</v>
      </c>
      <c r="J266" s="49">
        <f t="shared" si="20"/>
        <v>1.0445235975066784</v>
      </c>
      <c r="K266" s="49">
        <f t="shared" si="21"/>
        <v>0.89182869820102895</v>
      </c>
      <c r="L266" s="49">
        <f t="shared" si="22"/>
        <v>0.3</v>
      </c>
      <c r="M266" s="49">
        <f t="shared" si="23"/>
        <v>0.62428008874072027</v>
      </c>
      <c r="N266" s="144">
        <f t="shared" si="24"/>
        <v>0.92428008874072032</v>
      </c>
      <c r="O266" s="47"/>
      <c r="P266" s="47"/>
    </row>
    <row r="267" spans="1:16">
      <c r="A267" s="175">
        <v>264</v>
      </c>
      <c r="B267" s="161" t="s">
        <v>160</v>
      </c>
      <c r="C267" s="161" t="s">
        <v>172</v>
      </c>
      <c r="D267" s="161" t="s">
        <v>532</v>
      </c>
      <c r="E267" s="161" t="s">
        <v>533</v>
      </c>
      <c r="F267" s="166">
        <v>1142</v>
      </c>
      <c r="G267" s="163">
        <v>2236213.65</v>
      </c>
      <c r="H267" s="10">
        <v>1176</v>
      </c>
      <c r="I267" s="10">
        <v>1768825</v>
      </c>
      <c r="J267" s="49">
        <f t="shared" si="20"/>
        <v>1.0297723292469352</v>
      </c>
      <c r="K267" s="49">
        <f t="shared" si="21"/>
        <v>0.79099105758521782</v>
      </c>
      <c r="L267" s="49">
        <f t="shared" si="22"/>
        <v>0.3</v>
      </c>
      <c r="M267" s="49">
        <f t="shared" si="23"/>
        <v>0.55369374030965246</v>
      </c>
      <c r="N267" s="144">
        <f t="shared" si="24"/>
        <v>0.8536937403096525</v>
      </c>
      <c r="O267" s="47"/>
      <c r="P267" s="47"/>
    </row>
    <row r="268" spans="1:16">
      <c r="A268" s="175">
        <v>265</v>
      </c>
      <c r="B268" s="161" t="s">
        <v>160</v>
      </c>
      <c r="C268" s="161" t="s">
        <v>172</v>
      </c>
      <c r="D268" s="161" t="s">
        <v>531</v>
      </c>
      <c r="E268" s="161" t="s">
        <v>1037</v>
      </c>
      <c r="F268" s="166">
        <v>1003</v>
      </c>
      <c r="G268" s="163">
        <v>1961382.4</v>
      </c>
      <c r="H268" s="10">
        <v>833</v>
      </c>
      <c r="I268" s="10">
        <v>1251505</v>
      </c>
      <c r="J268" s="49">
        <f t="shared" si="20"/>
        <v>0.83050847457627119</v>
      </c>
      <c r="K268" s="49">
        <f t="shared" si="21"/>
        <v>0.63807292244490421</v>
      </c>
      <c r="L268" s="49">
        <f t="shared" si="22"/>
        <v>0.24915254237288134</v>
      </c>
      <c r="M268" s="49">
        <f t="shared" si="23"/>
        <v>0.44665104571143294</v>
      </c>
      <c r="N268" s="144">
        <f t="shared" si="24"/>
        <v>0.69580358808431431</v>
      </c>
      <c r="O268" s="47"/>
      <c r="P268" s="47"/>
    </row>
    <row r="269" spans="1:16">
      <c r="A269" s="175">
        <v>266</v>
      </c>
      <c r="B269" s="161" t="s">
        <v>161</v>
      </c>
      <c r="C269" s="161" t="s">
        <v>172</v>
      </c>
      <c r="D269" s="161" t="s">
        <v>542</v>
      </c>
      <c r="E269" s="161" t="s">
        <v>543</v>
      </c>
      <c r="F269" s="166">
        <v>842</v>
      </c>
      <c r="G269" s="163">
        <v>1656225.175</v>
      </c>
      <c r="H269" s="10">
        <v>1044</v>
      </c>
      <c r="I269" s="10">
        <v>1514215</v>
      </c>
      <c r="J269" s="49">
        <f t="shared" si="20"/>
        <v>1.2399049881235154</v>
      </c>
      <c r="K269" s="49">
        <f t="shared" si="21"/>
        <v>0.91425672236868394</v>
      </c>
      <c r="L269" s="49">
        <f t="shared" si="22"/>
        <v>0.3</v>
      </c>
      <c r="M269" s="49">
        <f t="shared" si="23"/>
        <v>0.63997970565807871</v>
      </c>
      <c r="N269" s="144">
        <f t="shared" si="24"/>
        <v>0.93997970565807876</v>
      </c>
      <c r="O269" s="47"/>
      <c r="P269" s="47"/>
    </row>
    <row r="270" spans="1:16">
      <c r="A270" s="175">
        <v>267</v>
      </c>
      <c r="B270" s="161" t="s">
        <v>161</v>
      </c>
      <c r="C270" s="161" t="s">
        <v>172</v>
      </c>
      <c r="D270" s="161" t="s">
        <v>548</v>
      </c>
      <c r="E270" s="161" t="s">
        <v>1147</v>
      </c>
      <c r="F270" s="166">
        <v>1486</v>
      </c>
      <c r="G270" s="163">
        <v>2848553.6</v>
      </c>
      <c r="H270" s="10">
        <v>1082</v>
      </c>
      <c r="I270" s="10">
        <v>1540975</v>
      </c>
      <c r="J270" s="49">
        <f t="shared" si="20"/>
        <v>0.72812920592193808</v>
      </c>
      <c r="K270" s="49">
        <f t="shared" si="21"/>
        <v>0.54096752822204219</v>
      </c>
      <c r="L270" s="49">
        <f t="shared" si="22"/>
        <v>0.21843876177658142</v>
      </c>
      <c r="M270" s="49">
        <f t="shared" si="23"/>
        <v>0.37867726975542954</v>
      </c>
      <c r="N270" s="144">
        <f t="shared" si="24"/>
        <v>0.59711603153201098</v>
      </c>
      <c r="O270" s="47"/>
      <c r="P270" s="47"/>
    </row>
    <row r="271" spans="1:16">
      <c r="A271" s="175">
        <v>268</v>
      </c>
      <c r="B271" s="161" t="s">
        <v>161</v>
      </c>
      <c r="C271" s="161" t="s">
        <v>172</v>
      </c>
      <c r="D271" s="161" t="s">
        <v>549</v>
      </c>
      <c r="E271" s="161" t="s">
        <v>550</v>
      </c>
      <c r="F271" s="166">
        <v>951</v>
      </c>
      <c r="G271" s="163">
        <v>1867809.2749999999</v>
      </c>
      <c r="H271" s="10">
        <v>1000</v>
      </c>
      <c r="I271" s="10">
        <v>1745295</v>
      </c>
      <c r="J271" s="49">
        <f t="shared" si="20"/>
        <v>1.0515247108307044</v>
      </c>
      <c r="K271" s="49">
        <f t="shared" si="21"/>
        <v>0.93440750260756689</v>
      </c>
      <c r="L271" s="49">
        <f t="shared" si="22"/>
        <v>0.3</v>
      </c>
      <c r="M271" s="49">
        <f t="shared" si="23"/>
        <v>0.65408525182529675</v>
      </c>
      <c r="N271" s="144">
        <f t="shared" si="24"/>
        <v>0.95408525182529669</v>
      </c>
      <c r="O271" s="47"/>
      <c r="P271" s="47"/>
    </row>
    <row r="272" spans="1:16">
      <c r="A272" s="175">
        <v>269</v>
      </c>
      <c r="B272" s="161" t="s">
        <v>161</v>
      </c>
      <c r="C272" s="161" t="s">
        <v>172</v>
      </c>
      <c r="D272" s="161" t="s">
        <v>540</v>
      </c>
      <c r="E272" s="161" t="s">
        <v>541</v>
      </c>
      <c r="F272" s="166">
        <v>1209</v>
      </c>
      <c r="G272" s="163">
        <v>2370118.4500000002</v>
      </c>
      <c r="H272" s="10">
        <v>726</v>
      </c>
      <c r="I272" s="10">
        <v>1502145</v>
      </c>
      <c r="J272" s="49">
        <f t="shared" si="20"/>
        <v>0.60049627791563276</v>
      </c>
      <c r="K272" s="49">
        <f t="shared" si="21"/>
        <v>0.63378477982819803</v>
      </c>
      <c r="L272" s="49">
        <f t="shared" si="22"/>
        <v>0.18014888337468982</v>
      </c>
      <c r="M272" s="49">
        <f t="shared" si="23"/>
        <v>0.44364934587973859</v>
      </c>
      <c r="N272" s="144">
        <f t="shared" si="24"/>
        <v>0.6237982292544284</v>
      </c>
      <c r="O272" s="47"/>
      <c r="P272" s="47"/>
    </row>
    <row r="273" spans="1:16">
      <c r="A273" s="175">
        <v>270</v>
      </c>
      <c r="B273" s="161" t="s">
        <v>161</v>
      </c>
      <c r="C273" s="161" t="s">
        <v>172</v>
      </c>
      <c r="D273" s="161" t="s">
        <v>536</v>
      </c>
      <c r="E273" s="161" t="s">
        <v>537</v>
      </c>
      <c r="F273" s="166">
        <v>1386</v>
      </c>
      <c r="G273" s="163">
        <v>2706017.8250000002</v>
      </c>
      <c r="H273" s="10">
        <v>585</v>
      </c>
      <c r="I273" s="10">
        <v>1644515</v>
      </c>
      <c r="J273" s="49">
        <f t="shared" si="20"/>
        <v>0.42207792207792205</v>
      </c>
      <c r="K273" s="49">
        <f t="shared" si="21"/>
        <v>0.60772511725786582</v>
      </c>
      <c r="L273" s="49">
        <f t="shared" si="22"/>
        <v>0.12662337662337661</v>
      </c>
      <c r="M273" s="49">
        <f t="shared" si="23"/>
        <v>0.42540758208050605</v>
      </c>
      <c r="N273" s="144">
        <f t="shared" si="24"/>
        <v>0.55203095870388263</v>
      </c>
      <c r="O273" s="47"/>
      <c r="P273" s="47"/>
    </row>
    <row r="274" spans="1:16">
      <c r="A274" s="175">
        <v>271</v>
      </c>
      <c r="B274" s="161" t="s">
        <v>161</v>
      </c>
      <c r="C274" s="161" t="s">
        <v>172</v>
      </c>
      <c r="D274" s="161" t="s">
        <v>546</v>
      </c>
      <c r="E274" s="161" t="s">
        <v>547</v>
      </c>
      <c r="F274" s="166">
        <v>2868</v>
      </c>
      <c r="G274" s="163">
        <v>5595567.5999999996</v>
      </c>
      <c r="H274" s="10">
        <v>1301</v>
      </c>
      <c r="I274" s="10">
        <v>2881195</v>
      </c>
      <c r="J274" s="49">
        <f t="shared" si="20"/>
        <v>0.45362622036262201</v>
      </c>
      <c r="K274" s="49">
        <f t="shared" si="21"/>
        <v>0.5149066557608919</v>
      </c>
      <c r="L274" s="49">
        <f t="shared" si="22"/>
        <v>0.13608786610878659</v>
      </c>
      <c r="M274" s="49">
        <f t="shared" si="23"/>
        <v>0.36043465903262428</v>
      </c>
      <c r="N274" s="144">
        <f t="shared" si="24"/>
        <v>0.49652252514141088</v>
      </c>
      <c r="O274" s="47"/>
      <c r="P274" s="47"/>
    </row>
    <row r="275" spans="1:16">
      <c r="A275" s="175">
        <v>272</v>
      </c>
      <c r="B275" s="161" t="s">
        <v>161</v>
      </c>
      <c r="C275" s="161" t="s">
        <v>172</v>
      </c>
      <c r="D275" s="161" t="s">
        <v>534</v>
      </c>
      <c r="E275" s="161" t="s">
        <v>535</v>
      </c>
      <c r="F275" s="166">
        <v>779</v>
      </c>
      <c r="G275" s="163">
        <v>1525877.5249999999</v>
      </c>
      <c r="H275" s="10">
        <v>427</v>
      </c>
      <c r="I275" s="10">
        <v>809500</v>
      </c>
      <c r="J275" s="49">
        <f t="shared" si="20"/>
        <v>0.5481386392811296</v>
      </c>
      <c r="K275" s="49">
        <f t="shared" si="21"/>
        <v>0.53051440023012331</v>
      </c>
      <c r="L275" s="49">
        <f t="shared" si="22"/>
        <v>0.16444159178433887</v>
      </c>
      <c r="M275" s="49">
        <f t="shared" si="23"/>
        <v>0.37136008016108629</v>
      </c>
      <c r="N275" s="144">
        <f t="shared" si="24"/>
        <v>0.53580167194542516</v>
      </c>
      <c r="O275" s="47"/>
      <c r="P275" s="47"/>
    </row>
    <row r="276" spans="1:16">
      <c r="A276" s="175">
        <v>273</v>
      </c>
      <c r="B276" s="161" t="s">
        <v>161</v>
      </c>
      <c r="C276" s="161" t="s">
        <v>172</v>
      </c>
      <c r="D276" s="161" t="s">
        <v>544</v>
      </c>
      <c r="E276" s="161" t="s">
        <v>1332</v>
      </c>
      <c r="F276" s="166">
        <v>532</v>
      </c>
      <c r="G276" s="163">
        <v>1040270.5</v>
      </c>
      <c r="H276" s="10">
        <v>349</v>
      </c>
      <c r="I276" s="10">
        <v>445275</v>
      </c>
      <c r="J276" s="49">
        <f t="shared" si="20"/>
        <v>0.65601503759398494</v>
      </c>
      <c r="K276" s="49">
        <f t="shared" si="21"/>
        <v>0.42803770750011655</v>
      </c>
      <c r="L276" s="49">
        <f t="shared" si="22"/>
        <v>0.19680451127819548</v>
      </c>
      <c r="M276" s="49">
        <f t="shared" si="23"/>
        <v>0.29962639525008156</v>
      </c>
      <c r="N276" s="144">
        <f t="shared" si="24"/>
        <v>0.49643090652827704</v>
      </c>
      <c r="O276" s="47"/>
      <c r="P276" s="47"/>
    </row>
    <row r="277" spans="1:16">
      <c r="A277" s="175">
        <v>274</v>
      </c>
      <c r="B277" s="161" t="s">
        <v>161</v>
      </c>
      <c r="C277" s="161" t="s">
        <v>172</v>
      </c>
      <c r="D277" s="161" t="s">
        <v>545</v>
      </c>
      <c r="E277" s="161" t="s">
        <v>1333</v>
      </c>
      <c r="F277" s="166">
        <v>801</v>
      </c>
      <c r="G277" s="163">
        <v>1564919.2</v>
      </c>
      <c r="H277" s="10">
        <v>445</v>
      </c>
      <c r="I277" s="10">
        <v>797585</v>
      </c>
      <c r="J277" s="49">
        <f t="shared" si="20"/>
        <v>0.55555555555555558</v>
      </c>
      <c r="K277" s="49">
        <f t="shared" si="21"/>
        <v>0.5096652913453934</v>
      </c>
      <c r="L277" s="49">
        <f t="shared" si="22"/>
        <v>0.16666666666666666</v>
      </c>
      <c r="M277" s="49">
        <f t="shared" si="23"/>
        <v>0.35676570394177537</v>
      </c>
      <c r="N277" s="144">
        <f t="shared" si="24"/>
        <v>0.52343237060844205</v>
      </c>
      <c r="O277" s="47"/>
      <c r="P277" s="47"/>
    </row>
    <row r="278" spans="1:16">
      <c r="A278" s="175">
        <v>275</v>
      </c>
      <c r="B278" s="161" t="s">
        <v>161</v>
      </c>
      <c r="C278" s="161" t="s">
        <v>172</v>
      </c>
      <c r="D278" s="161" t="s">
        <v>538</v>
      </c>
      <c r="E278" s="161" t="s">
        <v>1287</v>
      </c>
      <c r="F278" s="166">
        <v>1195</v>
      </c>
      <c r="G278" s="163">
        <v>2341991.7749999999</v>
      </c>
      <c r="H278" s="10">
        <v>792</v>
      </c>
      <c r="I278" s="10">
        <v>1583940</v>
      </c>
      <c r="J278" s="49">
        <f t="shared" si="20"/>
        <v>0.6627615062761506</v>
      </c>
      <c r="K278" s="49">
        <f t="shared" si="21"/>
        <v>0.67632176035289449</v>
      </c>
      <c r="L278" s="49">
        <f t="shared" si="22"/>
        <v>0.19882845188284518</v>
      </c>
      <c r="M278" s="49">
        <f t="shared" si="23"/>
        <v>0.4734252322470261</v>
      </c>
      <c r="N278" s="144">
        <f t="shared" si="24"/>
        <v>0.6722536841298713</v>
      </c>
      <c r="O278" s="47"/>
      <c r="P278" s="47"/>
    </row>
    <row r="279" spans="1:16">
      <c r="A279" s="175">
        <v>276</v>
      </c>
      <c r="B279" s="164" t="s">
        <v>72</v>
      </c>
      <c r="C279" s="159" t="s">
        <v>66</v>
      </c>
      <c r="D279" s="167" t="s">
        <v>654</v>
      </c>
      <c r="E279" s="167" t="s">
        <v>1289</v>
      </c>
      <c r="F279" s="156">
        <v>1442</v>
      </c>
      <c r="G279" s="163">
        <v>2791006.65</v>
      </c>
      <c r="H279" s="10">
        <v>1092</v>
      </c>
      <c r="I279" s="10">
        <v>1685860</v>
      </c>
      <c r="J279" s="49">
        <f t="shared" si="20"/>
        <v>0.75728155339805825</v>
      </c>
      <c r="K279" s="49">
        <f t="shared" si="21"/>
        <v>0.60403295706945026</v>
      </c>
      <c r="L279" s="49">
        <f t="shared" si="22"/>
        <v>0.22718446601941747</v>
      </c>
      <c r="M279" s="49">
        <f t="shared" si="23"/>
        <v>0.42282306994861518</v>
      </c>
      <c r="N279" s="144">
        <f t="shared" si="24"/>
        <v>0.65000753596803262</v>
      </c>
      <c r="O279" s="47"/>
      <c r="P279" s="47"/>
    </row>
    <row r="280" spans="1:16">
      <c r="A280" s="175">
        <v>277</v>
      </c>
      <c r="B280" s="164" t="s">
        <v>72</v>
      </c>
      <c r="C280" s="159" t="s">
        <v>66</v>
      </c>
      <c r="D280" s="164" t="s">
        <v>651</v>
      </c>
      <c r="E280" s="164" t="s">
        <v>652</v>
      </c>
      <c r="F280" s="156">
        <v>1220</v>
      </c>
      <c r="G280" s="163">
        <v>2380410.6</v>
      </c>
      <c r="H280" s="10">
        <v>851</v>
      </c>
      <c r="I280" s="10">
        <v>1568970</v>
      </c>
      <c r="J280" s="49">
        <f t="shared" si="20"/>
        <v>0.69754098360655736</v>
      </c>
      <c r="K280" s="49">
        <f t="shared" si="21"/>
        <v>0.65911738084177574</v>
      </c>
      <c r="L280" s="49">
        <f t="shared" si="22"/>
        <v>0.2092622950819672</v>
      </c>
      <c r="M280" s="49">
        <f t="shared" si="23"/>
        <v>0.46138216658924297</v>
      </c>
      <c r="N280" s="144">
        <f t="shared" si="24"/>
        <v>0.67064446167121017</v>
      </c>
      <c r="O280" s="47"/>
      <c r="P280" s="47"/>
    </row>
    <row r="281" spans="1:16">
      <c r="A281" s="175">
        <v>278</v>
      </c>
      <c r="B281" s="164" t="s">
        <v>72</v>
      </c>
      <c r="C281" s="159" t="s">
        <v>66</v>
      </c>
      <c r="D281" s="167" t="s">
        <v>641</v>
      </c>
      <c r="E281" s="168" t="s">
        <v>1370</v>
      </c>
      <c r="F281" s="156">
        <v>1402</v>
      </c>
      <c r="G281" s="163">
        <v>2759806.65</v>
      </c>
      <c r="H281" s="10">
        <v>1192</v>
      </c>
      <c r="I281" s="10">
        <v>2250635</v>
      </c>
      <c r="J281" s="49">
        <f t="shared" si="20"/>
        <v>0.85021398002853066</v>
      </c>
      <c r="K281" s="49">
        <f t="shared" si="21"/>
        <v>0.81550459341055648</v>
      </c>
      <c r="L281" s="49">
        <f t="shared" si="22"/>
        <v>0.25506419400855918</v>
      </c>
      <c r="M281" s="49">
        <f t="shared" si="23"/>
        <v>0.57085321538738953</v>
      </c>
      <c r="N281" s="144">
        <f t="shared" si="24"/>
        <v>0.82591740939594871</v>
      </c>
      <c r="O281" s="47"/>
      <c r="P281" s="47"/>
    </row>
    <row r="282" spans="1:16">
      <c r="A282" s="175">
        <v>279</v>
      </c>
      <c r="B282" s="164" t="s">
        <v>72</v>
      </c>
      <c r="C282" s="159" t="s">
        <v>66</v>
      </c>
      <c r="D282" s="167" t="s">
        <v>658</v>
      </c>
      <c r="E282" s="167" t="s">
        <v>659</v>
      </c>
      <c r="F282" s="156">
        <v>1317</v>
      </c>
      <c r="G282" s="163">
        <v>2585122.5499999998</v>
      </c>
      <c r="H282" s="10">
        <v>1125</v>
      </c>
      <c r="I282" s="10">
        <v>2150470</v>
      </c>
      <c r="J282" s="49">
        <f t="shared" si="20"/>
        <v>0.85421412300683375</v>
      </c>
      <c r="K282" s="49">
        <f t="shared" si="21"/>
        <v>0.83186385109673044</v>
      </c>
      <c r="L282" s="49">
        <f t="shared" si="22"/>
        <v>0.25626423690205014</v>
      </c>
      <c r="M282" s="49">
        <f t="shared" si="23"/>
        <v>0.58230469576771127</v>
      </c>
      <c r="N282" s="144">
        <f t="shared" si="24"/>
        <v>0.8385689326697614</v>
      </c>
      <c r="O282" s="47"/>
      <c r="P282" s="47"/>
    </row>
    <row r="283" spans="1:16">
      <c r="A283" s="175">
        <v>280</v>
      </c>
      <c r="B283" s="164" t="s">
        <v>72</v>
      </c>
      <c r="C283" s="159" t="s">
        <v>66</v>
      </c>
      <c r="D283" s="167" t="s">
        <v>648</v>
      </c>
      <c r="E283" s="167" t="s">
        <v>649</v>
      </c>
      <c r="F283" s="156">
        <v>1016</v>
      </c>
      <c r="G283" s="163">
        <v>1988347.4</v>
      </c>
      <c r="H283" s="10">
        <v>1100</v>
      </c>
      <c r="I283" s="10">
        <v>1690265</v>
      </c>
      <c r="J283" s="49">
        <f t="shared" si="20"/>
        <v>1.0826771653543308</v>
      </c>
      <c r="K283" s="49">
        <f t="shared" si="21"/>
        <v>0.85008535228803583</v>
      </c>
      <c r="L283" s="49">
        <f t="shared" si="22"/>
        <v>0.3</v>
      </c>
      <c r="M283" s="49">
        <f t="shared" si="23"/>
        <v>0.59505974660162508</v>
      </c>
      <c r="N283" s="144">
        <f t="shared" si="24"/>
        <v>0.89505974660162502</v>
      </c>
      <c r="O283" s="47"/>
      <c r="P283" s="47"/>
    </row>
    <row r="284" spans="1:16">
      <c r="A284" s="175">
        <v>281</v>
      </c>
      <c r="B284" s="164" t="s">
        <v>72</v>
      </c>
      <c r="C284" s="159" t="s">
        <v>66</v>
      </c>
      <c r="D284" s="167" t="s">
        <v>656</v>
      </c>
      <c r="E284" s="167" t="s">
        <v>657</v>
      </c>
      <c r="F284" s="156">
        <v>3751</v>
      </c>
      <c r="G284" s="163">
        <v>7062693.25</v>
      </c>
      <c r="H284" s="10">
        <v>2907</v>
      </c>
      <c r="I284" s="10">
        <v>6403850</v>
      </c>
      <c r="J284" s="49">
        <f t="shared" si="20"/>
        <v>0.77499333511063717</v>
      </c>
      <c r="K284" s="49">
        <f t="shared" si="21"/>
        <v>0.90671501271841304</v>
      </c>
      <c r="L284" s="49">
        <f t="shared" si="22"/>
        <v>0.23249800053319114</v>
      </c>
      <c r="M284" s="49">
        <f t="shared" si="23"/>
        <v>0.63470050890288909</v>
      </c>
      <c r="N284" s="144">
        <f t="shared" si="24"/>
        <v>0.86719850943608023</v>
      </c>
      <c r="O284" s="47"/>
      <c r="P284" s="47"/>
    </row>
    <row r="285" spans="1:16">
      <c r="A285" s="175">
        <v>282</v>
      </c>
      <c r="B285" s="164" t="s">
        <v>72</v>
      </c>
      <c r="C285" s="159" t="s">
        <v>66</v>
      </c>
      <c r="D285" s="167" t="s">
        <v>639</v>
      </c>
      <c r="E285" s="167" t="s">
        <v>640</v>
      </c>
      <c r="F285" s="156">
        <v>1153</v>
      </c>
      <c r="G285" s="163">
        <v>1978880.6</v>
      </c>
      <c r="H285" s="10">
        <v>992</v>
      </c>
      <c r="I285" s="10">
        <v>1595350</v>
      </c>
      <c r="J285" s="49">
        <f t="shared" si="20"/>
        <v>0.86036426712922809</v>
      </c>
      <c r="K285" s="49">
        <f t="shared" si="21"/>
        <v>0.80618810452737766</v>
      </c>
      <c r="L285" s="49">
        <f t="shared" si="22"/>
        <v>0.25810928013876844</v>
      </c>
      <c r="M285" s="49">
        <f t="shared" si="23"/>
        <v>0.56433167316916433</v>
      </c>
      <c r="N285" s="144">
        <f t="shared" si="24"/>
        <v>0.82244095330793276</v>
      </c>
      <c r="O285" s="47"/>
      <c r="P285" s="47"/>
    </row>
    <row r="286" spans="1:16">
      <c r="A286" s="175">
        <v>283</v>
      </c>
      <c r="B286" s="164" t="s">
        <v>72</v>
      </c>
      <c r="C286" s="159" t="s">
        <v>66</v>
      </c>
      <c r="D286" s="167" t="s">
        <v>655</v>
      </c>
      <c r="E286" s="167" t="s">
        <v>1290</v>
      </c>
      <c r="F286" s="156">
        <v>1149</v>
      </c>
      <c r="G286" s="163">
        <v>2787797.4</v>
      </c>
      <c r="H286" s="10">
        <v>1008</v>
      </c>
      <c r="I286" s="10">
        <v>1672585</v>
      </c>
      <c r="J286" s="49">
        <f t="shared" si="20"/>
        <v>0.87728459530026115</v>
      </c>
      <c r="K286" s="49">
        <f t="shared" si="21"/>
        <v>0.59996648249976847</v>
      </c>
      <c r="L286" s="49">
        <f t="shared" si="22"/>
        <v>0.26318537859007834</v>
      </c>
      <c r="M286" s="49">
        <f t="shared" si="23"/>
        <v>0.4199765377498379</v>
      </c>
      <c r="N286" s="144">
        <f t="shared" si="24"/>
        <v>0.6831619163399163</v>
      </c>
      <c r="O286" s="47"/>
      <c r="P286" s="47"/>
    </row>
    <row r="287" spans="1:16">
      <c r="A287" s="175">
        <v>284</v>
      </c>
      <c r="B287" s="164" t="s">
        <v>72</v>
      </c>
      <c r="C287" s="159" t="s">
        <v>66</v>
      </c>
      <c r="D287" s="167" t="s">
        <v>653</v>
      </c>
      <c r="E287" s="167" t="s">
        <v>1291</v>
      </c>
      <c r="F287" s="156">
        <v>816</v>
      </c>
      <c r="G287" s="163">
        <v>1504116.35</v>
      </c>
      <c r="H287" s="10">
        <v>779</v>
      </c>
      <c r="I287" s="10">
        <v>1137260</v>
      </c>
      <c r="J287" s="49">
        <f t="shared" si="20"/>
        <v>0.95465686274509809</v>
      </c>
      <c r="K287" s="49">
        <f t="shared" si="21"/>
        <v>0.75609842283810025</v>
      </c>
      <c r="L287" s="49">
        <f t="shared" si="22"/>
        <v>0.28639705882352939</v>
      </c>
      <c r="M287" s="49">
        <f t="shared" si="23"/>
        <v>0.52926889598667015</v>
      </c>
      <c r="N287" s="144">
        <f t="shared" si="24"/>
        <v>0.81566595481019954</v>
      </c>
      <c r="O287" s="47"/>
      <c r="P287" s="47"/>
    </row>
    <row r="288" spans="1:16">
      <c r="A288" s="175">
        <v>285</v>
      </c>
      <c r="B288" s="164" t="s">
        <v>72</v>
      </c>
      <c r="C288" s="159" t="s">
        <v>66</v>
      </c>
      <c r="D288" s="167" t="s">
        <v>642</v>
      </c>
      <c r="E288" s="167" t="s">
        <v>693</v>
      </c>
      <c r="F288" s="156">
        <v>1153</v>
      </c>
      <c r="G288" s="163">
        <v>1978880.6</v>
      </c>
      <c r="H288" s="10">
        <v>833</v>
      </c>
      <c r="I288" s="10">
        <v>1537090</v>
      </c>
      <c r="J288" s="49">
        <f t="shared" si="20"/>
        <v>0.72246313963573283</v>
      </c>
      <c r="K288" s="49">
        <f t="shared" si="21"/>
        <v>0.77674721759362331</v>
      </c>
      <c r="L288" s="49">
        <f t="shared" si="22"/>
        <v>0.21673894189071985</v>
      </c>
      <c r="M288" s="49">
        <f t="shared" si="23"/>
        <v>0.5437230523155363</v>
      </c>
      <c r="N288" s="144">
        <f t="shared" si="24"/>
        <v>0.76046199420625615</v>
      </c>
      <c r="O288" s="47"/>
      <c r="P288" s="47"/>
    </row>
    <row r="289" spans="1:16">
      <c r="A289" s="175">
        <v>286</v>
      </c>
      <c r="B289" s="164" t="s">
        <v>72</v>
      </c>
      <c r="C289" s="159" t="s">
        <v>66</v>
      </c>
      <c r="D289" s="167" t="s">
        <v>650</v>
      </c>
      <c r="E289" s="167" t="s">
        <v>1292</v>
      </c>
      <c r="F289" s="156">
        <v>1150</v>
      </c>
      <c r="G289" s="163">
        <v>2951940.95</v>
      </c>
      <c r="H289" s="10">
        <v>1189</v>
      </c>
      <c r="I289" s="10">
        <v>3116545</v>
      </c>
      <c r="J289" s="49">
        <f t="shared" si="20"/>
        <v>1.0339130434782609</v>
      </c>
      <c r="K289" s="49">
        <f t="shared" si="21"/>
        <v>1.0557612949540878</v>
      </c>
      <c r="L289" s="49">
        <f t="shared" si="22"/>
        <v>0.3</v>
      </c>
      <c r="M289" s="49">
        <f t="shared" si="23"/>
        <v>0.7</v>
      </c>
      <c r="N289" s="144">
        <f t="shared" si="24"/>
        <v>1</v>
      </c>
      <c r="O289" s="47"/>
      <c r="P289" s="47"/>
    </row>
    <row r="290" spans="1:16">
      <c r="A290" s="175">
        <v>287</v>
      </c>
      <c r="B290" s="164" t="s">
        <v>72</v>
      </c>
      <c r="C290" s="159" t="s">
        <v>66</v>
      </c>
      <c r="D290" s="167" t="s">
        <v>646</v>
      </c>
      <c r="E290" s="167" t="s">
        <v>499</v>
      </c>
      <c r="F290" s="156">
        <v>776</v>
      </c>
      <c r="G290" s="163">
        <v>1472916.35</v>
      </c>
      <c r="H290" s="10">
        <v>839</v>
      </c>
      <c r="I290" s="10">
        <v>1013300</v>
      </c>
      <c r="J290" s="49">
        <f t="shared" si="20"/>
        <v>1.0811855670103092</v>
      </c>
      <c r="K290" s="49">
        <f t="shared" si="21"/>
        <v>0.6879548862364111</v>
      </c>
      <c r="L290" s="49">
        <f t="shared" si="22"/>
        <v>0.3</v>
      </c>
      <c r="M290" s="49">
        <f t="shared" si="23"/>
        <v>0.48156842036548775</v>
      </c>
      <c r="N290" s="144">
        <f t="shared" si="24"/>
        <v>0.78156842036548779</v>
      </c>
      <c r="O290" s="47"/>
      <c r="P290" s="47"/>
    </row>
    <row r="291" spans="1:16">
      <c r="A291" s="175">
        <v>288</v>
      </c>
      <c r="B291" s="164" t="s">
        <v>72</v>
      </c>
      <c r="C291" s="159" t="s">
        <v>66</v>
      </c>
      <c r="D291" s="164" t="s">
        <v>637</v>
      </c>
      <c r="E291" s="164" t="s">
        <v>638</v>
      </c>
      <c r="F291" s="156">
        <v>1371</v>
      </c>
      <c r="G291" s="163">
        <v>2468106.65</v>
      </c>
      <c r="H291" s="10">
        <v>1152</v>
      </c>
      <c r="I291" s="10">
        <v>1628405</v>
      </c>
      <c r="J291" s="49">
        <f t="shared" si="20"/>
        <v>0.84026258205689275</v>
      </c>
      <c r="K291" s="49">
        <f t="shared" si="21"/>
        <v>0.65977902535127486</v>
      </c>
      <c r="L291" s="49">
        <f t="shared" si="22"/>
        <v>0.25207877461706779</v>
      </c>
      <c r="M291" s="49">
        <f t="shared" si="23"/>
        <v>0.46184531774589238</v>
      </c>
      <c r="N291" s="144">
        <f t="shared" si="24"/>
        <v>0.71392409236296017</v>
      </c>
      <c r="O291" s="47"/>
      <c r="P291" s="47"/>
    </row>
    <row r="292" spans="1:16">
      <c r="A292" s="175">
        <v>289</v>
      </c>
      <c r="B292" s="164" t="s">
        <v>72</v>
      </c>
      <c r="C292" s="159" t="s">
        <v>66</v>
      </c>
      <c r="D292" s="164" t="s">
        <v>644</v>
      </c>
      <c r="E292" s="164" t="s">
        <v>645</v>
      </c>
      <c r="F292" s="156">
        <v>723</v>
      </c>
      <c r="G292" s="163">
        <v>1375538.25</v>
      </c>
      <c r="H292" s="10">
        <v>518</v>
      </c>
      <c r="I292" s="10">
        <v>780435</v>
      </c>
      <c r="J292" s="49">
        <f t="shared" si="20"/>
        <v>0.71645919778699863</v>
      </c>
      <c r="K292" s="49">
        <f t="shared" si="21"/>
        <v>0.5673669925209277</v>
      </c>
      <c r="L292" s="49">
        <f t="shared" si="22"/>
        <v>0.21493775933609957</v>
      </c>
      <c r="M292" s="49">
        <f t="shared" si="23"/>
        <v>0.39715689476464938</v>
      </c>
      <c r="N292" s="144">
        <f t="shared" si="24"/>
        <v>0.61209465410074892</v>
      </c>
      <c r="O292" s="47"/>
      <c r="P292" s="47"/>
    </row>
    <row r="293" spans="1:16">
      <c r="A293" s="175">
        <v>290</v>
      </c>
      <c r="B293" s="164" t="s">
        <v>72</v>
      </c>
      <c r="C293" s="159" t="s">
        <v>66</v>
      </c>
      <c r="D293" s="164" t="s">
        <v>1452</v>
      </c>
      <c r="E293" s="164" t="s">
        <v>1453</v>
      </c>
      <c r="F293" s="156">
        <v>503</v>
      </c>
      <c r="G293" s="163">
        <v>997096.2</v>
      </c>
      <c r="H293" s="10">
        <v>344</v>
      </c>
      <c r="I293" s="10">
        <v>442950</v>
      </c>
      <c r="J293" s="49">
        <f t="shared" si="20"/>
        <v>0.68389662027832998</v>
      </c>
      <c r="K293" s="49">
        <f t="shared" si="21"/>
        <v>0.44423998406573006</v>
      </c>
      <c r="L293" s="49">
        <f t="shared" si="22"/>
        <v>0.20516898608349898</v>
      </c>
      <c r="M293" s="49">
        <f t="shared" si="23"/>
        <v>0.31096798884601101</v>
      </c>
      <c r="N293" s="144">
        <f t="shared" si="24"/>
        <v>0.51613697492950994</v>
      </c>
      <c r="O293" s="47"/>
      <c r="P293" s="47"/>
    </row>
    <row r="294" spans="1:16">
      <c r="A294" s="175">
        <v>291</v>
      </c>
      <c r="B294" s="164" t="s">
        <v>72</v>
      </c>
      <c r="C294" s="159" t="s">
        <v>66</v>
      </c>
      <c r="D294" s="164" t="s">
        <v>632</v>
      </c>
      <c r="E294" s="164" t="s">
        <v>1326</v>
      </c>
      <c r="F294" s="156">
        <v>812</v>
      </c>
      <c r="G294" s="163">
        <v>1582746.35</v>
      </c>
      <c r="H294" s="10">
        <v>643</v>
      </c>
      <c r="I294" s="10">
        <v>969360</v>
      </c>
      <c r="J294" s="49">
        <f t="shared" si="20"/>
        <v>0.79187192118226601</v>
      </c>
      <c r="K294" s="49">
        <f t="shared" si="21"/>
        <v>0.61245442139228434</v>
      </c>
      <c r="L294" s="49">
        <f t="shared" si="22"/>
        <v>0.23756157635467978</v>
      </c>
      <c r="M294" s="49">
        <f t="shared" si="23"/>
        <v>0.42871809497459901</v>
      </c>
      <c r="N294" s="144">
        <f t="shared" si="24"/>
        <v>0.66627967132927879</v>
      </c>
      <c r="O294" s="47"/>
      <c r="P294" s="47"/>
    </row>
    <row r="295" spans="1:16">
      <c r="A295" s="175">
        <v>292</v>
      </c>
      <c r="B295" s="164" t="s">
        <v>72</v>
      </c>
      <c r="C295" s="159" t="s">
        <v>66</v>
      </c>
      <c r="D295" s="164" t="s">
        <v>630</v>
      </c>
      <c r="E295" s="164" t="s">
        <v>1334</v>
      </c>
      <c r="F295" s="156">
        <v>504</v>
      </c>
      <c r="G295" s="163">
        <v>885242.2</v>
      </c>
      <c r="H295" s="10">
        <v>389</v>
      </c>
      <c r="I295" s="10">
        <v>773650</v>
      </c>
      <c r="J295" s="49">
        <f t="shared" si="20"/>
        <v>0.77182539682539686</v>
      </c>
      <c r="K295" s="49">
        <f t="shared" si="21"/>
        <v>0.87394161733365183</v>
      </c>
      <c r="L295" s="49">
        <f t="shared" si="22"/>
        <v>0.23154761904761906</v>
      </c>
      <c r="M295" s="49">
        <f t="shared" si="23"/>
        <v>0.61175913213355626</v>
      </c>
      <c r="N295" s="144">
        <f t="shared" si="24"/>
        <v>0.84330675118117537</v>
      </c>
      <c r="O295" s="47"/>
      <c r="P295" s="47"/>
    </row>
    <row r="296" spans="1:16">
      <c r="A296" s="175">
        <v>293</v>
      </c>
      <c r="B296" s="164" t="s">
        <v>633</v>
      </c>
      <c r="C296" s="159" t="s">
        <v>66</v>
      </c>
      <c r="D296" s="164" t="s">
        <v>635</v>
      </c>
      <c r="E296" s="164" t="s">
        <v>636</v>
      </c>
      <c r="F296" s="156">
        <v>1460</v>
      </c>
      <c r="G296" s="163">
        <v>2719504.1</v>
      </c>
      <c r="H296" s="10">
        <v>1608</v>
      </c>
      <c r="I296" s="10">
        <v>2232490</v>
      </c>
      <c r="J296" s="49">
        <f t="shared" si="20"/>
        <v>1.1013698630136985</v>
      </c>
      <c r="K296" s="49">
        <f t="shared" si="21"/>
        <v>0.82091804899282916</v>
      </c>
      <c r="L296" s="49">
        <f t="shared" si="22"/>
        <v>0.3</v>
      </c>
      <c r="M296" s="49">
        <f t="shared" si="23"/>
        <v>0.57464263429498041</v>
      </c>
      <c r="N296" s="144">
        <f t="shared" si="24"/>
        <v>0.87464263429498046</v>
      </c>
      <c r="O296" s="47"/>
      <c r="P296" s="47"/>
    </row>
    <row r="297" spans="1:16">
      <c r="A297" s="175">
        <v>294</v>
      </c>
      <c r="B297" s="164" t="s">
        <v>633</v>
      </c>
      <c r="C297" s="159" t="s">
        <v>66</v>
      </c>
      <c r="D297" s="164" t="s">
        <v>634</v>
      </c>
      <c r="E297" s="164" t="s">
        <v>1288</v>
      </c>
      <c r="F297" s="156">
        <v>1172</v>
      </c>
      <c r="G297" s="163">
        <v>2420286</v>
      </c>
      <c r="H297" s="10">
        <v>1240</v>
      </c>
      <c r="I297" s="10">
        <v>2206095</v>
      </c>
      <c r="J297" s="49">
        <f t="shared" si="20"/>
        <v>1.0580204778156996</v>
      </c>
      <c r="K297" s="49">
        <f t="shared" si="21"/>
        <v>0.91150178119445391</v>
      </c>
      <c r="L297" s="49">
        <f t="shared" si="22"/>
        <v>0.3</v>
      </c>
      <c r="M297" s="49">
        <f t="shared" si="23"/>
        <v>0.63805124683611769</v>
      </c>
      <c r="N297" s="144">
        <f t="shared" si="24"/>
        <v>0.93805124683611774</v>
      </c>
      <c r="O297" s="47"/>
      <c r="P297" s="47"/>
    </row>
    <row r="298" spans="1:16">
      <c r="A298" s="175">
        <v>295</v>
      </c>
      <c r="B298" s="167" t="s">
        <v>65</v>
      </c>
      <c r="C298" s="159" t="s">
        <v>66</v>
      </c>
      <c r="D298" s="167" t="s">
        <v>620</v>
      </c>
      <c r="E298" s="167" t="s">
        <v>1048</v>
      </c>
      <c r="F298" s="156">
        <v>1836</v>
      </c>
      <c r="G298" s="163">
        <v>3583128.05</v>
      </c>
      <c r="H298" s="10">
        <v>480</v>
      </c>
      <c r="I298" s="10">
        <v>635965</v>
      </c>
      <c r="J298" s="49">
        <f t="shared" si="20"/>
        <v>0.26143790849673204</v>
      </c>
      <c r="K298" s="49">
        <f t="shared" si="21"/>
        <v>0.17748877269401522</v>
      </c>
      <c r="L298" s="49">
        <f t="shared" si="22"/>
        <v>7.8431372549019607E-2</v>
      </c>
      <c r="M298" s="49">
        <f t="shared" si="23"/>
        <v>0.12424214088581065</v>
      </c>
      <c r="N298" s="144">
        <f t="shared" si="24"/>
        <v>0.20267351343483025</v>
      </c>
      <c r="O298" s="47"/>
      <c r="P298" s="47"/>
    </row>
    <row r="299" spans="1:16">
      <c r="A299" s="175">
        <v>296</v>
      </c>
      <c r="B299" s="167" t="s">
        <v>65</v>
      </c>
      <c r="C299" s="159" t="s">
        <v>66</v>
      </c>
      <c r="D299" s="167" t="s">
        <v>622</v>
      </c>
      <c r="E299" s="167" t="s">
        <v>1049</v>
      </c>
      <c r="F299" s="156">
        <v>1221</v>
      </c>
      <c r="G299" s="163">
        <v>2383180.6</v>
      </c>
      <c r="H299" s="10">
        <v>285</v>
      </c>
      <c r="I299" s="10">
        <v>881420</v>
      </c>
      <c r="J299" s="49">
        <f t="shared" si="20"/>
        <v>0.2334152334152334</v>
      </c>
      <c r="K299" s="49">
        <f t="shared" si="21"/>
        <v>0.36985027488055244</v>
      </c>
      <c r="L299" s="49">
        <f t="shared" si="22"/>
        <v>7.0024570024570021E-2</v>
      </c>
      <c r="M299" s="49">
        <f t="shared" si="23"/>
        <v>0.2588951924163867</v>
      </c>
      <c r="N299" s="144">
        <f t="shared" si="24"/>
        <v>0.32891976244095672</v>
      </c>
      <c r="O299" s="47"/>
      <c r="P299" s="47"/>
    </row>
    <row r="300" spans="1:16">
      <c r="A300" s="175">
        <v>297</v>
      </c>
      <c r="B300" s="167" t="s">
        <v>73</v>
      </c>
      <c r="C300" s="159" t="s">
        <v>66</v>
      </c>
      <c r="D300" s="167" t="s">
        <v>627</v>
      </c>
      <c r="E300" s="167" t="s">
        <v>1374</v>
      </c>
      <c r="F300" s="156">
        <v>1743</v>
      </c>
      <c r="G300" s="163">
        <v>3407708.95</v>
      </c>
      <c r="H300" s="10">
        <v>1163</v>
      </c>
      <c r="I300" s="10">
        <v>2586295</v>
      </c>
      <c r="J300" s="49">
        <f t="shared" si="20"/>
        <v>0.66724039013195635</v>
      </c>
      <c r="K300" s="49">
        <f t="shared" si="21"/>
        <v>0.75895419413679677</v>
      </c>
      <c r="L300" s="49">
        <f t="shared" si="22"/>
        <v>0.2001721170395869</v>
      </c>
      <c r="M300" s="49">
        <f t="shared" si="23"/>
        <v>0.53126793589575771</v>
      </c>
      <c r="N300" s="144">
        <f t="shared" si="24"/>
        <v>0.73144005293534464</v>
      </c>
      <c r="O300" s="47"/>
      <c r="P300" s="47"/>
    </row>
    <row r="301" spans="1:16">
      <c r="A301" s="175">
        <v>298</v>
      </c>
      <c r="B301" s="167" t="s">
        <v>73</v>
      </c>
      <c r="C301" s="159" t="s">
        <v>66</v>
      </c>
      <c r="D301" s="167" t="s">
        <v>628</v>
      </c>
      <c r="E301" s="167" t="s">
        <v>629</v>
      </c>
      <c r="F301" s="156">
        <v>1844</v>
      </c>
      <c r="G301" s="163">
        <v>3592213.05</v>
      </c>
      <c r="H301" s="10">
        <v>1664</v>
      </c>
      <c r="I301" s="10">
        <v>2827445</v>
      </c>
      <c r="J301" s="49">
        <f t="shared" si="20"/>
        <v>0.90238611713665939</v>
      </c>
      <c r="K301" s="49">
        <f t="shared" si="21"/>
        <v>0.78710392748002522</v>
      </c>
      <c r="L301" s="49">
        <f t="shared" si="22"/>
        <v>0.27071583514099778</v>
      </c>
      <c r="M301" s="49">
        <f t="shared" si="23"/>
        <v>0.55097274923601758</v>
      </c>
      <c r="N301" s="144">
        <f t="shared" si="24"/>
        <v>0.82168858437701542</v>
      </c>
      <c r="O301" s="47"/>
      <c r="P301" s="47"/>
    </row>
    <row r="302" spans="1:16">
      <c r="A302" s="175">
        <v>299</v>
      </c>
      <c r="B302" s="167" t="s">
        <v>73</v>
      </c>
      <c r="C302" s="159" t="s">
        <v>66</v>
      </c>
      <c r="D302" s="167" t="s">
        <v>624</v>
      </c>
      <c r="E302" s="167" t="s">
        <v>625</v>
      </c>
      <c r="F302" s="156">
        <v>924</v>
      </c>
      <c r="G302" s="163">
        <v>1814415.45</v>
      </c>
      <c r="H302" s="10">
        <v>983</v>
      </c>
      <c r="I302" s="10">
        <v>1206570</v>
      </c>
      <c r="J302" s="49">
        <f t="shared" si="20"/>
        <v>1.0638528138528138</v>
      </c>
      <c r="K302" s="49">
        <f t="shared" si="21"/>
        <v>0.66499103058232889</v>
      </c>
      <c r="L302" s="49">
        <f t="shared" si="22"/>
        <v>0.3</v>
      </c>
      <c r="M302" s="49">
        <f t="shared" si="23"/>
        <v>0.46549372140763018</v>
      </c>
      <c r="N302" s="144">
        <f t="shared" si="24"/>
        <v>0.76549372140763017</v>
      </c>
      <c r="O302" s="47"/>
      <c r="P302" s="47"/>
    </row>
    <row r="303" spans="1:16">
      <c r="A303" s="175">
        <v>300</v>
      </c>
      <c r="B303" s="167" t="s">
        <v>73</v>
      </c>
      <c r="C303" s="159" t="s">
        <v>66</v>
      </c>
      <c r="D303" s="167" t="s">
        <v>626</v>
      </c>
      <c r="E303" s="167" t="s">
        <v>1051</v>
      </c>
      <c r="F303" s="156">
        <v>612</v>
      </c>
      <c r="G303" s="163">
        <v>1193714.825</v>
      </c>
      <c r="H303" s="10">
        <v>598</v>
      </c>
      <c r="I303" s="10">
        <v>950515</v>
      </c>
      <c r="J303" s="49">
        <f t="shared" si="20"/>
        <v>0.97712418300653592</v>
      </c>
      <c r="K303" s="49">
        <f t="shared" si="21"/>
        <v>0.79626639469774541</v>
      </c>
      <c r="L303" s="49">
        <f t="shared" si="22"/>
        <v>0.29313725490196074</v>
      </c>
      <c r="M303" s="49">
        <f t="shared" si="23"/>
        <v>0.55738647628842175</v>
      </c>
      <c r="N303" s="144">
        <f t="shared" si="24"/>
        <v>0.85052373119038249</v>
      </c>
      <c r="O303" s="47"/>
      <c r="P303" s="47"/>
    </row>
    <row r="304" spans="1:16">
      <c r="A304" s="175">
        <v>301</v>
      </c>
      <c r="B304" s="167" t="s">
        <v>68</v>
      </c>
      <c r="C304" s="159" t="s">
        <v>66</v>
      </c>
      <c r="D304" s="167" t="s">
        <v>710</v>
      </c>
      <c r="E304" s="167" t="s">
        <v>1176</v>
      </c>
      <c r="F304" s="156">
        <v>314</v>
      </c>
      <c r="G304" s="163">
        <v>624965.15</v>
      </c>
      <c r="H304" s="10">
        <v>129</v>
      </c>
      <c r="I304" s="10">
        <v>131295</v>
      </c>
      <c r="J304" s="49">
        <f t="shared" si="20"/>
        <v>0.41082802547770703</v>
      </c>
      <c r="K304" s="49">
        <f t="shared" si="21"/>
        <v>0.21008371426790756</v>
      </c>
      <c r="L304" s="49">
        <f t="shared" si="22"/>
        <v>0.1232484076433121</v>
      </c>
      <c r="M304" s="49">
        <f t="shared" si="23"/>
        <v>0.14705859998753529</v>
      </c>
      <c r="N304" s="144">
        <f t="shared" si="24"/>
        <v>0.27030700763084736</v>
      </c>
      <c r="O304" s="47"/>
      <c r="P304" s="47"/>
    </row>
    <row r="305" spans="1:16">
      <c r="A305" s="175">
        <v>302</v>
      </c>
      <c r="B305" s="167" t="s">
        <v>68</v>
      </c>
      <c r="C305" s="159" t="s">
        <v>66</v>
      </c>
      <c r="D305" s="167" t="s">
        <v>709</v>
      </c>
      <c r="E305" s="167" t="s">
        <v>1053</v>
      </c>
      <c r="F305" s="156">
        <v>906</v>
      </c>
      <c r="G305" s="163">
        <v>1755445.45</v>
      </c>
      <c r="H305" s="10">
        <v>409</v>
      </c>
      <c r="I305" s="10">
        <v>964005</v>
      </c>
      <c r="J305" s="49">
        <f t="shared" si="20"/>
        <v>0.45143487858719644</v>
      </c>
      <c r="K305" s="49">
        <f t="shared" si="21"/>
        <v>0.5491512140123751</v>
      </c>
      <c r="L305" s="49">
        <f t="shared" si="22"/>
        <v>0.13543046357615893</v>
      </c>
      <c r="M305" s="49">
        <f t="shared" si="23"/>
        <v>0.38440584980866255</v>
      </c>
      <c r="N305" s="144">
        <f t="shared" si="24"/>
        <v>0.5198363133848215</v>
      </c>
      <c r="O305" s="47"/>
      <c r="P305" s="47"/>
    </row>
    <row r="306" spans="1:16">
      <c r="A306" s="175">
        <v>303</v>
      </c>
      <c r="B306" s="165" t="s">
        <v>88</v>
      </c>
      <c r="C306" s="159" t="s">
        <v>66</v>
      </c>
      <c r="D306" s="165" t="s">
        <v>747</v>
      </c>
      <c r="E306" s="165" t="s">
        <v>1177</v>
      </c>
      <c r="F306" s="156">
        <v>991</v>
      </c>
      <c r="G306" s="163">
        <v>1750434.55</v>
      </c>
      <c r="H306" s="10">
        <v>864</v>
      </c>
      <c r="I306" s="10">
        <v>1381195</v>
      </c>
      <c r="J306" s="49">
        <f t="shared" si="20"/>
        <v>0.8718466195761857</v>
      </c>
      <c r="K306" s="49">
        <f t="shared" si="21"/>
        <v>0.78905835125340729</v>
      </c>
      <c r="L306" s="49">
        <f t="shared" si="22"/>
        <v>0.26155398587285572</v>
      </c>
      <c r="M306" s="49">
        <f t="shared" si="23"/>
        <v>0.55234084587738508</v>
      </c>
      <c r="N306" s="144">
        <f t="shared" si="24"/>
        <v>0.8138948317502408</v>
      </c>
      <c r="O306" s="47"/>
      <c r="P306" s="47"/>
    </row>
    <row r="307" spans="1:16">
      <c r="A307" s="175">
        <v>304</v>
      </c>
      <c r="B307" s="165" t="s">
        <v>88</v>
      </c>
      <c r="C307" s="159" t="s">
        <v>66</v>
      </c>
      <c r="D307" s="165" t="s">
        <v>1178</v>
      </c>
      <c r="E307" s="165" t="s">
        <v>1432</v>
      </c>
      <c r="F307" s="156">
        <v>389</v>
      </c>
      <c r="G307" s="163">
        <v>721497.22499999998</v>
      </c>
      <c r="H307" s="10">
        <v>359</v>
      </c>
      <c r="I307" s="10">
        <v>611705</v>
      </c>
      <c r="J307" s="49">
        <f t="shared" si="20"/>
        <v>0.92287917737789205</v>
      </c>
      <c r="K307" s="49">
        <f t="shared" si="21"/>
        <v>0.84782723869797283</v>
      </c>
      <c r="L307" s="49">
        <f t="shared" si="22"/>
        <v>0.27686375321336759</v>
      </c>
      <c r="M307" s="49">
        <f t="shared" si="23"/>
        <v>0.59347906708858089</v>
      </c>
      <c r="N307" s="144">
        <f t="shared" si="24"/>
        <v>0.87034282030194854</v>
      </c>
      <c r="O307" s="47"/>
      <c r="P307" s="47"/>
    </row>
    <row r="308" spans="1:16">
      <c r="A308" s="175">
        <v>305</v>
      </c>
      <c r="B308" s="165" t="s">
        <v>88</v>
      </c>
      <c r="C308" s="159" t="s">
        <v>66</v>
      </c>
      <c r="D308" s="165" t="s">
        <v>734</v>
      </c>
      <c r="E308" s="165" t="s">
        <v>1180</v>
      </c>
      <c r="F308" s="156">
        <v>808</v>
      </c>
      <c r="G308" s="163">
        <v>1500665.175</v>
      </c>
      <c r="H308" s="10">
        <v>769</v>
      </c>
      <c r="I308" s="10">
        <v>1359410</v>
      </c>
      <c r="J308" s="49">
        <f t="shared" si="20"/>
        <v>0.95173267326732669</v>
      </c>
      <c r="K308" s="49">
        <f t="shared" si="21"/>
        <v>0.90587162456142156</v>
      </c>
      <c r="L308" s="49">
        <f t="shared" si="22"/>
        <v>0.285519801980198</v>
      </c>
      <c r="M308" s="49">
        <f t="shared" si="23"/>
        <v>0.63411013719299503</v>
      </c>
      <c r="N308" s="144">
        <f t="shared" si="24"/>
        <v>0.91962993917319302</v>
      </c>
      <c r="O308" s="47"/>
      <c r="P308" s="47"/>
    </row>
    <row r="309" spans="1:16">
      <c r="A309" s="175">
        <v>306</v>
      </c>
      <c r="B309" s="165" t="s">
        <v>88</v>
      </c>
      <c r="C309" s="159" t="s">
        <v>66</v>
      </c>
      <c r="D309" s="165" t="s">
        <v>748</v>
      </c>
      <c r="E309" s="165" t="s">
        <v>1359</v>
      </c>
      <c r="F309" s="156">
        <v>837</v>
      </c>
      <c r="G309" s="163">
        <v>1626525.175</v>
      </c>
      <c r="H309" s="10">
        <v>584</v>
      </c>
      <c r="I309" s="10">
        <v>923750</v>
      </c>
      <c r="J309" s="49">
        <f t="shared" si="20"/>
        <v>0.69772998805256869</v>
      </c>
      <c r="K309" s="49">
        <f t="shared" si="21"/>
        <v>0.56792849824780611</v>
      </c>
      <c r="L309" s="49">
        <f t="shared" si="22"/>
        <v>0.20931899641577059</v>
      </c>
      <c r="M309" s="49">
        <f t="shared" si="23"/>
        <v>0.39754994877346428</v>
      </c>
      <c r="N309" s="144">
        <f t="shared" si="24"/>
        <v>0.60686894518923484</v>
      </c>
      <c r="O309" s="47"/>
      <c r="P309" s="47"/>
    </row>
    <row r="310" spans="1:16">
      <c r="A310" s="175">
        <v>307</v>
      </c>
      <c r="B310" s="165" t="s">
        <v>88</v>
      </c>
      <c r="C310" s="159" t="s">
        <v>66</v>
      </c>
      <c r="D310" s="165" t="s">
        <v>743</v>
      </c>
      <c r="E310" s="165" t="s">
        <v>744</v>
      </c>
      <c r="F310" s="156">
        <v>1178</v>
      </c>
      <c r="G310" s="163">
        <v>2427020.6</v>
      </c>
      <c r="H310" s="10">
        <v>1025</v>
      </c>
      <c r="I310" s="10">
        <v>1795695</v>
      </c>
      <c r="J310" s="49">
        <f t="shared" si="20"/>
        <v>0.87011884550084895</v>
      </c>
      <c r="K310" s="49">
        <f t="shared" si="21"/>
        <v>0.73987629112006714</v>
      </c>
      <c r="L310" s="49">
        <f t="shared" si="22"/>
        <v>0.26103565365025466</v>
      </c>
      <c r="M310" s="49">
        <f t="shared" si="23"/>
        <v>0.51791340378404693</v>
      </c>
      <c r="N310" s="144">
        <f t="shared" si="24"/>
        <v>0.77894905743430165</v>
      </c>
      <c r="O310" s="47"/>
      <c r="P310" s="47"/>
    </row>
    <row r="311" spans="1:16">
      <c r="A311" s="175">
        <v>308</v>
      </c>
      <c r="B311" s="165" t="s">
        <v>88</v>
      </c>
      <c r="C311" s="159" t="s">
        <v>66</v>
      </c>
      <c r="D311" s="165" t="s">
        <v>735</v>
      </c>
      <c r="E311" s="165" t="s">
        <v>736</v>
      </c>
      <c r="F311" s="156">
        <v>1356</v>
      </c>
      <c r="G311" s="163">
        <v>2399828.85</v>
      </c>
      <c r="H311" s="10">
        <v>1325</v>
      </c>
      <c r="I311" s="10">
        <v>2040345</v>
      </c>
      <c r="J311" s="49">
        <f t="shared" si="20"/>
        <v>0.97713864306784659</v>
      </c>
      <c r="K311" s="49">
        <f t="shared" si="21"/>
        <v>0.850204380199863</v>
      </c>
      <c r="L311" s="49">
        <f t="shared" si="22"/>
        <v>0.29314159292035397</v>
      </c>
      <c r="M311" s="49">
        <f t="shared" si="23"/>
        <v>0.59514306613990409</v>
      </c>
      <c r="N311" s="144">
        <f t="shared" si="24"/>
        <v>0.888284659060258</v>
      </c>
      <c r="O311" s="47"/>
      <c r="P311" s="47"/>
    </row>
    <row r="312" spans="1:16">
      <c r="A312" s="175">
        <v>309</v>
      </c>
      <c r="B312" s="165" t="s">
        <v>88</v>
      </c>
      <c r="C312" s="159" t="s">
        <v>66</v>
      </c>
      <c r="D312" s="165" t="s">
        <v>746</v>
      </c>
      <c r="E312" s="165" t="s">
        <v>1454</v>
      </c>
      <c r="F312" s="156">
        <v>1033</v>
      </c>
      <c r="G312" s="163">
        <v>2054725.3</v>
      </c>
      <c r="H312" s="10">
        <v>877</v>
      </c>
      <c r="I312" s="10">
        <v>1736195</v>
      </c>
      <c r="J312" s="49">
        <f t="shared" si="20"/>
        <v>0.84898354307841239</v>
      </c>
      <c r="K312" s="49">
        <f t="shared" si="21"/>
        <v>0.84497669834502931</v>
      </c>
      <c r="L312" s="49">
        <f t="shared" si="22"/>
        <v>0.25469506292352373</v>
      </c>
      <c r="M312" s="49">
        <f t="shared" si="23"/>
        <v>0.59148368884152047</v>
      </c>
      <c r="N312" s="144">
        <f t="shared" si="24"/>
        <v>0.8461787517650442</v>
      </c>
      <c r="O312" s="47"/>
      <c r="P312" s="47"/>
    </row>
    <row r="313" spans="1:16">
      <c r="A313" s="175">
        <v>310</v>
      </c>
      <c r="B313" s="165" t="s">
        <v>88</v>
      </c>
      <c r="C313" s="159" t="s">
        <v>66</v>
      </c>
      <c r="D313" s="165" t="s">
        <v>737</v>
      </c>
      <c r="E313" s="165" t="s">
        <v>738</v>
      </c>
      <c r="F313" s="156">
        <v>948</v>
      </c>
      <c r="G313" s="163">
        <v>1631302.75</v>
      </c>
      <c r="H313" s="10">
        <v>1306</v>
      </c>
      <c r="I313" s="10">
        <v>1774035</v>
      </c>
      <c r="J313" s="49">
        <f t="shared" si="20"/>
        <v>1.3776371308016877</v>
      </c>
      <c r="K313" s="49">
        <f t="shared" si="21"/>
        <v>1.0874958679497106</v>
      </c>
      <c r="L313" s="49">
        <f t="shared" si="22"/>
        <v>0.3</v>
      </c>
      <c r="M313" s="49">
        <f t="shared" si="23"/>
        <v>0.7</v>
      </c>
      <c r="N313" s="144">
        <f t="shared" si="24"/>
        <v>1</v>
      </c>
      <c r="O313" s="47"/>
      <c r="P313" s="47"/>
    </row>
    <row r="314" spans="1:16">
      <c r="A314" s="175">
        <v>311</v>
      </c>
      <c r="B314" s="165" t="s">
        <v>88</v>
      </c>
      <c r="C314" s="159" t="s">
        <v>66</v>
      </c>
      <c r="D314" s="165" t="s">
        <v>745</v>
      </c>
      <c r="E314" s="165" t="s">
        <v>1183</v>
      </c>
      <c r="F314" s="156">
        <v>954</v>
      </c>
      <c r="G314" s="163">
        <v>2523286.7000000002</v>
      </c>
      <c r="H314" s="10">
        <v>844</v>
      </c>
      <c r="I314" s="10">
        <v>1976470</v>
      </c>
      <c r="J314" s="49">
        <f t="shared" si="20"/>
        <v>0.88469601677148846</v>
      </c>
      <c r="K314" s="49">
        <f t="shared" si="21"/>
        <v>0.78329188672852745</v>
      </c>
      <c r="L314" s="49">
        <f t="shared" si="22"/>
        <v>0.26540880503144654</v>
      </c>
      <c r="M314" s="49">
        <f t="shared" si="23"/>
        <v>0.54830432070996915</v>
      </c>
      <c r="N314" s="144">
        <f t="shared" si="24"/>
        <v>0.81371312574141563</v>
      </c>
      <c r="O314" s="47"/>
      <c r="P314" s="47"/>
    </row>
    <row r="315" spans="1:16">
      <c r="A315" s="175">
        <v>312</v>
      </c>
      <c r="B315" s="165" t="s">
        <v>88</v>
      </c>
      <c r="C315" s="159" t="s">
        <v>66</v>
      </c>
      <c r="D315" s="165" t="s">
        <v>1186</v>
      </c>
      <c r="E315" s="165" t="s">
        <v>1455</v>
      </c>
      <c r="F315" s="156">
        <v>390</v>
      </c>
      <c r="G315" s="163">
        <v>711636.85</v>
      </c>
      <c r="H315" s="10">
        <v>291</v>
      </c>
      <c r="I315" s="10">
        <v>417495</v>
      </c>
      <c r="J315" s="49">
        <f t="shared" si="20"/>
        <v>0.74615384615384617</v>
      </c>
      <c r="K315" s="49">
        <f t="shared" si="21"/>
        <v>0.5866686077315979</v>
      </c>
      <c r="L315" s="49">
        <f t="shared" si="22"/>
        <v>0.22384615384615383</v>
      </c>
      <c r="M315" s="49">
        <f t="shared" si="23"/>
        <v>0.4106680254121185</v>
      </c>
      <c r="N315" s="144">
        <f t="shared" si="24"/>
        <v>0.63451417925827236</v>
      </c>
      <c r="O315" s="47"/>
      <c r="P315" s="47"/>
    </row>
    <row r="316" spans="1:16">
      <c r="A316" s="175">
        <v>313</v>
      </c>
      <c r="B316" s="165" t="s">
        <v>88</v>
      </c>
      <c r="C316" s="159" t="s">
        <v>66</v>
      </c>
      <c r="D316" s="165" t="s">
        <v>739</v>
      </c>
      <c r="E316" s="165" t="s">
        <v>1371</v>
      </c>
      <c r="F316" s="156">
        <v>474</v>
      </c>
      <c r="G316" s="163">
        <v>922037.375</v>
      </c>
      <c r="H316" s="10">
        <v>479</v>
      </c>
      <c r="I316" s="10">
        <v>921180</v>
      </c>
      <c r="J316" s="49">
        <f t="shared" si="20"/>
        <v>1.010548523206751</v>
      </c>
      <c r="K316" s="49">
        <f t="shared" si="21"/>
        <v>0.99907012988491928</v>
      </c>
      <c r="L316" s="49">
        <f t="shared" si="22"/>
        <v>0.3</v>
      </c>
      <c r="M316" s="49">
        <f t="shared" si="23"/>
        <v>0.69934909091944342</v>
      </c>
      <c r="N316" s="144">
        <f t="shared" si="24"/>
        <v>0.99934909091944335</v>
      </c>
      <c r="O316" s="47"/>
      <c r="P316" s="47"/>
    </row>
    <row r="317" spans="1:16">
      <c r="A317" s="175">
        <v>314</v>
      </c>
      <c r="B317" s="165" t="s">
        <v>86</v>
      </c>
      <c r="C317" s="159" t="s">
        <v>66</v>
      </c>
      <c r="D317" s="165" t="s">
        <v>733</v>
      </c>
      <c r="E317" s="165" t="s">
        <v>1189</v>
      </c>
      <c r="F317" s="156">
        <v>1068</v>
      </c>
      <c r="G317" s="163">
        <v>2085445.5249999999</v>
      </c>
      <c r="H317" s="10">
        <v>709</v>
      </c>
      <c r="I317" s="10">
        <v>1221640</v>
      </c>
      <c r="J317" s="49">
        <f t="shared" si="20"/>
        <v>0.66385767790262173</v>
      </c>
      <c r="K317" s="49">
        <f t="shared" si="21"/>
        <v>0.58579329229901611</v>
      </c>
      <c r="L317" s="49">
        <f t="shared" si="22"/>
        <v>0.19915730337078652</v>
      </c>
      <c r="M317" s="49">
        <f t="shared" si="23"/>
        <v>0.41005530460931128</v>
      </c>
      <c r="N317" s="144">
        <f t="shared" si="24"/>
        <v>0.6092126079800978</v>
      </c>
      <c r="O317" s="47"/>
      <c r="P317" s="47"/>
    </row>
    <row r="318" spans="1:16">
      <c r="A318" s="175">
        <v>315</v>
      </c>
      <c r="B318" s="165" t="s">
        <v>86</v>
      </c>
      <c r="C318" s="159" t="s">
        <v>66</v>
      </c>
      <c r="D318" s="165" t="s">
        <v>731</v>
      </c>
      <c r="E318" s="165" t="s">
        <v>732</v>
      </c>
      <c r="F318" s="156">
        <v>1601</v>
      </c>
      <c r="G318" s="163">
        <v>3126376.0249999999</v>
      </c>
      <c r="H318" s="10">
        <v>1510</v>
      </c>
      <c r="I318" s="10">
        <v>2048015</v>
      </c>
      <c r="J318" s="49">
        <f t="shared" si="20"/>
        <v>0.94316052467208</v>
      </c>
      <c r="K318" s="49">
        <f t="shared" si="21"/>
        <v>0.65507635154027899</v>
      </c>
      <c r="L318" s="49">
        <f t="shared" si="22"/>
        <v>0.28294815740162399</v>
      </c>
      <c r="M318" s="49">
        <f t="shared" si="23"/>
        <v>0.45855344607819526</v>
      </c>
      <c r="N318" s="144">
        <f t="shared" si="24"/>
        <v>0.74150160347981919</v>
      </c>
      <c r="O318" s="47"/>
      <c r="P318" s="47"/>
    </row>
    <row r="319" spans="1:16">
      <c r="A319" s="175">
        <v>316</v>
      </c>
      <c r="B319" s="165" t="s">
        <v>84</v>
      </c>
      <c r="C319" s="165" t="s">
        <v>66</v>
      </c>
      <c r="D319" s="159" t="s">
        <v>703</v>
      </c>
      <c r="E319" s="169" t="s">
        <v>1375</v>
      </c>
      <c r="F319" s="156">
        <v>792</v>
      </c>
      <c r="G319" s="163">
        <v>1630394.9</v>
      </c>
      <c r="H319" s="10">
        <v>854</v>
      </c>
      <c r="I319" s="10">
        <v>973000</v>
      </c>
      <c r="J319" s="49">
        <f t="shared" si="20"/>
        <v>1.0782828282828283</v>
      </c>
      <c r="K319" s="49">
        <f t="shared" si="21"/>
        <v>0.59678793156185661</v>
      </c>
      <c r="L319" s="49">
        <f t="shared" si="22"/>
        <v>0.3</v>
      </c>
      <c r="M319" s="49">
        <f t="shared" si="23"/>
        <v>0.41775155209329962</v>
      </c>
      <c r="N319" s="144">
        <f t="shared" si="24"/>
        <v>0.71775155209329955</v>
      </c>
      <c r="O319" s="47"/>
      <c r="P319" s="47"/>
    </row>
    <row r="320" spans="1:16">
      <c r="A320" s="175">
        <v>317</v>
      </c>
      <c r="B320" s="165" t="s">
        <v>84</v>
      </c>
      <c r="C320" s="165" t="s">
        <v>66</v>
      </c>
      <c r="D320" s="159" t="s">
        <v>705</v>
      </c>
      <c r="E320" s="169" t="s">
        <v>706</v>
      </c>
      <c r="F320" s="156">
        <v>1027</v>
      </c>
      <c r="G320" s="163">
        <v>2059977.175</v>
      </c>
      <c r="H320" s="10">
        <v>777</v>
      </c>
      <c r="I320" s="10">
        <v>1348360</v>
      </c>
      <c r="J320" s="49">
        <f t="shared" si="20"/>
        <v>0.75657254138266794</v>
      </c>
      <c r="K320" s="49">
        <f t="shared" si="21"/>
        <v>0.65455094180837226</v>
      </c>
      <c r="L320" s="49">
        <f t="shared" si="22"/>
        <v>0.22697176241480038</v>
      </c>
      <c r="M320" s="49">
        <f t="shared" si="23"/>
        <v>0.45818565926586052</v>
      </c>
      <c r="N320" s="144">
        <f t="shared" si="24"/>
        <v>0.68515742168066085</v>
      </c>
      <c r="O320" s="47"/>
      <c r="P320" s="47"/>
    </row>
    <row r="321" spans="1:16">
      <c r="A321" s="175">
        <v>318</v>
      </c>
      <c r="B321" s="165" t="s">
        <v>84</v>
      </c>
      <c r="C321" s="165" t="s">
        <v>66</v>
      </c>
      <c r="D321" s="159" t="s">
        <v>707</v>
      </c>
      <c r="E321" s="169" t="s">
        <v>1175</v>
      </c>
      <c r="F321" s="156">
        <v>1064</v>
      </c>
      <c r="G321" s="163">
        <v>2185146.2250000001</v>
      </c>
      <c r="H321" s="10">
        <v>564</v>
      </c>
      <c r="I321" s="10">
        <v>911580</v>
      </c>
      <c r="J321" s="49">
        <f t="shared" si="20"/>
        <v>0.53007518796992481</v>
      </c>
      <c r="K321" s="49">
        <f t="shared" si="21"/>
        <v>0.41717116665727938</v>
      </c>
      <c r="L321" s="49">
        <f t="shared" si="22"/>
        <v>0.15902255639097743</v>
      </c>
      <c r="M321" s="49">
        <f t="shared" si="23"/>
        <v>0.29201981666009552</v>
      </c>
      <c r="N321" s="144">
        <f t="shared" si="24"/>
        <v>0.45104237305107298</v>
      </c>
      <c r="O321" s="47"/>
      <c r="P321" s="47"/>
    </row>
    <row r="322" spans="1:16">
      <c r="A322" s="175">
        <v>319</v>
      </c>
      <c r="B322" s="165" t="s">
        <v>84</v>
      </c>
      <c r="C322" s="165" t="s">
        <v>66</v>
      </c>
      <c r="D322" s="159" t="s">
        <v>701</v>
      </c>
      <c r="E322" s="169" t="s">
        <v>1054</v>
      </c>
      <c r="F322" s="156">
        <v>2200</v>
      </c>
      <c r="G322" s="163">
        <v>4607566.0250000004</v>
      </c>
      <c r="H322" s="10">
        <v>1245</v>
      </c>
      <c r="I322" s="10">
        <v>3172550</v>
      </c>
      <c r="J322" s="49">
        <f t="shared" si="20"/>
        <v>0.56590909090909092</v>
      </c>
      <c r="K322" s="49">
        <f t="shared" si="21"/>
        <v>0.6885522600839995</v>
      </c>
      <c r="L322" s="49">
        <f t="shared" si="22"/>
        <v>0.16977272727272727</v>
      </c>
      <c r="M322" s="49">
        <f t="shared" si="23"/>
        <v>0.48198658205879963</v>
      </c>
      <c r="N322" s="144">
        <f t="shared" si="24"/>
        <v>0.65175930933152693</v>
      </c>
      <c r="O322" s="47"/>
      <c r="P322" s="47"/>
    </row>
    <row r="323" spans="1:16">
      <c r="A323" s="175">
        <v>320</v>
      </c>
      <c r="B323" s="165" t="s">
        <v>84</v>
      </c>
      <c r="C323" s="165" t="s">
        <v>66</v>
      </c>
      <c r="D323" s="159" t="s">
        <v>702</v>
      </c>
      <c r="E323" s="169" t="s">
        <v>1055</v>
      </c>
      <c r="F323" s="156">
        <v>1306</v>
      </c>
      <c r="G323" s="163">
        <v>2540020.4249999998</v>
      </c>
      <c r="H323" s="10">
        <v>814</v>
      </c>
      <c r="I323" s="10">
        <v>1387560</v>
      </c>
      <c r="J323" s="49">
        <f t="shared" si="20"/>
        <v>0.62327718223583461</v>
      </c>
      <c r="K323" s="49">
        <f t="shared" si="21"/>
        <v>0.54627907175195256</v>
      </c>
      <c r="L323" s="49">
        <f t="shared" si="22"/>
        <v>0.18698315467075038</v>
      </c>
      <c r="M323" s="49">
        <f t="shared" si="23"/>
        <v>0.38239535022636678</v>
      </c>
      <c r="N323" s="144">
        <f t="shared" si="24"/>
        <v>0.56937850489711717</v>
      </c>
      <c r="O323" s="47"/>
      <c r="P323" s="47"/>
    </row>
    <row r="324" spans="1:16">
      <c r="A324" s="175">
        <v>321</v>
      </c>
      <c r="B324" s="165" t="s">
        <v>84</v>
      </c>
      <c r="C324" s="165" t="s">
        <v>66</v>
      </c>
      <c r="D324" s="159" t="s">
        <v>708</v>
      </c>
      <c r="E324" s="159" t="s">
        <v>1056</v>
      </c>
      <c r="F324" s="156">
        <v>693</v>
      </c>
      <c r="G324" s="163">
        <v>1382665.575</v>
      </c>
      <c r="H324" s="10">
        <v>355</v>
      </c>
      <c r="I324" s="10">
        <v>377650</v>
      </c>
      <c r="J324" s="49">
        <f t="shared" ref="J324:J387" si="25">IFERROR(H324/F324,0)</f>
        <v>0.51226551226551231</v>
      </c>
      <c r="K324" s="49">
        <f t="shared" ref="K324:K387" si="26">IFERROR(I324/G324,0)</f>
        <v>0.27313184534879303</v>
      </c>
      <c r="L324" s="49">
        <f t="shared" si="22"/>
        <v>0.15367965367965369</v>
      </c>
      <c r="M324" s="49">
        <f t="shared" si="23"/>
        <v>0.19119229174415511</v>
      </c>
      <c r="N324" s="144">
        <f t="shared" si="24"/>
        <v>0.34487194542380883</v>
      </c>
      <c r="O324" s="47"/>
      <c r="P324" s="47"/>
    </row>
    <row r="325" spans="1:16">
      <c r="A325" s="175">
        <v>322</v>
      </c>
      <c r="B325" s="165" t="s">
        <v>80</v>
      </c>
      <c r="C325" s="165" t="s">
        <v>66</v>
      </c>
      <c r="D325" s="159" t="s">
        <v>717</v>
      </c>
      <c r="E325" s="159" t="s">
        <v>1089</v>
      </c>
      <c r="F325" s="156">
        <v>1249</v>
      </c>
      <c r="G325" s="163">
        <v>2419816.5750000002</v>
      </c>
      <c r="H325" s="10">
        <v>839</v>
      </c>
      <c r="I325" s="10">
        <v>1651165</v>
      </c>
      <c r="J325" s="49">
        <f t="shared" si="25"/>
        <v>0.67173738991192955</v>
      </c>
      <c r="K325" s="49">
        <f t="shared" si="26"/>
        <v>0.68235130590425019</v>
      </c>
      <c r="L325" s="49">
        <f t="shared" ref="L325:L388" si="27">IF((J325*0.3)&gt;30%,30%,(J325*0.3))</f>
        <v>0.20152121697357886</v>
      </c>
      <c r="M325" s="49">
        <f t="shared" ref="M325:M388" si="28">IF((K325*0.7)&gt;70%,70%,(K325*0.7))</f>
        <v>0.47764591413297508</v>
      </c>
      <c r="N325" s="144">
        <f t="shared" ref="N325:N388" si="29">L325+M325</f>
        <v>0.67916713110655391</v>
      </c>
      <c r="O325" s="47"/>
      <c r="P325" s="47"/>
    </row>
    <row r="326" spans="1:16">
      <c r="A326" s="175">
        <v>323</v>
      </c>
      <c r="B326" s="165" t="s">
        <v>80</v>
      </c>
      <c r="C326" s="165" t="s">
        <v>66</v>
      </c>
      <c r="D326" s="159" t="s">
        <v>718</v>
      </c>
      <c r="E326" s="159" t="s">
        <v>719</v>
      </c>
      <c r="F326" s="156">
        <v>480</v>
      </c>
      <c r="G326" s="163">
        <v>968342.6</v>
      </c>
      <c r="H326" s="10">
        <v>564</v>
      </c>
      <c r="I326" s="10">
        <v>877345</v>
      </c>
      <c r="J326" s="49">
        <f t="shared" si="25"/>
        <v>1.175</v>
      </c>
      <c r="K326" s="49">
        <f t="shared" si="26"/>
        <v>0.90602747416048823</v>
      </c>
      <c r="L326" s="49">
        <f t="shared" si="27"/>
        <v>0.3</v>
      </c>
      <c r="M326" s="49">
        <f t="shared" si="28"/>
        <v>0.63421923191234175</v>
      </c>
      <c r="N326" s="144">
        <f t="shared" si="29"/>
        <v>0.93421923191234169</v>
      </c>
      <c r="O326" s="47"/>
      <c r="P326" s="47"/>
    </row>
    <row r="327" spans="1:16">
      <c r="A327" s="175">
        <v>324</v>
      </c>
      <c r="B327" s="165" t="s">
        <v>80</v>
      </c>
      <c r="C327" s="165" t="s">
        <v>66</v>
      </c>
      <c r="D327" s="159" t="s">
        <v>720</v>
      </c>
      <c r="E327" s="159" t="s">
        <v>721</v>
      </c>
      <c r="F327" s="156">
        <v>212</v>
      </c>
      <c r="G327" s="163">
        <v>391485.35</v>
      </c>
      <c r="H327" s="10">
        <v>146</v>
      </c>
      <c r="I327" s="10">
        <v>172425</v>
      </c>
      <c r="J327" s="49">
        <f t="shared" si="25"/>
        <v>0.68867924528301883</v>
      </c>
      <c r="K327" s="49">
        <f t="shared" si="26"/>
        <v>0.44043793720505764</v>
      </c>
      <c r="L327" s="49">
        <f t="shared" si="27"/>
        <v>0.20660377358490564</v>
      </c>
      <c r="M327" s="49">
        <f t="shared" si="28"/>
        <v>0.30830655604354035</v>
      </c>
      <c r="N327" s="144">
        <f t="shared" si="29"/>
        <v>0.51491032962844596</v>
      </c>
      <c r="O327" s="47"/>
      <c r="P327" s="47"/>
    </row>
    <row r="328" spans="1:16">
      <c r="A328" s="175">
        <v>325</v>
      </c>
      <c r="B328" s="165" t="s">
        <v>80</v>
      </c>
      <c r="C328" s="165" t="s">
        <v>66</v>
      </c>
      <c r="D328" s="159" t="s">
        <v>722</v>
      </c>
      <c r="E328" s="159" t="s">
        <v>723</v>
      </c>
      <c r="F328" s="156">
        <v>941</v>
      </c>
      <c r="G328" s="163">
        <v>1844259.75</v>
      </c>
      <c r="H328" s="10">
        <v>674</v>
      </c>
      <c r="I328" s="10">
        <v>1044970</v>
      </c>
      <c r="J328" s="49">
        <f t="shared" si="25"/>
        <v>0.71625929861849091</v>
      </c>
      <c r="K328" s="49">
        <f t="shared" si="26"/>
        <v>0.56660673747285328</v>
      </c>
      <c r="L328" s="49">
        <f t="shared" si="27"/>
        <v>0.21487778958554726</v>
      </c>
      <c r="M328" s="49">
        <f t="shared" si="28"/>
        <v>0.39662471623099727</v>
      </c>
      <c r="N328" s="144">
        <f t="shared" si="29"/>
        <v>0.61150250581654453</v>
      </c>
      <c r="O328" s="47"/>
      <c r="P328" s="47"/>
    </row>
    <row r="329" spans="1:16">
      <c r="A329" s="175">
        <v>326</v>
      </c>
      <c r="B329" s="165" t="s">
        <v>78</v>
      </c>
      <c r="C329" s="165" t="s">
        <v>66</v>
      </c>
      <c r="D329" s="165" t="s">
        <v>696</v>
      </c>
      <c r="E329" s="165" t="s">
        <v>697</v>
      </c>
      <c r="F329" s="156">
        <v>1856</v>
      </c>
      <c r="G329" s="163">
        <v>3696010.9</v>
      </c>
      <c r="H329" s="10">
        <v>1391</v>
      </c>
      <c r="I329" s="10">
        <v>2393765</v>
      </c>
      <c r="J329" s="49">
        <f t="shared" si="25"/>
        <v>0.74946120689655171</v>
      </c>
      <c r="K329" s="49">
        <f t="shared" si="26"/>
        <v>0.64766178043468436</v>
      </c>
      <c r="L329" s="49">
        <f t="shared" si="27"/>
        <v>0.22483836206896551</v>
      </c>
      <c r="M329" s="49">
        <f t="shared" si="28"/>
        <v>0.45336324630427904</v>
      </c>
      <c r="N329" s="144">
        <f t="shared" si="29"/>
        <v>0.6782016083732445</v>
      </c>
      <c r="O329" s="47"/>
      <c r="P329" s="47"/>
    </row>
    <row r="330" spans="1:16">
      <c r="A330" s="175">
        <v>327</v>
      </c>
      <c r="B330" s="165" t="s">
        <v>78</v>
      </c>
      <c r="C330" s="165" t="s">
        <v>66</v>
      </c>
      <c r="D330" s="165" t="s">
        <v>690</v>
      </c>
      <c r="E330" s="165" t="s">
        <v>691</v>
      </c>
      <c r="F330" s="156">
        <v>1549</v>
      </c>
      <c r="G330" s="163">
        <v>2984602.2</v>
      </c>
      <c r="H330" s="10">
        <v>905</v>
      </c>
      <c r="I330" s="10">
        <v>1737950</v>
      </c>
      <c r="J330" s="49">
        <f t="shared" si="25"/>
        <v>0.58424790187217557</v>
      </c>
      <c r="K330" s="49">
        <f t="shared" si="26"/>
        <v>0.58230540740069137</v>
      </c>
      <c r="L330" s="49">
        <f t="shared" si="27"/>
        <v>0.17527437056165265</v>
      </c>
      <c r="M330" s="49">
        <f t="shared" si="28"/>
        <v>0.40761378518048391</v>
      </c>
      <c r="N330" s="144">
        <f t="shared" si="29"/>
        <v>0.58288815574213659</v>
      </c>
      <c r="O330" s="47"/>
      <c r="P330" s="47"/>
    </row>
    <row r="331" spans="1:16">
      <c r="A331" s="175">
        <v>328</v>
      </c>
      <c r="B331" s="165" t="s">
        <v>78</v>
      </c>
      <c r="C331" s="165" t="s">
        <v>66</v>
      </c>
      <c r="D331" s="165" t="s">
        <v>692</v>
      </c>
      <c r="E331" s="165" t="s">
        <v>693</v>
      </c>
      <c r="F331" s="156">
        <v>1061</v>
      </c>
      <c r="G331" s="163">
        <v>2024442.675</v>
      </c>
      <c r="H331" s="10">
        <v>388</v>
      </c>
      <c r="I331" s="10">
        <v>737320</v>
      </c>
      <c r="J331" s="49">
        <f t="shared" si="25"/>
        <v>0.36569274269557023</v>
      </c>
      <c r="K331" s="49">
        <f t="shared" si="26"/>
        <v>0.36420888035271237</v>
      </c>
      <c r="L331" s="49">
        <f t="shared" si="27"/>
        <v>0.10970782280867107</v>
      </c>
      <c r="M331" s="49">
        <f t="shared" si="28"/>
        <v>0.25494621624689867</v>
      </c>
      <c r="N331" s="144">
        <f t="shared" si="29"/>
        <v>0.36465403905556976</v>
      </c>
      <c r="P331" s="47"/>
    </row>
    <row r="332" spans="1:16">
      <c r="A332" s="175">
        <v>329</v>
      </c>
      <c r="B332" s="165" t="s">
        <v>78</v>
      </c>
      <c r="C332" s="165" t="s">
        <v>66</v>
      </c>
      <c r="D332" s="165" t="s">
        <v>698</v>
      </c>
      <c r="E332" s="165" t="s">
        <v>699</v>
      </c>
      <c r="F332" s="156">
        <v>1084</v>
      </c>
      <c r="G332" s="163">
        <v>2098635.0499999998</v>
      </c>
      <c r="H332" s="10">
        <v>1020</v>
      </c>
      <c r="I332" s="10">
        <v>1553990</v>
      </c>
      <c r="J332" s="49">
        <f t="shared" si="25"/>
        <v>0.94095940959409596</v>
      </c>
      <c r="K332" s="49">
        <f t="shared" si="26"/>
        <v>0.74047653020948079</v>
      </c>
      <c r="L332" s="49">
        <f t="shared" si="27"/>
        <v>0.28228782287822879</v>
      </c>
      <c r="M332" s="49">
        <f t="shared" si="28"/>
        <v>0.51833357114663647</v>
      </c>
      <c r="N332" s="144">
        <f t="shared" si="29"/>
        <v>0.80062139402486521</v>
      </c>
      <c r="O332" s="47"/>
      <c r="P332" s="47"/>
    </row>
    <row r="333" spans="1:16">
      <c r="A333" s="175">
        <v>330</v>
      </c>
      <c r="B333" s="165" t="s">
        <v>78</v>
      </c>
      <c r="C333" s="165" t="s">
        <v>66</v>
      </c>
      <c r="D333" s="165" t="s">
        <v>688</v>
      </c>
      <c r="E333" s="170" t="s">
        <v>1456</v>
      </c>
      <c r="F333" s="156">
        <v>830</v>
      </c>
      <c r="G333" s="163">
        <v>1666846.35</v>
      </c>
      <c r="H333" s="10">
        <v>749</v>
      </c>
      <c r="I333" s="10">
        <v>1127640</v>
      </c>
      <c r="J333" s="49">
        <f t="shared" si="25"/>
        <v>0.90240963855421685</v>
      </c>
      <c r="K333" s="49">
        <f t="shared" si="26"/>
        <v>0.67651106534204541</v>
      </c>
      <c r="L333" s="49">
        <f t="shared" si="27"/>
        <v>0.27072289156626506</v>
      </c>
      <c r="M333" s="49">
        <f t="shared" si="28"/>
        <v>0.47355774573943177</v>
      </c>
      <c r="N333" s="144">
        <f t="shared" si="29"/>
        <v>0.74428063730569682</v>
      </c>
      <c r="O333" s="47"/>
      <c r="P333" s="47"/>
    </row>
    <row r="334" spans="1:16">
      <c r="A334" s="175">
        <v>331</v>
      </c>
      <c r="B334" s="165" t="s">
        <v>78</v>
      </c>
      <c r="C334" s="165" t="s">
        <v>66</v>
      </c>
      <c r="D334" s="165" t="s">
        <v>700</v>
      </c>
      <c r="E334" s="165" t="s">
        <v>657</v>
      </c>
      <c r="F334" s="156">
        <v>456</v>
      </c>
      <c r="G334" s="163">
        <v>871322.375</v>
      </c>
      <c r="H334" s="10">
        <v>576</v>
      </c>
      <c r="I334" s="10">
        <v>684655</v>
      </c>
      <c r="J334" s="49">
        <f t="shared" si="25"/>
        <v>1.263157894736842</v>
      </c>
      <c r="K334" s="49">
        <f t="shared" si="26"/>
        <v>0.78576542924196113</v>
      </c>
      <c r="L334" s="49">
        <f t="shared" si="27"/>
        <v>0.3</v>
      </c>
      <c r="M334" s="49">
        <f t="shared" si="28"/>
        <v>0.55003580046937273</v>
      </c>
      <c r="N334" s="144">
        <f t="shared" si="29"/>
        <v>0.85003580046937266</v>
      </c>
      <c r="O334" s="47"/>
      <c r="P334" s="47"/>
    </row>
    <row r="335" spans="1:16">
      <c r="A335" s="175">
        <v>332</v>
      </c>
      <c r="B335" s="165" t="s">
        <v>83</v>
      </c>
      <c r="C335" s="165" t="s">
        <v>66</v>
      </c>
      <c r="D335" s="165" t="s">
        <v>730</v>
      </c>
      <c r="E335" s="165" t="s">
        <v>476</v>
      </c>
      <c r="F335" s="156">
        <v>2573</v>
      </c>
      <c r="G335" s="163">
        <v>5119302.45</v>
      </c>
      <c r="H335" s="10">
        <v>908</v>
      </c>
      <c r="I335" s="10">
        <v>2166610</v>
      </c>
      <c r="J335" s="49">
        <f t="shared" si="25"/>
        <v>0.35289545277885737</v>
      </c>
      <c r="K335" s="49">
        <f t="shared" si="26"/>
        <v>0.42322367571777281</v>
      </c>
      <c r="L335" s="49">
        <f t="shared" si="27"/>
        <v>0.1058686358336572</v>
      </c>
      <c r="M335" s="49">
        <f t="shared" si="28"/>
        <v>0.29625657300244096</v>
      </c>
      <c r="N335" s="144">
        <f t="shared" si="29"/>
        <v>0.40212520883609815</v>
      </c>
      <c r="O335" s="47"/>
      <c r="P335" s="47"/>
    </row>
    <row r="336" spans="1:16">
      <c r="A336" s="175">
        <v>333</v>
      </c>
      <c r="B336" s="165" t="s">
        <v>83</v>
      </c>
      <c r="C336" s="165" t="s">
        <v>66</v>
      </c>
      <c r="D336" s="165" t="s">
        <v>728</v>
      </c>
      <c r="E336" s="165" t="s">
        <v>729</v>
      </c>
      <c r="F336" s="156">
        <v>1113</v>
      </c>
      <c r="G336" s="163">
        <v>2205055.0499999998</v>
      </c>
      <c r="H336" s="10">
        <v>998</v>
      </c>
      <c r="I336" s="10">
        <v>1167805</v>
      </c>
      <c r="J336" s="49">
        <f t="shared" si="25"/>
        <v>0.8966756513926325</v>
      </c>
      <c r="K336" s="49">
        <f t="shared" si="26"/>
        <v>0.5296035579701287</v>
      </c>
      <c r="L336" s="49">
        <f t="shared" si="27"/>
        <v>0.26900269541778976</v>
      </c>
      <c r="M336" s="49">
        <f t="shared" si="28"/>
        <v>0.37072249057909007</v>
      </c>
      <c r="N336" s="144">
        <f t="shared" si="29"/>
        <v>0.63972518599687977</v>
      </c>
      <c r="O336" s="47"/>
      <c r="P336" s="47"/>
    </row>
    <row r="337" spans="1:16">
      <c r="A337" s="175">
        <v>334</v>
      </c>
      <c r="B337" s="165" t="s">
        <v>83</v>
      </c>
      <c r="C337" s="165" t="s">
        <v>66</v>
      </c>
      <c r="D337" s="165" t="s">
        <v>726</v>
      </c>
      <c r="E337" s="165" t="s">
        <v>1376</v>
      </c>
      <c r="F337" s="156">
        <v>1343</v>
      </c>
      <c r="G337" s="163">
        <v>2529100.6749999998</v>
      </c>
      <c r="H337" s="10">
        <v>906</v>
      </c>
      <c r="I337" s="10">
        <v>1295475</v>
      </c>
      <c r="J337" s="49">
        <f t="shared" si="25"/>
        <v>0.6746090841399851</v>
      </c>
      <c r="K337" s="49">
        <f t="shared" si="26"/>
        <v>0.51222753321197867</v>
      </c>
      <c r="L337" s="49">
        <f t="shared" si="27"/>
        <v>0.20238272524199552</v>
      </c>
      <c r="M337" s="49">
        <f t="shared" si="28"/>
        <v>0.35855927324838505</v>
      </c>
      <c r="N337" s="144">
        <f t="shared" si="29"/>
        <v>0.56094199849038051</v>
      </c>
      <c r="O337" s="47"/>
      <c r="P337" s="47"/>
    </row>
    <row r="338" spans="1:16">
      <c r="A338" s="175">
        <v>335</v>
      </c>
      <c r="B338" s="165" t="s">
        <v>83</v>
      </c>
      <c r="C338" s="165" t="s">
        <v>66</v>
      </c>
      <c r="D338" s="165" t="s">
        <v>727</v>
      </c>
      <c r="E338" s="165" t="s">
        <v>1377</v>
      </c>
      <c r="F338" s="156">
        <v>1234</v>
      </c>
      <c r="G338" s="163">
        <v>2383869.9</v>
      </c>
      <c r="H338" s="10">
        <v>1178</v>
      </c>
      <c r="I338" s="10">
        <v>1379665</v>
      </c>
      <c r="J338" s="49">
        <f t="shared" si="25"/>
        <v>0.95461912479740685</v>
      </c>
      <c r="K338" s="49">
        <f t="shared" si="26"/>
        <v>0.57875012390567127</v>
      </c>
      <c r="L338" s="49">
        <f t="shared" si="27"/>
        <v>0.28638573743922202</v>
      </c>
      <c r="M338" s="49">
        <f t="shared" si="28"/>
        <v>0.40512508673396985</v>
      </c>
      <c r="N338" s="144">
        <f t="shared" si="29"/>
        <v>0.69151082417319187</v>
      </c>
      <c r="O338" s="47"/>
      <c r="P338" s="47"/>
    </row>
    <row r="339" spans="1:16">
      <c r="A339" s="175">
        <v>336</v>
      </c>
      <c r="B339" s="165" t="s">
        <v>81</v>
      </c>
      <c r="C339" s="165" t="s">
        <v>66</v>
      </c>
      <c r="D339" s="165" t="s">
        <v>725</v>
      </c>
      <c r="E339" s="165" t="s">
        <v>1207</v>
      </c>
      <c r="F339" s="156">
        <v>1594</v>
      </c>
      <c r="G339" s="163">
        <v>3154688.875</v>
      </c>
      <c r="H339" s="10">
        <v>1447</v>
      </c>
      <c r="I339" s="10">
        <v>2195360</v>
      </c>
      <c r="J339" s="49">
        <f t="shared" si="25"/>
        <v>0.90777917189460477</v>
      </c>
      <c r="K339" s="49">
        <f t="shared" si="26"/>
        <v>0.69590380762984116</v>
      </c>
      <c r="L339" s="49">
        <f t="shared" si="27"/>
        <v>0.27233375156838141</v>
      </c>
      <c r="M339" s="49">
        <f t="shared" si="28"/>
        <v>0.48713266534088878</v>
      </c>
      <c r="N339" s="144">
        <f t="shared" si="29"/>
        <v>0.75946641690927019</v>
      </c>
      <c r="O339" s="47"/>
      <c r="P339" s="47"/>
    </row>
    <row r="340" spans="1:16">
      <c r="A340" s="175">
        <v>337</v>
      </c>
      <c r="B340" s="165" t="s">
        <v>81</v>
      </c>
      <c r="C340" s="165" t="s">
        <v>66</v>
      </c>
      <c r="D340" s="165" t="s">
        <v>724</v>
      </c>
      <c r="E340" s="165" t="s">
        <v>1378</v>
      </c>
      <c r="F340" s="156">
        <v>816</v>
      </c>
      <c r="G340" s="163">
        <v>1548713.5</v>
      </c>
      <c r="H340" s="10">
        <v>858</v>
      </c>
      <c r="I340" s="10">
        <v>1090745</v>
      </c>
      <c r="J340" s="49">
        <f t="shared" si="25"/>
        <v>1.0514705882352942</v>
      </c>
      <c r="K340" s="49">
        <f t="shared" si="26"/>
        <v>0.70429101315382092</v>
      </c>
      <c r="L340" s="49">
        <f t="shared" si="27"/>
        <v>0.3</v>
      </c>
      <c r="M340" s="49">
        <f t="shared" si="28"/>
        <v>0.49300370920767461</v>
      </c>
      <c r="N340" s="144">
        <f t="shared" si="29"/>
        <v>0.7930037092076746</v>
      </c>
      <c r="O340" s="47"/>
      <c r="P340" s="47"/>
    </row>
    <row r="341" spans="1:16">
      <c r="A341" s="175">
        <v>338</v>
      </c>
      <c r="B341" s="165" t="s">
        <v>74</v>
      </c>
      <c r="C341" s="165" t="s">
        <v>66</v>
      </c>
      <c r="D341" s="165" t="s">
        <v>674</v>
      </c>
      <c r="E341" s="165" t="s">
        <v>680</v>
      </c>
      <c r="F341" s="156">
        <v>1161</v>
      </c>
      <c r="G341" s="163">
        <v>3002410.9249999998</v>
      </c>
      <c r="H341" s="10">
        <v>1207</v>
      </c>
      <c r="I341" s="10">
        <v>1924890</v>
      </c>
      <c r="J341" s="49">
        <f t="shared" si="25"/>
        <v>1.0396210163652024</v>
      </c>
      <c r="K341" s="49">
        <f t="shared" si="26"/>
        <v>0.64111477345493606</v>
      </c>
      <c r="L341" s="49">
        <f t="shared" si="27"/>
        <v>0.3</v>
      </c>
      <c r="M341" s="49">
        <f t="shared" si="28"/>
        <v>0.44878034141845519</v>
      </c>
      <c r="N341" s="144">
        <f t="shared" si="29"/>
        <v>0.74878034141845518</v>
      </c>
      <c r="O341" s="47"/>
      <c r="P341" s="47"/>
    </row>
    <row r="342" spans="1:16">
      <c r="A342" s="175">
        <v>339</v>
      </c>
      <c r="B342" s="165" t="s">
        <v>74</v>
      </c>
      <c r="C342" s="165" t="s">
        <v>66</v>
      </c>
      <c r="D342" s="165" t="s">
        <v>672</v>
      </c>
      <c r="E342" s="165" t="s">
        <v>673</v>
      </c>
      <c r="F342" s="156">
        <v>652</v>
      </c>
      <c r="G342" s="163">
        <v>1407296.9</v>
      </c>
      <c r="H342" s="10">
        <v>725</v>
      </c>
      <c r="I342" s="10">
        <v>852600</v>
      </c>
      <c r="J342" s="49">
        <f t="shared" si="25"/>
        <v>1.111963190184049</v>
      </c>
      <c r="K342" s="49">
        <f t="shared" si="26"/>
        <v>0.60584230662342831</v>
      </c>
      <c r="L342" s="49">
        <f t="shared" si="27"/>
        <v>0.3</v>
      </c>
      <c r="M342" s="49">
        <f t="shared" si="28"/>
        <v>0.42408961463639977</v>
      </c>
      <c r="N342" s="144">
        <f t="shared" si="29"/>
        <v>0.72408961463639976</v>
      </c>
      <c r="O342" s="47"/>
      <c r="P342" s="47"/>
    </row>
    <row r="343" spans="1:16">
      <c r="A343" s="175">
        <v>340</v>
      </c>
      <c r="B343" s="165" t="s">
        <v>74</v>
      </c>
      <c r="C343" s="165" t="s">
        <v>66</v>
      </c>
      <c r="D343" s="165" t="s">
        <v>668</v>
      </c>
      <c r="E343" s="165" t="s">
        <v>669</v>
      </c>
      <c r="F343" s="156">
        <v>1284</v>
      </c>
      <c r="G343" s="163">
        <v>2020206.825</v>
      </c>
      <c r="H343" s="10">
        <v>672</v>
      </c>
      <c r="I343" s="10">
        <v>835210</v>
      </c>
      <c r="J343" s="49">
        <f t="shared" si="25"/>
        <v>0.52336448598130836</v>
      </c>
      <c r="K343" s="49">
        <f t="shared" si="26"/>
        <v>0.41342796671325965</v>
      </c>
      <c r="L343" s="49">
        <f t="shared" si="27"/>
        <v>0.15700934579439249</v>
      </c>
      <c r="M343" s="49">
        <f t="shared" si="28"/>
        <v>0.28939957669928174</v>
      </c>
      <c r="N343" s="144">
        <f t="shared" si="29"/>
        <v>0.44640892249367425</v>
      </c>
      <c r="O343" s="47"/>
      <c r="P343" s="47"/>
    </row>
    <row r="344" spans="1:16">
      <c r="A344" s="175">
        <v>341</v>
      </c>
      <c r="B344" s="165" t="s">
        <v>74</v>
      </c>
      <c r="C344" s="165" t="s">
        <v>66</v>
      </c>
      <c r="D344" s="165" t="s">
        <v>679</v>
      </c>
      <c r="E344" s="165" t="s">
        <v>1088</v>
      </c>
      <c r="F344" s="156">
        <v>934</v>
      </c>
      <c r="G344" s="163">
        <v>1636449.1749999998</v>
      </c>
      <c r="H344" s="10">
        <v>744</v>
      </c>
      <c r="I344" s="10">
        <v>1395030</v>
      </c>
      <c r="J344" s="49">
        <f t="shared" si="25"/>
        <v>0.79657387580299788</v>
      </c>
      <c r="K344" s="49">
        <f t="shared" si="26"/>
        <v>0.85247377145092218</v>
      </c>
      <c r="L344" s="49">
        <f t="shared" si="27"/>
        <v>0.23897216274089936</v>
      </c>
      <c r="M344" s="49">
        <f t="shared" si="28"/>
        <v>0.59673164001564549</v>
      </c>
      <c r="N344" s="144">
        <f t="shared" si="29"/>
        <v>0.83570380275654488</v>
      </c>
      <c r="O344" s="47"/>
      <c r="P344" s="47"/>
    </row>
    <row r="345" spans="1:16">
      <c r="A345" s="175">
        <v>342</v>
      </c>
      <c r="B345" s="165" t="s">
        <v>74</v>
      </c>
      <c r="C345" s="165" t="s">
        <v>66</v>
      </c>
      <c r="D345" s="165" t="s">
        <v>675</v>
      </c>
      <c r="E345" s="165" t="s">
        <v>1431</v>
      </c>
      <c r="F345" s="156">
        <v>1339</v>
      </c>
      <c r="G345" s="163">
        <v>1652235.0249999999</v>
      </c>
      <c r="H345" s="10">
        <v>673</v>
      </c>
      <c r="I345" s="10">
        <v>873190</v>
      </c>
      <c r="J345" s="49">
        <f t="shared" si="25"/>
        <v>0.50261389096340547</v>
      </c>
      <c r="K345" s="49">
        <f t="shared" si="26"/>
        <v>0.52849018861587205</v>
      </c>
      <c r="L345" s="49">
        <f t="shared" si="27"/>
        <v>0.15078416728902164</v>
      </c>
      <c r="M345" s="49">
        <f t="shared" si="28"/>
        <v>0.3699431320311104</v>
      </c>
      <c r="N345" s="144">
        <f t="shared" si="29"/>
        <v>0.52072729932013206</v>
      </c>
      <c r="O345" s="47"/>
      <c r="P345" s="47"/>
    </row>
    <row r="346" spans="1:16">
      <c r="A346" s="175">
        <v>343</v>
      </c>
      <c r="B346" s="165" t="s">
        <v>74</v>
      </c>
      <c r="C346" s="165" t="s">
        <v>66</v>
      </c>
      <c r="D346" s="165" t="s">
        <v>677</v>
      </c>
      <c r="E346" s="165" t="s">
        <v>1343</v>
      </c>
      <c r="F346" s="156">
        <v>1333</v>
      </c>
      <c r="G346" s="163">
        <v>2389987.4500000002</v>
      </c>
      <c r="H346" s="10">
        <v>905</v>
      </c>
      <c r="I346" s="10">
        <v>1400005</v>
      </c>
      <c r="J346" s="49">
        <f t="shared" si="25"/>
        <v>0.67891972993248317</v>
      </c>
      <c r="K346" s="49">
        <f t="shared" si="26"/>
        <v>0.58577922658129433</v>
      </c>
      <c r="L346" s="49">
        <f t="shared" si="27"/>
        <v>0.20367591897974494</v>
      </c>
      <c r="M346" s="49">
        <f t="shared" si="28"/>
        <v>0.410045458606906</v>
      </c>
      <c r="N346" s="144">
        <f t="shared" si="29"/>
        <v>0.61372137758665091</v>
      </c>
      <c r="O346" s="47"/>
      <c r="P346" s="47"/>
    </row>
    <row r="347" spans="1:16">
      <c r="A347" s="175">
        <v>344</v>
      </c>
      <c r="B347" s="165" t="s">
        <v>74</v>
      </c>
      <c r="C347" s="165" t="s">
        <v>66</v>
      </c>
      <c r="D347" s="165" t="s">
        <v>670</v>
      </c>
      <c r="E347" s="165" t="s">
        <v>671</v>
      </c>
      <c r="F347" s="156">
        <v>1296</v>
      </c>
      <c r="G347" s="163">
        <v>2566026.4500000002</v>
      </c>
      <c r="H347" s="10">
        <v>760</v>
      </c>
      <c r="I347" s="10">
        <v>1224635</v>
      </c>
      <c r="J347" s="49">
        <f t="shared" si="25"/>
        <v>0.5864197530864198</v>
      </c>
      <c r="K347" s="49">
        <f t="shared" si="26"/>
        <v>0.47724956225607101</v>
      </c>
      <c r="L347" s="49">
        <f t="shared" si="27"/>
        <v>0.17592592592592593</v>
      </c>
      <c r="M347" s="49">
        <f t="shared" si="28"/>
        <v>0.33407469357924968</v>
      </c>
      <c r="N347" s="144">
        <f t="shared" si="29"/>
        <v>0.51000061950517561</v>
      </c>
      <c r="O347" s="47"/>
      <c r="P347" s="47"/>
    </row>
    <row r="348" spans="1:16">
      <c r="A348" s="175">
        <v>345</v>
      </c>
      <c r="B348" s="165" t="s">
        <v>74</v>
      </c>
      <c r="C348" s="165" t="s">
        <v>66</v>
      </c>
      <c r="D348" s="165" t="s">
        <v>678</v>
      </c>
      <c r="E348" s="165" t="s">
        <v>1152</v>
      </c>
      <c r="F348" s="156">
        <v>1850</v>
      </c>
      <c r="G348" s="163">
        <v>4495236.5750000002</v>
      </c>
      <c r="H348" s="10">
        <v>1385</v>
      </c>
      <c r="I348" s="10">
        <v>3014475</v>
      </c>
      <c r="J348" s="49">
        <f t="shared" si="25"/>
        <v>0.74864864864864866</v>
      </c>
      <c r="K348" s="49">
        <f t="shared" si="26"/>
        <v>0.67059318229541676</v>
      </c>
      <c r="L348" s="49">
        <f t="shared" si="27"/>
        <v>0.2245945945945946</v>
      </c>
      <c r="M348" s="49">
        <f t="shared" si="28"/>
        <v>0.46941522760679172</v>
      </c>
      <c r="N348" s="144">
        <f t="shared" si="29"/>
        <v>0.69400982220138629</v>
      </c>
      <c r="O348" s="47"/>
      <c r="P348" s="47"/>
    </row>
    <row r="349" spans="1:16">
      <c r="A349" s="175">
        <v>346</v>
      </c>
      <c r="B349" s="165" t="s">
        <v>74</v>
      </c>
      <c r="C349" s="165" t="s">
        <v>66</v>
      </c>
      <c r="D349" s="165" t="s">
        <v>1402</v>
      </c>
      <c r="E349" s="165" t="s">
        <v>1108</v>
      </c>
      <c r="F349" s="156">
        <v>301</v>
      </c>
      <c r="G349" s="163">
        <v>647285.42500000005</v>
      </c>
      <c r="H349" s="10">
        <v>189</v>
      </c>
      <c r="I349" s="10">
        <v>222835</v>
      </c>
      <c r="J349" s="49">
        <f t="shared" si="25"/>
        <v>0.62790697674418605</v>
      </c>
      <c r="K349" s="49">
        <f t="shared" si="26"/>
        <v>0.34426080272083986</v>
      </c>
      <c r="L349" s="49">
        <f t="shared" si="27"/>
        <v>0.1883720930232558</v>
      </c>
      <c r="M349" s="49">
        <f t="shared" si="28"/>
        <v>0.24098256190458789</v>
      </c>
      <c r="N349" s="144">
        <f t="shared" si="29"/>
        <v>0.42935465492784369</v>
      </c>
      <c r="O349" s="47"/>
      <c r="P349" s="47"/>
    </row>
    <row r="350" spans="1:16">
      <c r="A350" s="175">
        <v>347</v>
      </c>
      <c r="B350" s="165" t="s">
        <v>76</v>
      </c>
      <c r="C350" s="165" t="s">
        <v>66</v>
      </c>
      <c r="D350" s="165" t="s">
        <v>683</v>
      </c>
      <c r="E350" s="165" t="s">
        <v>1457</v>
      </c>
      <c r="F350" s="156">
        <v>2764</v>
      </c>
      <c r="G350" s="163">
        <v>4571461.3250000002</v>
      </c>
      <c r="H350" s="10">
        <v>1337</v>
      </c>
      <c r="I350" s="10">
        <v>2344805</v>
      </c>
      <c r="J350" s="49">
        <f t="shared" si="25"/>
        <v>0.4837192474674385</v>
      </c>
      <c r="K350" s="49">
        <f t="shared" si="26"/>
        <v>0.51292241874101385</v>
      </c>
      <c r="L350" s="49">
        <f t="shared" si="27"/>
        <v>0.14511577424023153</v>
      </c>
      <c r="M350" s="49">
        <f t="shared" si="28"/>
        <v>0.35904569311870965</v>
      </c>
      <c r="N350" s="144">
        <f t="shared" si="29"/>
        <v>0.50416146735894118</v>
      </c>
      <c r="O350" s="47"/>
      <c r="P350" s="47"/>
    </row>
    <row r="351" spans="1:16">
      <c r="A351" s="175">
        <v>348</v>
      </c>
      <c r="B351" s="165" t="s">
        <v>76</v>
      </c>
      <c r="C351" s="165" t="s">
        <v>66</v>
      </c>
      <c r="D351" s="165" t="s">
        <v>681</v>
      </c>
      <c r="E351" s="165" t="s">
        <v>682</v>
      </c>
      <c r="F351" s="156">
        <v>1200</v>
      </c>
      <c r="G351" s="163">
        <v>2835133.65</v>
      </c>
      <c r="H351" s="10">
        <v>1047</v>
      </c>
      <c r="I351" s="10">
        <v>1611225</v>
      </c>
      <c r="J351" s="49">
        <f t="shared" si="25"/>
        <v>0.87250000000000005</v>
      </c>
      <c r="K351" s="49">
        <f t="shared" si="26"/>
        <v>0.56830654173922279</v>
      </c>
      <c r="L351" s="49">
        <f t="shared" si="27"/>
        <v>0.26174999999999998</v>
      </c>
      <c r="M351" s="49">
        <f t="shared" si="28"/>
        <v>0.39781457921745594</v>
      </c>
      <c r="N351" s="144">
        <f t="shared" si="29"/>
        <v>0.65956457921745593</v>
      </c>
      <c r="O351" s="47"/>
      <c r="P351" s="47"/>
    </row>
    <row r="352" spans="1:16">
      <c r="A352" s="175">
        <v>349</v>
      </c>
      <c r="B352" s="165" t="s">
        <v>76</v>
      </c>
      <c r="C352" s="165" t="s">
        <v>66</v>
      </c>
      <c r="D352" s="165" t="s">
        <v>1107</v>
      </c>
      <c r="E352" s="165" t="s">
        <v>1344</v>
      </c>
      <c r="F352" s="156">
        <v>959</v>
      </c>
      <c r="G352" s="163">
        <v>1639522.5</v>
      </c>
      <c r="H352" s="10">
        <v>1018</v>
      </c>
      <c r="I352" s="10">
        <v>1226450</v>
      </c>
      <c r="J352" s="49">
        <f t="shared" si="25"/>
        <v>1.0615224191866528</v>
      </c>
      <c r="K352" s="49">
        <f t="shared" si="26"/>
        <v>0.74805316791931797</v>
      </c>
      <c r="L352" s="49">
        <f t="shared" si="27"/>
        <v>0.3</v>
      </c>
      <c r="M352" s="49">
        <f t="shared" si="28"/>
        <v>0.52363721754352255</v>
      </c>
      <c r="N352" s="144">
        <f t="shared" si="29"/>
        <v>0.82363721754352248</v>
      </c>
      <c r="O352" s="47"/>
      <c r="P352" s="47"/>
    </row>
    <row r="353" spans="1:16">
      <c r="A353" s="175">
        <v>350</v>
      </c>
      <c r="B353" s="165" t="s">
        <v>79</v>
      </c>
      <c r="C353" s="165" t="s">
        <v>66</v>
      </c>
      <c r="D353" s="165" t="s">
        <v>664</v>
      </c>
      <c r="E353" s="165" t="s">
        <v>665</v>
      </c>
      <c r="F353" s="156">
        <v>697</v>
      </c>
      <c r="G353" s="163">
        <v>1361017.25</v>
      </c>
      <c r="H353" s="10">
        <v>640</v>
      </c>
      <c r="I353" s="10">
        <v>1059520</v>
      </c>
      <c r="J353" s="49">
        <f t="shared" si="25"/>
        <v>0.9182209469153515</v>
      </c>
      <c r="K353" s="49">
        <f t="shared" si="26"/>
        <v>0.77847654024958168</v>
      </c>
      <c r="L353" s="49">
        <f t="shared" si="27"/>
        <v>0.27546628407460544</v>
      </c>
      <c r="M353" s="49">
        <f t="shared" si="28"/>
        <v>0.54493357817470711</v>
      </c>
      <c r="N353" s="144">
        <f t="shared" si="29"/>
        <v>0.82039986224931249</v>
      </c>
      <c r="O353" s="47"/>
      <c r="P353" s="47"/>
    </row>
    <row r="354" spans="1:16">
      <c r="A354" s="175">
        <v>351</v>
      </c>
      <c r="B354" s="165" t="s">
        <v>79</v>
      </c>
      <c r="C354" s="165" t="s">
        <v>66</v>
      </c>
      <c r="D354" s="165" t="s">
        <v>663</v>
      </c>
      <c r="E354" s="165" t="s">
        <v>1342</v>
      </c>
      <c r="F354" s="156">
        <v>610</v>
      </c>
      <c r="G354" s="163">
        <v>1189450.3</v>
      </c>
      <c r="H354" s="10">
        <v>798</v>
      </c>
      <c r="I354" s="10">
        <v>1115190</v>
      </c>
      <c r="J354" s="49">
        <f t="shared" si="25"/>
        <v>1.3081967213114754</v>
      </c>
      <c r="K354" s="49">
        <f t="shared" si="26"/>
        <v>0.93756754695845634</v>
      </c>
      <c r="L354" s="49">
        <f t="shared" si="27"/>
        <v>0.3</v>
      </c>
      <c r="M354" s="49">
        <f t="shared" si="28"/>
        <v>0.65629728287091937</v>
      </c>
      <c r="N354" s="144">
        <f t="shared" si="29"/>
        <v>0.95629728287091931</v>
      </c>
      <c r="O354" s="47"/>
      <c r="P354" s="47"/>
    </row>
    <row r="355" spans="1:16">
      <c r="A355" s="175">
        <v>352</v>
      </c>
      <c r="B355" s="165" t="s">
        <v>79</v>
      </c>
      <c r="C355" s="165" t="s">
        <v>66</v>
      </c>
      <c r="D355" s="165" t="s">
        <v>660</v>
      </c>
      <c r="E355" s="165" t="s">
        <v>1327</v>
      </c>
      <c r="F355" s="156">
        <v>674</v>
      </c>
      <c r="G355" s="163">
        <v>1312228.425</v>
      </c>
      <c r="H355" s="10">
        <v>785</v>
      </c>
      <c r="I355" s="10">
        <v>948075</v>
      </c>
      <c r="J355" s="49">
        <f t="shared" si="25"/>
        <v>1.1646884272997033</v>
      </c>
      <c r="K355" s="49">
        <f t="shared" si="26"/>
        <v>0.72249235113162558</v>
      </c>
      <c r="L355" s="49">
        <f t="shared" si="27"/>
        <v>0.3</v>
      </c>
      <c r="M355" s="49">
        <f t="shared" si="28"/>
        <v>0.50574464579213785</v>
      </c>
      <c r="N355" s="144">
        <f t="shared" si="29"/>
        <v>0.80574464579213778</v>
      </c>
      <c r="O355" s="47"/>
      <c r="P355" s="47"/>
    </row>
    <row r="356" spans="1:16">
      <c r="A356" s="175">
        <v>353</v>
      </c>
      <c r="B356" s="165" t="s">
        <v>79</v>
      </c>
      <c r="C356" s="165" t="s">
        <v>66</v>
      </c>
      <c r="D356" s="165" t="s">
        <v>661</v>
      </c>
      <c r="E356" s="165" t="s">
        <v>662</v>
      </c>
      <c r="F356" s="156">
        <v>366</v>
      </c>
      <c r="G356" s="163">
        <v>717313.27500000002</v>
      </c>
      <c r="H356" s="10">
        <v>490</v>
      </c>
      <c r="I356" s="10">
        <v>620735</v>
      </c>
      <c r="J356" s="49">
        <f t="shared" si="25"/>
        <v>1.3387978142076502</v>
      </c>
      <c r="K356" s="49">
        <f t="shared" si="26"/>
        <v>0.86536109344972034</v>
      </c>
      <c r="L356" s="49">
        <f t="shared" si="27"/>
        <v>0.3</v>
      </c>
      <c r="M356" s="49">
        <f t="shared" si="28"/>
        <v>0.60575276541480416</v>
      </c>
      <c r="N356" s="144">
        <f t="shared" si="29"/>
        <v>0.9057527654148041</v>
      </c>
      <c r="O356" s="47"/>
      <c r="P356" s="47"/>
    </row>
    <row r="357" spans="1:16">
      <c r="A357" s="175">
        <v>354</v>
      </c>
      <c r="B357" s="165" t="s">
        <v>79</v>
      </c>
      <c r="C357" s="165" t="s">
        <v>66</v>
      </c>
      <c r="D357" s="165" t="s">
        <v>666</v>
      </c>
      <c r="E357" s="165" t="s">
        <v>1458</v>
      </c>
      <c r="F357" s="156">
        <v>704</v>
      </c>
      <c r="G357" s="163">
        <v>1377112.25</v>
      </c>
      <c r="H357" s="10">
        <v>866</v>
      </c>
      <c r="I357" s="10">
        <v>1285610</v>
      </c>
      <c r="J357" s="49">
        <f t="shared" si="25"/>
        <v>1.2301136363636365</v>
      </c>
      <c r="K357" s="49">
        <f t="shared" si="26"/>
        <v>0.93355498072143361</v>
      </c>
      <c r="L357" s="49">
        <f t="shared" si="27"/>
        <v>0.3</v>
      </c>
      <c r="M357" s="49">
        <f t="shared" si="28"/>
        <v>0.65348848650500346</v>
      </c>
      <c r="N357" s="144">
        <f t="shared" si="29"/>
        <v>0.95348848650500351</v>
      </c>
      <c r="O357" s="47"/>
      <c r="P357" s="47"/>
    </row>
    <row r="358" spans="1:16">
      <c r="A358" s="175">
        <v>355</v>
      </c>
      <c r="B358" s="165" t="s">
        <v>85</v>
      </c>
      <c r="C358" s="165" t="s">
        <v>66</v>
      </c>
      <c r="D358" s="165" t="s">
        <v>713</v>
      </c>
      <c r="E358" s="165" t="s">
        <v>1090</v>
      </c>
      <c r="F358" s="156">
        <v>743</v>
      </c>
      <c r="G358" s="163">
        <v>1437208.7</v>
      </c>
      <c r="H358" s="10">
        <v>444</v>
      </c>
      <c r="I358" s="10">
        <v>800390</v>
      </c>
      <c r="J358" s="49">
        <f t="shared" si="25"/>
        <v>0.59757738896366086</v>
      </c>
      <c r="K358" s="49">
        <f t="shared" si="26"/>
        <v>0.5569058968262578</v>
      </c>
      <c r="L358" s="49">
        <f t="shared" si="27"/>
        <v>0.17927321668909826</v>
      </c>
      <c r="M358" s="49">
        <f t="shared" si="28"/>
        <v>0.38983412777838045</v>
      </c>
      <c r="N358" s="144">
        <f t="shared" si="29"/>
        <v>0.56910734446747868</v>
      </c>
      <c r="O358" s="47"/>
      <c r="P358" s="47"/>
    </row>
    <row r="359" spans="1:16">
      <c r="A359" s="175">
        <v>356</v>
      </c>
      <c r="B359" s="165" t="s">
        <v>85</v>
      </c>
      <c r="C359" s="165" t="s">
        <v>66</v>
      </c>
      <c r="D359" s="165" t="s">
        <v>716</v>
      </c>
      <c r="E359" s="165" t="s">
        <v>1092</v>
      </c>
      <c r="F359" s="156">
        <v>1587</v>
      </c>
      <c r="G359" s="163">
        <v>3100493.875</v>
      </c>
      <c r="H359" s="10">
        <v>1138</v>
      </c>
      <c r="I359" s="10">
        <v>1742585</v>
      </c>
      <c r="J359" s="49">
        <f t="shared" si="25"/>
        <v>0.71707624448645246</v>
      </c>
      <c r="K359" s="49">
        <f t="shared" si="26"/>
        <v>0.56203465326955371</v>
      </c>
      <c r="L359" s="49">
        <f t="shared" si="27"/>
        <v>0.21512287334593574</v>
      </c>
      <c r="M359" s="49">
        <f t="shared" si="28"/>
        <v>0.39342425728868757</v>
      </c>
      <c r="N359" s="144">
        <f t="shared" si="29"/>
        <v>0.60854713063462329</v>
      </c>
      <c r="O359" s="47"/>
      <c r="P359" s="47"/>
    </row>
    <row r="360" spans="1:16">
      <c r="A360" s="175">
        <v>357</v>
      </c>
      <c r="B360" s="165" t="s">
        <v>85</v>
      </c>
      <c r="C360" s="165" t="s">
        <v>66</v>
      </c>
      <c r="D360" s="165" t="s">
        <v>714</v>
      </c>
      <c r="E360" s="165" t="s">
        <v>1091</v>
      </c>
      <c r="F360" s="156">
        <v>899</v>
      </c>
      <c r="G360" s="163">
        <v>1752538.2999999998</v>
      </c>
      <c r="H360" s="10">
        <v>787</v>
      </c>
      <c r="I360" s="10">
        <v>1098320</v>
      </c>
      <c r="J360" s="49">
        <f t="shared" si="25"/>
        <v>0.87541713014460509</v>
      </c>
      <c r="K360" s="49">
        <f t="shared" si="26"/>
        <v>0.62670242356472328</v>
      </c>
      <c r="L360" s="49">
        <f t="shared" si="27"/>
        <v>0.26262513904338153</v>
      </c>
      <c r="M360" s="49">
        <f t="shared" si="28"/>
        <v>0.43869169649530626</v>
      </c>
      <c r="N360" s="144">
        <f t="shared" si="29"/>
        <v>0.70131683553868784</v>
      </c>
      <c r="O360" s="47"/>
      <c r="P360" s="47"/>
    </row>
    <row r="361" spans="1:16">
      <c r="A361" s="175">
        <v>358</v>
      </c>
      <c r="B361" s="165" t="s">
        <v>85</v>
      </c>
      <c r="C361" s="165" t="s">
        <v>66</v>
      </c>
      <c r="D361" s="165" t="s">
        <v>715</v>
      </c>
      <c r="E361" s="165" t="s">
        <v>1459</v>
      </c>
      <c r="F361" s="156">
        <v>993</v>
      </c>
      <c r="G361" s="163">
        <v>1937190.25</v>
      </c>
      <c r="H361" s="10">
        <v>870</v>
      </c>
      <c r="I361" s="10">
        <v>1281140</v>
      </c>
      <c r="J361" s="49">
        <f t="shared" si="25"/>
        <v>0.8761329305135952</v>
      </c>
      <c r="K361" s="49">
        <f t="shared" si="26"/>
        <v>0.66133927733737041</v>
      </c>
      <c r="L361" s="49">
        <f t="shared" si="27"/>
        <v>0.26283987915407853</v>
      </c>
      <c r="M361" s="49">
        <f t="shared" si="28"/>
        <v>0.46293749413615926</v>
      </c>
      <c r="N361" s="144">
        <f t="shared" si="29"/>
        <v>0.72577737329023773</v>
      </c>
      <c r="O361" s="47"/>
      <c r="P361" s="47"/>
    </row>
    <row r="362" spans="1:16">
      <c r="A362" s="175">
        <v>359</v>
      </c>
      <c r="B362" s="165" t="s">
        <v>85</v>
      </c>
      <c r="C362" s="165" t="s">
        <v>66</v>
      </c>
      <c r="D362" s="165" t="s">
        <v>711</v>
      </c>
      <c r="E362" s="165" t="s">
        <v>1460</v>
      </c>
      <c r="F362" s="156">
        <v>748</v>
      </c>
      <c r="G362" s="163">
        <v>1470993.2250000001</v>
      </c>
      <c r="H362" s="10">
        <v>639</v>
      </c>
      <c r="I362" s="10">
        <v>1083740</v>
      </c>
      <c r="J362" s="49">
        <f t="shared" si="25"/>
        <v>0.85427807486631013</v>
      </c>
      <c r="K362" s="49">
        <f t="shared" si="26"/>
        <v>0.73674030687666825</v>
      </c>
      <c r="L362" s="49">
        <f t="shared" si="27"/>
        <v>0.25628342245989305</v>
      </c>
      <c r="M362" s="49">
        <f t="shared" si="28"/>
        <v>0.51571821481366775</v>
      </c>
      <c r="N362" s="144">
        <f t="shared" si="29"/>
        <v>0.77200163727356075</v>
      </c>
      <c r="O362" s="47"/>
      <c r="P362" s="47"/>
    </row>
    <row r="363" spans="1:16">
      <c r="A363" s="175">
        <v>360</v>
      </c>
      <c r="B363" s="159" t="s">
        <v>89</v>
      </c>
      <c r="C363" s="159" t="s">
        <v>90</v>
      </c>
      <c r="D363" s="159" t="s">
        <v>776</v>
      </c>
      <c r="E363" s="159" t="s">
        <v>1295</v>
      </c>
      <c r="F363" s="156">
        <v>1064</v>
      </c>
      <c r="G363" s="163">
        <v>1922691.4500000002</v>
      </c>
      <c r="H363" s="10">
        <v>1184</v>
      </c>
      <c r="I363" s="10">
        <v>1756455</v>
      </c>
      <c r="J363" s="49">
        <f t="shared" si="25"/>
        <v>1.112781954887218</v>
      </c>
      <c r="K363" s="49">
        <f t="shared" si="26"/>
        <v>0.91353971538178935</v>
      </c>
      <c r="L363" s="49">
        <f t="shared" si="27"/>
        <v>0.3</v>
      </c>
      <c r="M363" s="49">
        <f t="shared" si="28"/>
        <v>0.63947780076725247</v>
      </c>
      <c r="N363" s="144">
        <f t="shared" si="29"/>
        <v>0.9394778007672524</v>
      </c>
      <c r="O363" s="47"/>
      <c r="P363" s="47"/>
    </row>
    <row r="364" spans="1:16">
      <c r="A364" s="175">
        <v>361</v>
      </c>
      <c r="B364" s="159" t="s">
        <v>89</v>
      </c>
      <c r="C364" s="159" t="s">
        <v>90</v>
      </c>
      <c r="D364" s="159" t="s">
        <v>770</v>
      </c>
      <c r="E364" s="159" t="s">
        <v>1058</v>
      </c>
      <c r="F364" s="156">
        <v>912</v>
      </c>
      <c r="G364" s="163">
        <v>1556131.875</v>
      </c>
      <c r="H364" s="10">
        <v>1073</v>
      </c>
      <c r="I364" s="10">
        <v>1378505</v>
      </c>
      <c r="J364" s="49">
        <f t="shared" si="25"/>
        <v>1.1765350877192982</v>
      </c>
      <c r="K364" s="49">
        <f t="shared" si="26"/>
        <v>0.88585358487049826</v>
      </c>
      <c r="L364" s="49">
        <f t="shared" si="27"/>
        <v>0.3</v>
      </c>
      <c r="M364" s="49">
        <f t="shared" si="28"/>
        <v>0.62009750940934871</v>
      </c>
      <c r="N364" s="144">
        <f t="shared" si="29"/>
        <v>0.92009750940934865</v>
      </c>
      <c r="O364" s="47"/>
      <c r="P364" s="47"/>
    </row>
    <row r="365" spans="1:16">
      <c r="A365" s="175">
        <v>362</v>
      </c>
      <c r="B365" s="159" t="s">
        <v>89</v>
      </c>
      <c r="C365" s="159" t="s">
        <v>90</v>
      </c>
      <c r="D365" s="159" t="s">
        <v>778</v>
      </c>
      <c r="E365" s="159" t="s">
        <v>779</v>
      </c>
      <c r="F365" s="156">
        <v>802</v>
      </c>
      <c r="G365" s="163">
        <v>1407653.75</v>
      </c>
      <c r="H365" s="10">
        <v>669</v>
      </c>
      <c r="I365" s="10">
        <v>1138355</v>
      </c>
      <c r="J365" s="49">
        <f t="shared" si="25"/>
        <v>0.83416458852867825</v>
      </c>
      <c r="K365" s="49">
        <f t="shared" si="26"/>
        <v>0.80868963692243212</v>
      </c>
      <c r="L365" s="49">
        <f t="shared" si="27"/>
        <v>0.25024937655860346</v>
      </c>
      <c r="M365" s="49">
        <f t="shared" si="28"/>
        <v>0.5660827458457024</v>
      </c>
      <c r="N365" s="144">
        <f t="shared" si="29"/>
        <v>0.81633212240430586</v>
      </c>
      <c r="O365" s="47"/>
      <c r="P365" s="47"/>
    </row>
    <row r="366" spans="1:16">
      <c r="A366" s="175">
        <v>363</v>
      </c>
      <c r="B366" s="159" t="s">
        <v>89</v>
      </c>
      <c r="C366" s="159" t="s">
        <v>90</v>
      </c>
      <c r="D366" s="159" t="s">
        <v>774</v>
      </c>
      <c r="E366" s="159" t="s">
        <v>775</v>
      </c>
      <c r="F366" s="156">
        <v>721</v>
      </c>
      <c r="G366" s="163">
        <v>1222186.125</v>
      </c>
      <c r="H366" s="10">
        <v>975</v>
      </c>
      <c r="I366" s="10">
        <v>1118585</v>
      </c>
      <c r="J366" s="49">
        <f t="shared" si="25"/>
        <v>1.3522884882108184</v>
      </c>
      <c r="K366" s="49">
        <f t="shared" si="26"/>
        <v>0.91523293966375208</v>
      </c>
      <c r="L366" s="49">
        <f t="shared" si="27"/>
        <v>0.3</v>
      </c>
      <c r="M366" s="49">
        <f t="shared" si="28"/>
        <v>0.6406630577646264</v>
      </c>
      <c r="N366" s="144">
        <f t="shared" si="29"/>
        <v>0.94066305776462644</v>
      </c>
      <c r="O366" s="47"/>
      <c r="P366" s="47"/>
    </row>
    <row r="367" spans="1:16">
      <c r="A367" s="175">
        <v>364</v>
      </c>
      <c r="B367" s="159" t="s">
        <v>89</v>
      </c>
      <c r="C367" s="159" t="s">
        <v>90</v>
      </c>
      <c r="D367" s="159" t="s">
        <v>771</v>
      </c>
      <c r="E367" s="159" t="s">
        <v>772</v>
      </c>
      <c r="F367" s="156">
        <v>613</v>
      </c>
      <c r="G367" s="163">
        <v>1159677.2</v>
      </c>
      <c r="H367" s="10">
        <v>757</v>
      </c>
      <c r="I367" s="10">
        <v>1285455</v>
      </c>
      <c r="J367" s="49">
        <f t="shared" si="25"/>
        <v>1.234910277324633</v>
      </c>
      <c r="K367" s="49">
        <f t="shared" si="26"/>
        <v>1.1084593195416794</v>
      </c>
      <c r="L367" s="49">
        <f t="shared" si="27"/>
        <v>0.3</v>
      </c>
      <c r="M367" s="49">
        <f t="shared" si="28"/>
        <v>0.7</v>
      </c>
      <c r="N367" s="144">
        <f t="shared" si="29"/>
        <v>1</v>
      </c>
      <c r="O367" s="47"/>
      <c r="P367" s="47"/>
    </row>
    <row r="368" spans="1:16">
      <c r="A368" s="175">
        <v>365</v>
      </c>
      <c r="B368" s="159" t="s">
        <v>89</v>
      </c>
      <c r="C368" s="159" t="s">
        <v>90</v>
      </c>
      <c r="D368" s="159" t="s">
        <v>780</v>
      </c>
      <c r="E368" s="159" t="s">
        <v>1461</v>
      </c>
      <c r="F368" s="156">
        <v>795</v>
      </c>
      <c r="G368" s="163">
        <v>1407511.875</v>
      </c>
      <c r="H368" s="10">
        <v>724</v>
      </c>
      <c r="I368" s="10">
        <v>904840</v>
      </c>
      <c r="J368" s="49">
        <f t="shared" si="25"/>
        <v>0.91069182389937109</v>
      </c>
      <c r="K368" s="49">
        <f t="shared" si="26"/>
        <v>0.64286491366191845</v>
      </c>
      <c r="L368" s="49">
        <f t="shared" si="27"/>
        <v>0.27320754716981133</v>
      </c>
      <c r="M368" s="49">
        <f t="shared" si="28"/>
        <v>0.45000543956334288</v>
      </c>
      <c r="N368" s="144">
        <f t="shared" si="29"/>
        <v>0.72321298673315426</v>
      </c>
      <c r="O368" s="47"/>
      <c r="P368" s="47"/>
    </row>
    <row r="369" spans="1:16">
      <c r="A369" s="175">
        <v>366</v>
      </c>
      <c r="B369" s="159" t="s">
        <v>89</v>
      </c>
      <c r="C369" s="159" t="s">
        <v>90</v>
      </c>
      <c r="D369" s="159" t="s">
        <v>777</v>
      </c>
      <c r="E369" s="159" t="s">
        <v>1462</v>
      </c>
      <c r="F369" s="156">
        <v>650</v>
      </c>
      <c r="G369" s="163">
        <v>1109183.625</v>
      </c>
      <c r="H369" s="10">
        <v>742</v>
      </c>
      <c r="I369" s="10">
        <v>923875</v>
      </c>
      <c r="J369" s="49">
        <f t="shared" si="25"/>
        <v>1.1415384615384616</v>
      </c>
      <c r="K369" s="49">
        <f t="shared" si="26"/>
        <v>0.83293241910238258</v>
      </c>
      <c r="L369" s="49">
        <f t="shared" si="27"/>
        <v>0.3</v>
      </c>
      <c r="M369" s="49">
        <f t="shared" si="28"/>
        <v>0.58305269337166776</v>
      </c>
      <c r="N369" s="144">
        <f t="shared" si="29"/>
        <v>0.88305269337166781</v>
      </c>
      <c r="O369" s="47"/>
      <c r="P369" s="47"/>
    </row>
    <row r="370" spans="1:16">
      <c r="A370" s="175">
        <v>367</v>
      </c>
      <c r="B370" s="159" t="s">
        <v>89</v>
      </c>
      <c r="C370" s="159" t="s">
        <v>90</v>
      </c>
      <c r="D370" s="159" t="s">
        <v>773</v>
      </c>
      <c r="E370" s="159" t="s">
        <v>537</v>
      </c>
      <c r="F370" s="156">
        <v>691</v>
      </c>
      <c r="G370" s="163">
        <v>1277333.4750000001</v>
      </c>
      <c r="H370" s="10">
        <v>443</v>
      </c>
      <c r="I370" s="10">
        <v>605085</v>
      </c>
      <c r="J370" s="49">
        <f t="shared" si="25"/>
        <v>0.6410998552821997</v>
      </c>
      <c r="K370" s="49">
        <f t="shared" si="26"/>
        <v>0.47370949860998512</v>
      </c>
      <c r="L370" s="49">
        <f t="shared" si="27"/>
        <v>0.1923299565846599</v>
      </c>
      <c r="M370" s="49">
        <f t="shared" si="28"/>
        <v>0.33159664902698954</v>
      </c>
      <c r="N370" s="144">
        <f t="shared" si="29"/>
        <v>0.52392660561164939</v>
      </c>
      <c r="O370" s="47"/>
      <c r="P370" s="47"/>
    </row>
    <row r="371" spans="1:16">
      <c r="A371" s="175">
        <v>368</v>
      </c>
      <c r="B371" s="169" t="s">
        <v>92</v>
      </c>
      <c r="C371" s="169" t="s">
        <v>90</v>
      </c>
      <c r="D371" s="169" t="s">
        <v>781</v>
      </c>
      <c r="E371" s="169" t="s">
        <v>782</v>
      </c>
      <c r="F371" s="156">
        <v>1385</v>
      </c>
      <c r="G371" s="163">
        <v>2675826.7999999998</v>
      </c>
      <c r="H371" s="10">
        <v>1138</v>
      </c>
      <c r="I371" s="10">
        <v>2340825</v>
      </c>
      <c r="J371" s="49">
        <f t="shared" si="25"/>
        <v>0.8216606498194946</v>
      </c>
      <c r="K371" s="49">
        <f t="shared" si="26"/>
        <v>0.87480437822059343</v>
      </c>
      <c r="L371" s="49">
        <f t="shared" si="27"/>
        <v>0.24649819494584838</v>
      </c>
      <c r="M371" s="49">
        <f t="shared" si="28"/>
        <v>0.61236306475441538</v>
      </c>
      <c r="N371" s="144">
        <f t="shared" si="29"/>
        <v>0.85886125970026372</v>
      </c>
      <c r="O371" s="47"/>
      <c r="P371" s="47"/>
    </row>
    <row r="372" spans="1:16">
      <c r="A372" s="175">
        <v>369</v>
      </c>
      <c r="B372" s="169" t="s">
        <v>92</v>
      </c>
      <c r="C372" s="169" t="s">
        <v>90</v>
      </c>
      <c r="D372" s="169" t="s">
        <v>783</v>
      </c>
      <c r="E372" s="169" t="s">
        <v>353</v>
      </c>
      <c r="F372" s="156">
        <v>922</v>
      </c>
      <c r="G372" s="163">
        <v>1513516.45</v>
      </c>
      <c r="H372" s="10">
        <v>808</v>
      </c>
      <c r="I372" s="10">
        <v>1143055</v>
      </c>
      <c r="J372" s="49">
        <f t="shared" si="25"/>
        <v>0.87635574837310193</v>
      </c>
      <c r="K372" s="49">
        <f t="shared" si="26"/>
        <v>0.7552313025735532</v>
      </c>
      <c r="L372" s="49">
        <f t="shared" si="27"/>
        <v>0.26290672451193059</v>
      </c>
      <c r="M372" s="49">
        <f t="shared" si="28"/>
        <v>0.52866191180148725</v>
      </c>
      <c r="N372" s="144">
        <f t="shared" si="29"/>
        <v>0.79156863631341778</v>
      </c>
      <c r="O372" s="47"/>
      <c r="P372" s="47"/>
    </row>
    <row r="373" spans="1:16">
      <c r="A373" s="175">
        <v>370</v>
      </c>
      <c r="B373" s="169" t="s">
        <v>92</v>
      </c>
      <c r="C373" s="169" t="s">
        <v>90</v>
      </c>
      <c r="D373" s="169" t="s">
        <v>786</v>
      </c>
      <c r="E373" s="169" t="s">
        <v>787</v>
      </c>
      <c r="F373" s="156">
        <v>779</v>
      </c>
      <c r="G373" s="163">
        <v>1254160.2</v>
      </c>
      <c r="H373" s="10">
        <v>691</v>
      </c>
      <c r="I373" s="10">
        <v>1022010</v>
      </c>
      <c r="J373" s="49">
        <f t="shared" si="25"/>
        <v>0.8870346598202824</v>
      </c>
      <c r="K373" s="49">
        <f t="shared" si="26"/>
        <v>0.81489589607452062</v>
      </c>
      <c r="L373" s="49">
        <f t="shared" si="27"/>
        <v>0.26611039794608471</v>
      </c>
      <c r="M373" s="49">
        <f t="shared" si="28"/>
        <v>0.57042712725216438</v>
      </c>
      <c r="N373" s="144">
        <f t="shared" si="29"/>
        <v>0.83653752519824909</v>
      </c>
      <c r="O373" s="47"/>
      <c r="P373" s="47"/>
    </row>
    <row r="374" spans="1:16">
      <c r="A374" s="175">
        <v>371</v>
      </c>
      <c r="B374" s="169" t="s">
        <v>92</v>
      </c>
      <c r="C374" s="169" t="s">
        <v>90</v>
      </c>
      <c r="D374" s="169" t="s">
        <v>784</v>
      </c>
      <c r="E374" s="169" t="s">
        <v>785</v>
      </c>
      <c r="F374" s="156">
        <v>796</v>
      </c>
      <c r="G374" s="163">
        <v>1350540.2</v>
      </c>
      <c r="H374" s="10">
        <v>544</v>
      </c>
      <c r="I374" s="10">
        <v>897750</v>
      </c>
      <c r="J374" s="49">
        <f t="shared" si="25"/>
        <v>0.68341708542713564</v>
      </c>
      <c r="K374" s="49">
        <f t="shared" si="26"/>
        <v>0.66473400791772064</v>
      </c>
      <c r="L374" s="49">
        <f t="shared" si="27"/>
        <v>0.20502512562814068</v>
      </c>
      <c r="M374" s="49">
        <f t="shared" si="28"/>
        <v>0.46531380554240442</v>
      </c>
      <c r="N374" s="144">
        <f t="shared" si="29"/>
        <v>0.6703389311705451</v>
      </c>
      <c r="O374" s="47"/>
      <c r="P374" s="47"/>
    </row>
    <row r="375" spans="1:16" s="249" customFormat="1">
      <c r="A375" s="241">
        <v>372</v>
      </c>
      <c r="B375" s="242" t="s">
        <v>1372</v>
      </c>
      <c r="C375" s="242" t="s">
        <v>90</v>
      </c>
      <c r="D375" s="242" t="s">
        <v>788</v>
      </c>
      <c r="E375" s="242" t="s">
        <v>789</v>
      </c>
      <c r="F375" s="243">
        <v>2553</v>
      </c>
      <c r="G375" s="244">
        <v>5709243.7750000004</v>
      </c>
      <c r="H375" s="245">
        <v>1404</v>
      </c>
      <c r="I375" s="245">
        <v>3061425</v>
      </c>
      <c r="J375" s="246">
        <f t="shared" si="25"/>
        <v>0.5499412455934195</v>
      </c>
      <c r="K375" s="246">
        <f t="shared" si="26"/>
        <v>0.5362225052301256</v>
      </c>
      <c r="L375" s="246">
        <f t="shared" si="27"/>
        <v>0.16498237367802585</v>
      </c>
      <c r="M375" s="246">
        <f t="shared" si="28"/>
        <v>0.37535575366108792</v>
      </c>
      <c r="N375" s="247">
        <f t="shared" si="29"/>
        <v>0.54033812733911379</v>
      </c>
      <c r="O375" s="248"/>
      <c r="P375" s="248"/>
    </row>
    <row r="376" spans="1:16" s="249" customFormat="1">
      <c r="A376" s="241">
        <v>373</v>
      </c>
      <c r="B376" s="242" t="s">
        <v>1372</v>
      </c>
      <c r="C376" s="242" t="s">
        <v>90</v>
      </c>
      <c r="D376" s="242" t="s">
        <v>790</v>
      </c>
      <c r="E376" s="242" t="s">
        <v>1209</v>
      </c>
      <c r="F376" s="243">
        <v>594</v>
      </c>
      <c r="G376" s="244">
        <v>1266695.75</v>
      </c>
      <c r="H376" s="245">
        <v>849</v>
      </c>
      <c r="I376" s="245">
        <v>1244995</v>
      </c>
      <c r="J376" s="246">
        <f t="shared" si="25"/>
        <v>1.4292929292929293</v>
      </c>
      <c r="K376" s="246">
        <f t="shared" si="26"/>
        <v>0.9828682223020011</v>
      </c>
      <c r="L376" s="246">
        <f t="shared" si="27"/>
        <v>0.3</v>
      </c>
      <c r="M376" s="246">
        <f t="shared" si="28"/>
        <v>0.68800775561140071</v>
      </c>
      <c r="N376" s="247">
        <f t="shared" si="29"/>
        <v>0.98800775561140064</v>
      </c>
      <c r="O376" s="248"/>
      <c r="P376" s="248"/>
    </row>
    <row r="377" spans="1:16" s="249" customFormat="1">
      <c r="A377" s="241">
        <v>374</v>
      </c>
      <c r="B377" s="242" t="s">
        <v>1372</v>
      </c>
      <c r="C377" s="242" t="s">
        <v>90</v>
      </c>
      <c r="D377" s="242" t="s">
        <v>792</v>
      </c>
      <c r="E377" s="242" t="s">
        <v>1210</v>
      </c>
      <c r="F377" s="243">
        <v>1044</v>
      </c>
      <c r="G377" s="244">
        <v>2134757.6749999998</v>
      </c>
      <c r="H377" s="245">
        <v>912</v>
      </c>
      <c r="I377" s="245">
        <v>1357160</v>
      </c>
      <c r="J377" s="246">
        <f t="shared" si="25"/>
        <v>0.87356321839080464</v>
      </c>
      <c r="K377" s="246">
        <f t="shared" si="26"/>
        <v>0.63574428886875889</v>
      </c>
      <c r="L377" s="246">
        <f t="shared" si="27"/>
        <v>0.2620689655172414</v>
      </c>
      <c r="M377" s="246">
        <f t="shared" si="28"/>
        <v>0.44502100220813118</v>
      </c>
      <c r="N377" s="247">
        <f t="shared" si="29"/>
        <v>0.70708996772537258</v>
      </c>
      <c r="O377" s="248"/>
      <c r="P377" s="248"/>
    </row>
    <row r="378" spans="1:16" s="249" customFormat="1">
      <c r="A378" s="241">
        <v>375</v>
      </c>
      <c r="B378" s="242" t="s">
        <v>1372</v>
      </c>
      <c r="C378" s="242" t="s">
        <v>90</v>
      </c>
      <c r="D378" s="242" t="s">
        <v>791</v>
      </c>
      <c r="E378" s="242" t="s">
        <v>1211</v>
      </c>
      <c r="F378" s="243">
        <v>722</v>
      </c>
      <c r="G378" s="244">
        <v>1552928.2</v>
      </c>
      <c r="H378" s="245">
        <v>633</v>
      </c>
      <c r="I378" s="245">
        <v>962325</v>
      </c>
      <c r="J378" s="246">
        <f t="shared" si="25"/>
        <v>0.87673130193905813</v>
      </c>
      <c r="K378" s="246">
        <f t="shared" si="26"/>
        <v>0.61968415539108634</v>
      </c>
      <c r="L378" s="246">
        <f t="shared" si="27"/>
        <v>0.26301939058171742</v>
      </c>
      <c r="M378" s="246">
        <f t="shared" si="28"/>
        <v>0.43377890877376041</v>
      </c>
      <c r="N378" s="247">
        <f t="shared" si="29"/>
        <v>0.69679829935547777</v>
      </c>
      <c r="O378" s="248"/>
      <c r="P378" s="248"/>
    </row>
    <row r="379" spans="1:16" s="249" customFormat="1">
      <c r="A379" s="241">
        <v>376</v>
      </c>
      <c r="B379" s="242" t="s">
        <v>1303</v>
      </c>
      <c r="C379" s="242" t="s">
        <v>90</v>
      </c>
      <c r="D379" s="242" t="s">
        <v>793</v>
      </c>
      <c r="E379" s="242" t="s">
        <v>794</v>
      </c>
      <c r="F379" s="243">
        <v>789</v>
      </c>
      <c r="G379" s="244">
        <v>1512884.65</v>
      </c>
      <c r="H379" s="245">
        <v>205</v>
      </c>
      <c r="I379" s="245">
        <v>304305</v>
      </c>
      <c r="J379" s="246">
        <f t="shared" si="25"/>
        <v>0.25982256020278832</v>
      </c>
      <c r="K379" s="246">
        <f t="shared" si="26"/>
        <v>0.20114223513339238</v>
      </c>
      <c r="L379" s="246">
        <f t="shared" si="27"/>
        <v>7.7946768060836488E-2</v>
      </c>
      <c r="M379" s="246">
        <f t="shared" si="28"/>
        <v>0.14079956459337467</v>
      </c>
      <c r="N379" s="247">
        <f t="shared" si="29"/>
        <v>0.21874633265421117</v>
      </c>
      <c r="O379" s="248"/>
      <c r="P379" s="248"/>
    </row>
    <row r="380" spans="1:16" s="249" customFormat="1">
      <c r="A380" s="241">
        <v>377</v>
      </c>
      <c r="B380" s="242" t="s">
        <v>1303</v>
      </c>
      <c r="C380" s="242" t="s">
        <v>90</v>
      </c>
      <c r="D380" s="242" t="s">
        <v>795</v>
      </c>
      <c r="E380" s="242" t="s">
        <v>796</v>
      </c>
      <c r="F380" s="243">
        <v>1137</v>
      </c>
      <c r="G380" s="244">
        <v>1968443.6749999998</v>
      </c>
      <c r="H380" s="245">
        <v>872</v>
      </c>
      <c r="I380" s="245">
        <v>1157375</v>
      </c>
      <c r="J380" s="246">
        <f t="shared" si="25"/>
        <v>0.76693051890941077</v>
      </c>
      <c r="K380" s="246">
        <f t="shared" si="26"/>
        <v>0.58796449941601714</v>
      </c>
      <c r="L380" s="246">
        <f t="shared" si="27"/>
        <v>0.23007915567282322</v>
      </c>
      <c r="M380" s="246">
        <f t="shared" si="28"/>
        <v>0.411575149591212</v>
      </c>
      <c r="N380" s="247">
        <f t="shared" si="29"/>
        <v>0.64165430526403522</v>
      </c>
      <c r="O380" s="248"/>
      <c r="P380" s="248"/>
    </row>
    <row r="381" spans="1:16" s="249" customFormat="1">
      <c r="A381" s="241">
        <v>378</v>
      </c>
      <c r="B381" s="242" t="s">
        <v>1303</v>
      </c>
      <c r="C381" s="242" t="s">
        <v>90</v>
      </c>
      <c r="D381" s="242" t="s">
        <v>797</v>
      </c>
      <c r="E381" s="242" t="s">
        <v>798</v>
      </c>
      <c r="F381" s="243">
        <v>945</v>
      </c>
      <c r="G381" s="244">
        <v>1622745.2749999999</v>
      </c>
      <c r="H381" s="245">
        <v>622</v>
      </c>
      <c r="I381" s="245">
        <v>810060</v>
      </c>
      <c r="J381" s="246">
        <f t="shared" si="25"/>
        <v>0.65820105820105823</v>
      </c>
      <c r="K381" s="246">
        <f t="shared" si="26"/>
        <v>0.499191100710492</v>
      </c>
      <c r="L381" s="246">
        <f t="shared" si="27"/>
        <v>0.19746031746031747</v>
      </c>
      <c r="M381" s="246">
        <f t="shared" si="28"/>
        <v>0.34943377049734436</v>
      </c>
      <c r="N381" s="247">
        <f t="shared" si="29"/>
        <v>0.54689408795766181</v>
      </c>
      <c r="O381" s="248"/>
      <c r="P381" s="248"/>
    </row>
    <row r="382" spans="1:16">
      <c r="A382" s="175">
        <v>379</v>
      </c>
      <c r="B382" s="159" t="s">
        <v>95</v>
      </c>
      <c r="C382" s="159" t="s">
        <v>90</v>
      </c>
      <c r="D382" s="159" t="s">
        <v>803</v>
      </c>
      <c r="E382" s="159" t="s">
        <v>1212</v>
      </c>
      <c r="F382" s="156">
        <v>1839</v>
      </c>
      <c r="G382" s="163">
        <v>4462587.1500000004</v>
      </c>
      <c r="H382" s="10">
        <v>1365</v>
      </c>
      <c r="I382" s="10">
        <v>2542205</v>
      </c>
      <c r="J382" s="49">
        <f t="shared" si="25"/>
        <v>0.74225122349102768</v>
      </c>
      <c r="K382" s="49">
        <f t="shared" si="26"/>
        <v>0.56967066738405314</v>
      </c>
      <c r="L382" s="49">
        <f t="shared" si="27"/>
        <v>0.22267536704730831</v>
      </c>
      <c r="M382" s="49">
        <f t="shared" si="28"/>
        <v>0.39876946716883716</v>
      </c>
      <c r="N382" s="144">
        <f t="shared" si="29"/>
        <v>0.62144483421614549</v>
      </c>
      <c r="O382" s="47"/>
      <c r="P382" s="47"/>
    </row>
    <row r="383" spans="1:16">
      <c r="A383" s="175">
        <v>380</v>
      </c>
      <c r="B383" s="159" t="s">
        <v>95</v>
      </c>
      <c r="C383" s="159" t="s">
        <v>90</v>
      </c>
      <c r="D383" s="159" t="s">
        <v>805</v>
      </c>
      <c r="E383" s="159" t="s">
        <v>806</v>
      </c>
      <c r="F383" s="156">
        <v>629</v>
      </c>
      <c r="G383" s="163">
        <v>1512690.325</v>
      </c>
      <c r="H383" s="10">
        <v>1001</v>
      </c>
      <c r="I383" s="10">
        <v>1206185</v>
      </c>
      <c r="J383" s="49">
        <f t="shared" si="25"/>
        <v>1.5914149443561207</v>
      </c>
      <c r="K383" s="49">
        <f t="shared" si="26"/>
        <v>0.79737734820244854</v>
      </c>
      <c r="L383" s="49">
        <f t="shared" si="27"/>
        <v>0.3</v>
      </c>
      <c r="M383" s="49">
        <f t="shared" si="28"/>
        <v>0.55816414374171397</v>
      </c>
      <c r="N383" s="144">
        <f t="shared" si="29"/>
        <v>0.85816414374171401</v>
      </c>
      <c r="O383" s="47"/>
      <c r="P383" s="47"/>
    </row>
    <row r="384" spans="1:16">
      <c r="A384" s="175">
        <v>381</v>
      </c>
      <c r="B384" s="159" t="s">
        <v>95</v>
      </c>
      <c r="C384" s="159" t="s">
        <v>90</v>
      </c>
      <c r="D384" s="159" t="s">
        <v>808</v>
      </c>
      <c r="E384" s="159" t="s">
        <v>1089</v>
      </c>
      <c r="F384" s="156">
        <v>581</v>
      </c>
      <c r="G384" s="163">
        <v>1283169.55</v>
      </c>
      <c r="H384" s="10">
        <v>839</v>
      </c>
      <c r="I384" s="10">
        <v>1075735</v>
      </c>
      <c r="J384" s="49">
        <f t="shared" si="25"/>
        <v>1.4440619621342512</v>
      </c>
      <c r="K384" s="49">
        <f t="shared" si="26"/>
        <v>0.83834205697914199</v>
      </c>
      <c r="L384" s="49">
        <f t="shared" si="27"/>
        <v>0.3</v>
      </c>
      <c r="M384" s="49">
        <f t="shared" si="28"/>
        <v>0.58683943988539933</v>
      </c>
      <c r="N384" s="144">
        <f t="shared" si="29"/>
        <v>0.88683943988539937</v>
      </c>
      <c r="O384" s="47"/>
      <c r="P384" s="47"/>
    </row>
    <row r="385" spans="1:16">
      <c r="A385" s="175">
        <v>382</v>
      </c>
      <c r="B385" s="159" t="s">
        <v>95</v>
      </c>
      <c r="C385" s="159" t="s">
        <v>90</v>
      </c>
      <c r="D385" s="159" t="s">
        <v>807</v>
      </c>
      <c r="E385" s="159" t="s">
        <v>1213</v>
      </c>
      <c r="F385" s="156">
        <v>687</v>
      </c>
      <c r="G385" s="163">
        <v>1466210.325</v>
      </c>
      <c r="H385" s="10">
        <v>1008</v>
      </c>
      <c r="I385" s="10">
        <v>1615050</v>
      </c>
      <c r="J385" s="49">
        <f t="shared" si="25"/>
        <v>1.4672489082969433</v>
      </c>
      <c r="K385" s="49">
        <f t="shared" si="26"/>
        <v>1.1015131816098758</v>
      </c>
      <c r="L385" s="49">
        <f t="shared" si="27"/>
        <v>0.3</v>
      </c>
      <c r="M385" s="49">
        <f t="shared" si="28"/>
        <v>0.7</v>
      </c>
      <c r="N385" s="144">
        <f t="shared" si="29"/>
        <v>1</v>
      </c>
      <c r="O385" s="47"/>
      <c r="P385" s="47"/>
    </row>
    <row r="386" spans="1:16">
      <c r="A386" s="175">
        <v>383</v>
      </c>
      <c r="B386" s="159" t="s">
        <v>95</v>
      </c>
      <c r="C386" s="159" t="s">
        <v>90</v>
      </c>
      <c r="D386" s="159" t="s">
        <v>804</v>
      </c>
      <c r="E386" s="159" t="s">
        <v>1214</v>
      </c>
      <c r="F386" s="156">
        <v>632</v>
      </c>
      <c r="G386" s="163">
        <v>1143211.1000000001</v>
      </c>
      <c r="H386" s="10">
        <v>798</v>
      </c>
      <c r="I386" s="10">
        <v>1018210</v>
      </c>
      <c r="J386" s="49">
        <f t="shared" si="25"/>
        <v>1.2626582278481013</v>
      </c>
      <c r="K386" s="49">
        <f t="shared" si="26"/>
        <v>0.89065790211449125</v>
      </c>
      <c r="L386" s="49">
        <f t="shared" si="27"/>
        <v>0.3</v>
      </c>
      <c r="M386" s="49">
        <f t="shared" si="28"/>
        <v>0.6234605314801438</v>
      </c>
      <c r="N386" s="144">
        <f t="shared" si="29"/>
        <v>0.92346053148014384</v>
      </c>
      <c r="O386" s="47"/>
      <c r="P386" s="47"/>
    </row>
    <row r="387" spans="1:16">
      <c r="A387" s="175">
        <v>384</v>
      </c>
      <c r="B387" s="159" t="s">
        <v>97</v>
      </c>
      <c r="C387" s="159" t="s">
        <v>90</v>
      </c>
      <c r="D387" s="159" t="s">
        <v>802</v>
      </c>
      <c r="E387" s="159" t="s">
        <v>1215</v>
      </c>
      <c r="F387" s="156">
        <v>809</v>
      </c>
      <c r="G387" s="163">
        <v>1533317.3</v>
      </c>
      <c r="H387" s="10">
        <v>611</v>
      </c>
      <c r="I387" s="10">
        <v>967000</v>
      </c>
      <c r="J387" s="49">
        <f t="shared" si="25"/>
        <v>0.75525339925834367</v>
      </c>
      <c r="K387" s="49">
        <f t="shared" si="26"/>
        <v>0.63065876841016533</v>
      </c>
      <c r="L387" s="49">
        <f t="shared" si="27"/>
        <v>0.22657601977750308</v>
      </c>
      <c r="M387" s="49">
        <f t="shared" si="28"/>
        <v>0.44146113788711572</v>
      </c>
      <c r="N387" s="144">
        <f t="shared" si="29"/>
        <v>0.6680371576646188</v>
      </c>
      <c r="O387" s="47"/>
      <c r="P387" s="47"/>
    </row>
    <row r="388" spans="1:16">
      <c r="A388" s="175">
        <v>385</v>
      </c>
      <c r="B388" s="159" t="s">
        <v>97</v>
      </c>
      <c r="C388" s="159" t="s">
        <v>90</v>
      </c>
      <c r="D388" s="159" t="s">
        <v>799</v>
      </c>
      <c r="E388" s="159" t="s">
        <v>1216</v>
      </c>
      <c r="F388" s="156">
        <v>875</v>
      </c>
      <c r="G388" s="163">
        <v>1514291.875</v>
      </c>
      <c r="H388" s="10">
        <v>675</v>
      </c>
      <c r="I388" s="10">
        <v>909685</v>
      </c>
      <c r="J388" s="49">
        <f t="shared" ref="J388:J450" si="30">IFERROR(H388/F388,0)</f>
        <v>0.77142857142857146</v>
      </c>
      <c r="K388" s="49">
        <f t="shared" ref="K388:K450" si="31">IFERROR(I388/G388,0)</f>
        <v>0.60073293333889144</v>
      </c>
      <c r="L388" s="49">
        <f t="shared" si="27"/>
        <v>0.23142857142857143</v>
      </c>
      <c r="M388" s="49">
        <f t="shared" si="28"/>
        <v>0.420513053337224</v>
      </c>
      <c r="N388" s="144">
        <f t="shared" si="29"/>
        <v>0.65194162476579542</v>
      </c>
      <c r="O388" s="47"/>
      <c r="P388" s="47"/>
    </row>
    <row r="389" spans="1:16">
      <c r="A389" s="175">
        <v>386</v>
      </c>
      <c r="B389" s="159" t="s">
        <v>97</v>
      </c>
      <c r="C389" s="159" t="s">
        <v>90</v>
      </c>
      <c r="D389" s="159" t="s">
        <v>801</v>
      </c>
      <c r="E389" s="159" t="s">
        <v>1217</v>
      </c>
      <c r="F389" s="156">
        <v>976</v>
      </c>
      <c r="G389" s="163">
        <v>1735081.95</v>
      </c>
      <c r="H389" s="10">
        <v>752</v>
      </c>
      <c r="I389" s="10">
        <v>994195</v>
      </c>
      <c r="J389" s="49">
        <f t="shared" si="30"/>
        <v>0.77049180327868849</v>
      </c>
      <c r="K389" s="49">
        <f t="shared" si="31"/>
        <v>0.57299599018939718</v>
      </c>
      <c r="L389" s="49">
        <f t="shared" ref="L389:L451" si="32">IF((J389*0.3)&gt;30%,30%,(J389*0.3))</f>
        <v>0.23114754098360654</v>
      </c>
      <c r="M389" s="49">
        <f t="shared" ref="M389:M451" si="33">IF((K389*0.7)&gt;70%,70%,(K389*0.7))</f>
        <v>0.40109719313257802</v>
      </c>
      <c r="N389" s="144">
        <f t="shared" ref="N389:N451" si="34">L389+M389</f>
        <v>0.63224473411618454</v>
      </c>
      <c r="O389" s="47"/>
      <c r="P389" s="47"/>
    </row>
    <row r="390" spans="1:16">
      <c r="A390" s="175">
        <v>387</v>
      </c>
      <c r="B390" s="159" t="s">
        <v>97</v>
      </c>
      <c r="C390" s="159" t="s">
        <v>90</v>
      </c>
      <c r="D390" s="159" t="s">
        <v>800</v>
      </c>
      <c r="E390" s="159" t="s">
        <v>324</v>
      </c>
      <c r="F390" s="156">
        <v>740</v>
      </c>
      <c r="G390" s="163">
        <v>1286874.6499999999</v>
      </c>
      <c r="H390" s="10">
        <v>712</v>
      </c>
      <c r="I390" s="10">
        <v>1080330</v>
      </c>
      <c r="J390" s="49">
        <f t="shared" si="30"/>
        <v>0.96216216216216222</v>
      </c>
      <c r="K390" s="49">
        <f t="shared" si="31"/>
        <v>0.83949901414251971</v>
      </c>
      <c r="L390" s="49">
        <f t="shared" si="32"/>
        <v>0.28864864864864864</v>
      </c>
      <c r="M390" s="49">
        <f t="shared" si="33"/>
        <v>0.58764930989976372</v>
      </c>
      <c r="N390" s="144">
        <f t="shared" si="34"/>
        <v>0.8762979585484123</v>
      </c>
      <c r="O390" s="47"/>
      <c r="P390" s="47"/>
    </row>
    <row r="391" spans="1:16">
      <c r="A391" s="175">
        <v>388</v>
      </c>
      <c r="B391" s="159" t="s">
        <v>98</v>
      </c>
      <c r="C391" s="159" t="s">
        <v>90</v>
      </c>
      <c r="D391" s="159" t="s">
        <v>809</v>
      </c>
      <c r="E391" s="159" t="s">
        <v>1246</v>
      </c>
      <c r="F391" s="156">
        <v>722</v>
      </c>
      <c r="G391" s="163">
        <v>888850.22499999998</v>
      </c>
      <c r="H391" s="10">
        <v>573</v>
      </c>
      <c r="I391" s="10">
        <v>627245</v>
      </c>
      <c r="J391" s="49">
        <f t="shared" si="30"/>
        <v>0.7936288088642659</v>
      </c>
      <c r="K391" s="49">
        <f t="shared" si="31"/>
        <v>0.70568131993216299</v>
      </c>
      <c r="L391" s="49">
        <f t="shared" si="32"/>
        <v>0.23808864265927976</v>
      </c>
      <c r="M391" s="49">
        <f t="shared" si="33"/>
        <v>0.49397692395251408</v>
      </c>
      <c r="N391" s="144">
        <f t="shared" si="34"/>
        <v>0.73206556661179389</v>
      </c>
      <c r="O391" s="47"/>
      <c r="P391" s="47"/>
    </row>
    <row r="392" spans="1:16">
      <c r="A392" s="175">
        <v>389</v>
      </c>
      <c r="B392" s="159" t="s">
        <v>98</v>
      </c>
      <c r="C392" s="159" t="s">
        <v>90</v>
      </c>
      <c r="D392" s="159" t="s">
        <v>816</v>
      </c>
      <c r="E392" s="159" t="s">
        <v>1247</v>
      </c>
      <c r="F392" s="156">
        <v>1296</v>
      </c>
      <c r="G392" s="163">
        <v>1537839.25</v>
      </c>
      <c r="H392" s="10">
        <v>821</v>
      </c>
      <c r="I392" s="10">
        <v>1008095</v>
      </c>
      <c r="J392" s="49">
        <f t="shared" si="30"/>
        <v>0.63348765432098764</v>
      </c>
      <c r="K392" s="49">
        <f t="shared" si="31"/>
        <v>0.65552690243794987</v>
      </c>
      <c r="L392" s="49">
        <f t="shared" si="32"/>
        <v>0.1900462962962963</v>
      </c>
      <c r="M392" s="49">
        <f t="shared" si="33"/>
        <v>0.45886883170656489</v>
      </c>
      <c r="N392" s="144">
        <f t="shared" si="34"/>
        <v>0.64891512800286122</v>
      </c>
      <c r="O392" s="47"/>
      <c r="P392" s="47"/>
    </row>
    <row r="393" spans="1:16">
      <c r="A393" s="175">
        <v>390</v>
      </c>
      <c r="B393" s="159" t="s">
        <v>98</v>
      </c>
      <c r="C393" s="159" t="s">
        <v>90</v>
      </c>
      <c r="D393" s="159" t="s">
        <v>814</v>
      </c>
      <c r="E393" s="159" t="s">
        <v>815</v>
      </c>
      <c r="F393" s="156">
        <v>735</v>
      </c>
      <c r="G393" s="163">
        <v>882609.89999999991</v>
      </c>
      <c r="H393" s="10">
        <v>528</v>
      </c>
      <c r="I393" s="10">
        <v>596795</v>
      </c>
      <c r="J393" s="49">
        <f t="shared" si="30"/>
        <v>0.71836734693877546</v>
      </c>
      <c r="K393" s="49">
        <f t="shared" si="31"/>
        <v>0.67617075222020517</v>
      </c>
      <c r="L393" s="49">
        <f t="shared" si="32"/>
        <v>0.21551020408163263</v>
      </c>
      <c r="M393" s="49">
        <f t="shared" si="33"/>
        <v>0.47331952655414361</v>
      </c>
      <c r="N393" s="144">
        <f t="shared" si="34"/>
        <v>0.68882973063577624</v>
      </c>
      <c r="O393" s="47"/>
      <c r="P393" s="47"/>
    </row>
    <row r="394" spans="1:16">
      <c r="A394" s="175">
        <v>391</v>
      </c>
      <c r="B394" s="159" t="s">
        <v>98</v>
      </c>
      <c r="C394" s="159" t="s">
        <v>90</v>
      </c>
      <c r="D394" s="159" t="s">
        <v>812</v>
      </c>
      <c r="E394" s="159" t="s">
        <v>1248</v>
      </c>
      <c r="F394" s="156">
        <v>1021</v>
      </c>
      <c r="G394" s="163">
        <v>1171473.8250000002</v>
      </c>
      <c r="H394" s="10">
        <v>999</v>
      </c>
      <c r="I394" s="10">
        <v>1019300</v>
      </c>
      <c r="J394" s="49">
        <f t="shared" si="30"/>
        <v>0.97845249755142016</v>
      </c>
      <c r="K394" s="49">
        <f t="shared" si="31"/>
        <v>0.87010053340286952</v>
      </c>
      <c r="L394" s="49">
        <f t="shared" si="32"/>
        <v>0.29353574926542603</v>
      </c>
      <c r="M394" s="49">
        <f t="shared" si="33"/>
        <v>0.60907037338200865</v>
      </c>
      <c r="N394" s="144">
        <f t="shared" si="34"/>
        <v>0.90260612264743467</v>
      </c>
      <c r="O394" s="47"/>
      <c r="P394" s="47"/>
    </row>
    <row r="395" spans="1:16">
      <c r="A395" s="175">
        <v>392</v>
      </c>
      <c r="B395" s="159" t="s">
        <v>98</v>
      </c>
      <c r="C395" s="159" t="s">
        <v>90</v>
      </c>
      <c r="D395" s="159" t="s">
        <v>813</v>
      </c>
      <c r="E395" s="159" t="s">
        <v>1249</v>
      </c>
      <c r="F395" s="156">
        <v>581</v>
      </c>
      <c r="G395" s="163">
        <v>677296.72500000009</v>
      </c>
      <c r="H395" s="10">
        <v>487</v>
      </c>
      <c r="I395" s="10">
        <v>504900</v>
      </c>
      <c r="J395" s="49">
        <f t="shared" si="30"/>
        <v>0.83820998278829606</v>
      </c>
      <c r="K395" s="49">
        <f t="shared" si="31"/>
        <v>0.7454635189620914</v>
      </c>
      <c r="L395" s="49">
        <f t="shared" si="32"/>
        <v>0.25146299483648882</v>
      </c>
      <c r="M395" s="49">
        <f t="shared" si="33"/>
        <v>0.52182446327346399</v>
      </c>
      <c r="N395" s="144">
        <f t="shared" si="34"/>
        <v>0.77328745810995281</v>
      </c>
      <c r="O395" s="47"/>
      <c r="P395" s="47"/>
    </row>
    <row r="396" spans="1:16">
      <c r="A396" s="175">
        <v>393</v>
      </c>
      <c r="B396" s="159" t="s">
        <v>98</v>
      </c>
      <c r="C396" s="159" t="s">
        <v>90</v>
      </c>
      <c r="D396" s="159" t="s">
        <v>810</v>
      </c>
      <c r="E396" s="159" t="s">
        <v>811</v>
      </c>
      <c r="F396" s="156">
        <v>406</v>
      </c>
      <c r="G396" s="163">
        <v>514176.35</v>
      </c>
      <c r="H396" s="10">
        <v>305</v>
      </c>
      <c r="I396" s="10">
        <v>309345</v>
      </c>
      <c r="J396" s="49">
        <f t="shared" si="30"/>
        <v>0.75123152709359609</v>
      </c>
      <c r="K396" s="49">
        <f t="shared" si="31"/>
        <v>0.60163210540508139</v>
      </c>
      <c r="L396" s="49">
        <f t="shared" si="32"/>
        <v>0.22536945812807882</v>
      </c>
      <c r="M396" s="49">
        <f t="shared" si="33"/>
        <v>0.42114247378355696</v>
      </c>
      <c r="N396" s="144">
        <f t="shared" si="34"/>
        <v>0.64651193191163581</v>
      </c>
      <c r="O396" s="47"/>
      <c r="P396" s="47"/>
    </row>
    <row r="397" spans="1:16">
      <c r="A397" s="175">
        <v>394</v>
      </c>
      <c r="B397" s="159" t="s">
        <v>99</v>
      </c>
      <c r="C397" s="159" t="s">
        <v>90</v>
      </c>
      <c r="D397" s="159" t="s">
        <v>821</v>
      </c>
      <c r="E397" s="159" t="s">
        <v>326</v>
      </c>
      <c r="F397" s="156">
        <v>559</v>
      </c>
      <c r="G397" s="163">
        <v>1186139.825</v>
      </c>
      <c r="H397" s="10">
        <v>678</v>
      </c>
      <c r="I397" s="10">
        <v>841950</v>
      </c>
      <c r="J397" s="49">
        <f t="shared" si="30"/>
        <v>1.2128801431127012</v>
      </c>
      <c r="K397" s="49">
        <f t="shared" si="31"/>
        <v>0.70982356569976901</v>
      </c>
      <c r="L397" s="49">
        <f t="shared" si="32"/>
        <v>0.3</v>
      </c>
      <c r="M397" s="49">
        <f t="shared" si="33"/>
        <v>0.4968764959898383</v>
      </c>
      <c r="N397" s="144">
        <f t="shared" si="34"/>
        <v>0.79687649598983823</v>
      </c>
      <c r="O397" s="47"/>
      <c r="P397" s="47"/>
    </row>
    <row r="398" spans="1:16">
      <c r="A398" s="175">
        <v>395</v>
      </c>
      <c r="B398" s="159" t="s">
        <v>99</v>
      </c>
      <c r="C398" s="159" t="s">
        <v>90</v>
      </c>
      <c r="D398" s="159" t="s">
        <v>822</v>
      </c>
      <c r="E398" s="159" t="s">
        <v>1218</v>
      </c>
      <c r="F398" s="156">
        <v>740</v>
      </c>
      <c r="G398" s="163">
        <v>1387030.325</v>
      </c>
      <c r="H398" s="10">
        <v>720</v>
      </c>
      <c r="I398" s="10">
        <v>835275</v>
      </c>
      <c r="J398" s="49">
        <f t="shared" si="30"/>
        <v>0.97297297297297303</v>
      </c>
      <c r="K398" s="49">
        <f t="shared" si="31"/>
        <v>0.6022038487154201</v>
      </c>
      <c r="L398" s="49">
        <f t="shared" si="32"/>
        <v>0.29189189189189191</v>
      </c>
      <c r="M398" s="49">
        <f t="shared" si="33"/>
        <v>0.42154269410079404</v>
      </c>
      <c r="N398" s="144">
        <f t="shared" si="34"/>
        <v>0.71343458599268594</v>
      </c>
      <c r="O398" s="47"/>
      <c r="P398" s="47"/>
    </row>
    <row r="399" spans="1:16">
      <c r="A399" s="175">
        <v>396</v>
      </c>
      <c r="B399" s="159" t="s">
        <v>99</v>
      </c>
      <c r="C399" s="159" t="s">
        <v>90</v>
      </c>
      <c r="D399" s="159" t="s">
        <v>817</v>
      </c>
      <c r="E399" s="159" t="s">
        <v>818</v>
      </c>
      <c r="F399" s="156">
        <v>802</v>
      </c>
      <c r="G399" s="163">
        <v>1532335.875</v>
      </c>
      <c r="H399" s="10">
        <v>928</v>
      </c>
      <c r="I399" s="10">
        <v>1259410</v>
      </c>
      <c r="J399" s="49">
        <f t="shared" si="30"/>
        <v>1.1571072319201996</v>
      </c>
      <c r="K399" s="49">
        <f t="shared" si="31"/>
        <v>0.82188900002096477</v>
      </c>
      <c r="L399" s="49">
        <f t="shared" si="32"/>
        <v>0.3</v>
      </c>
      <c r="M399" s="49">
        <f t="shared" si="33"/>
        <v>0.57532230001467533</v>
      </c>
      <c r="N399" s="144">
        <f t="shared" si="34"/>
        <v>0.87532230001467526</v>
      </c>
      <c r="O399" s="47"/>
      <c r="P399" s="47"/>
    </row>
    <row r="400" spans="1:16">
      <c r="A400" s="175">
        <v>397</v>
      </c>
      <c r="B400" s="159" t="s">
        <v>99</v>
      </c>
      <c r="C400" s="159" t="s">
        <v>90</v>
      </c>
      <c r="D400" s="159" t="s">
        <v>824</v>
      </c>
      <c r="E400" s="159" t="s">
        <v>825</v>
      </c>
      <c r="F400" s="156">
        <v>615</v>
      </c>
      <c r="G400" s="163">
        <v>1160509.05</v>
      </c>
      <c r="H400" s="10">
        <v>439</v>
      </c>
      <c r="I400" s="10">
        <v>618845</v>
      </c>
      <c r="J400" s="49">
        <f t="shared" si="30"/>
        <v>0.71382113821138216</v>
      </c>
      <c r="K400" s="49">
        <f t="shared" si="31"/>
        <v>0.53325305821613367</v>
      </c>
      <c r="L400" s="49">
        <f t="shared" si="32"/>
        <v>0.21414634146341463</v>
      </c>
      <c r="M400" s="49">
        <f t="shared" si="33"/>
        <v>0.37327714075129353</v>
      </c>
      <c r="N400" s="144">
        <f t="shared" si="34"/>
        <v>0.58742348221470819</v>
      </c>
      <c r="O400" s="47"/>
      <c r="P400" s="47"/>
    </row>
    <row r="401" spans="1:16">
      <c r="A401" s="175">
        <v>398</v>
      </c>
      <c r="B401" s="159" t="s">
        <v>99</v>
      </c>
      <c r="C401" s="159" t="s">
        <v>90</v>
      </c>
      <c r="D401" s="159" t="s">
        <v>819</v>
      </c>
      <c r="E401" s="159" t="s">
        <v>820</v>
      </c>
      <c r="F401" s="156">
        <v>713</v>
      </c>
      <c r="G401" s="163">
        <v>1430691.075</v>
      </c>
      <c r="H401" s="10">
        <v>569</v>
      </c>
      <c r="I401" s="10">
        <v>1114150</v>
      </c>
      <c r="J401" s="49">
        <f t="shared" si="30"/>
        <v>0.79803646563814867</v>
      </c>
      <c r="K401" s="49">
        <f t="shared" si="31"/>
        <v>0.77874952844030287</v>
      </c>
      <c r="L401" s="49">
        <f t="shared" si="32"/>
        <v>0.23941093969144459</v>
      </c>
      <c r="M401" s="49">
        <f t="shared" si="33"/>
        <v>0.54512466990821196</v>
      </c>
      <c r="N401" s="144">
        <f t="shared" si="34"/>
        <v>0.78453560959965651</v>
      </c>
      <c r="O401" s="47"/>
      <c r="P401" s="47"/>
    </row>
    <row r="402" spans="1:16">
      <c r="A402" s="175">
        <v>399</v>
      </c>
      <c r="B402" s="159" t="s">
        <v>99</v>
      </c>
      <c r="C402" s="159" t="s">
        <v>90</v>
      </c>
      <c r="D402" s="159" t="s">
        <v>823</v>
      </c>
      <c r="E402" s="159" t="s">
        <v>537</v>
      </c>
      <c r="F402" s="156">
        <v>684</v>
      </c>
      <c r="G402" s="163">
        <v>1412457.05</v>
      </c>
      <c r="H402" s="10">
        <v>455</v>
      </c>
      <c r="I402" s="10">
        <v>850965</v>
      </c>
      <c r="J402" s="49">
        <f t="shared" si="30"/>
        <v>0.66520467836257313</v>
      </c>
      <c r="K402" s="49">
        <f t="shared" si="31"/>
        <v>0.60247141674148608</v>
      </c>
      <c r="L402" s="49">
        <f t="shared" si="32"/>
        <v>0.19956140350877194</v>
      </c>
      <c r="M402" s="49">
        <f t="shared" si="33"/>
        <v>0.42172999171904024</v>
      </c>
      <c r="N402" s="144">
        <f t="shared" si="34"/>
        <v>0.62129139522781218</v>
      </c>
      <c r="O402" s="47"/>
      <c r="P402" s="47"/>
    </row>
    <row r="403" spans="1:16">
      <c r="A403" s="175">
        <v>400</v>
      </c>
      <c r="B403" s="159" t="s">
        <v>100</v>
      </c>
      <c r="C403" s="159" t="s">
        <v>90</v>
      </c>
      <c r="D403" s="159" t="s">
        <v>827</v>
      </c>
      <c r="E403" s="159" t="s">
        <v>1089</v>
      </c>
      <c r="F403" s="156">
        <v>339</v>
      </c>
      <c r="G403" s="163">
        <v>498820.45</v>
      </c>
      <c r="H403" s="10">
        <v>237</v>
      </c>
      <c r="I403" s="10">
        <v>356865</v>
      </c>
      <c r="J403" s="49">
        <f t="shared" si="30"/>
        <v>0.69911504424778759</v>
      </c>
      <c r="K403" s="49">
        <f t="shared" si="31"/>
        <v>0.71541774199514074</v>
      </c>
      <c r="L403" s="49">
        <f t="shared" si="32"/>
        <v>0.20973451327433626</v>
      </c>
      <c r="M403" s="49">
        <f t="shared" si="33"/>
        <v>0.50079241939659846</v>
      </c>
      <c r="N403" s="144">
        <f t="shared" si="34"/>
        <v>0.7105269326709347</v>
      </c>
      <c r="O403" s="47"/>
      <c r="P403" s="47"/>
    </row>
    <row r="404" spans="1:16">
      <c r="A404" s="175">
        <v>401</v>
      </c>
      <c r="B404" s="159" t="s">
        <v>100</v>
      </c>
      <c r="C404" s="159" t="s">
        <v>90</v>
      </c>
      <c r="D404" s="159" t="s">
        <v>826</v>
      </c>
      <c r="E404" s="159" t="s">
        <v>1250</v>
      </c>
      <c r="F404" s="156">
        <v>888</v>
      </c>
      <c r="G404" s="163">
        <v>1165615.7250000001</v>
      </c>
      <c r="H404" s="10">
        <v>708</v>
      </c>
      <c r="I404" s="10">
        <v>826970</v>
      </c>
      <c r="J404" s="49">
        <f t="shared" si="30"/>
        <v>0.79729729729729726</v>
      </c>
      <c r="K404" s="49">
        <f t="shared" si="31"/>
        <v>0.70947052468771377</v>
      </c>
      <c r="L404" s="49">
        <f t="shared" si="32"/>
        <v>0.23918918918918916</v>
      </c>
      <c r="M404" s="49">
        <f t="shared" si="33"/>
        <v>0.49662936728139961</v>
      </c>
      <c r="N404" s="144">
        <f t="shared" si="34"/>
        <v>0.7358185564705888</v>
      </c>
      <c r="O404" s="47"/>
      <c r="P404" s="47"/>
    </row>
    <row r="405" spans="1:16">
      <c r="A405" s="175">
        <v>402</v>
      </c>
      <c r="B405" s="159" t="s">
        <v>100</v>
      </c>
      <c r="C405" s="159" t="s">
        <v>90</v>
      </c>
      <c r="D405" s="159" t="s">
        <v>828</v>
      </c>
      <c r="E405" s="159" t="s">
        <v>1251</v>
      </c>
      <c r="F405" s="156">
        <v>650</v>
      </c>
      <c r="G405" s="163">
        <v>863808.67500000005</v>
      </c>
      <c r="H405" s="10">
        <v>540</v>
      </c>
      <c r="I405" s="10">
        <v>643360</v>
      </c>
      <c r="J405" s="49">
        <f t="shared" si="30"/>
        <v>0.83076923076923082</v>
      </c>
      <c r="K405" s="49">
        <f t="shared" si="31"/>
        <v>0.74479455766058378</v>
      </c>
      <c r="L405" s="49">
        <f t="shared" si="32"/>
        <v>0.24923076923076923</v>
      </c>
      <c r="M405" s="49">
        <f t="shared" si="33"/>
        <v>0.52135619036240866</v>
      </c>
      <c r="N405" s="144">
        <f t="shared" si="34"/>
        <v>0.77058695959317791</v>
      </c>
      <c r="O405" s="47"/>
      <c r="P405" s="47"/>
    </row>
    <row r="406" spans="1:16">
      <c r="A406" s="175">
        <v>403</v>
      </c>
      <c r="B406" s="159" t="s">
        <v>101</v>
      </c>
      <c r="C406" s="159" t="s">
        <v>90</v>
      </c>
      <c r="D406" s="159" t="s">
        <v>829</v>
      </c>
      <c r="E406" s="159" t="s">
        <v>1219</v>
      </c>
      <c r="F406" s="156">
        <v>1193</v>
      </c>
      <c r="G406" s="163">
        <v>2401521.9249999998</v>
      </c>
      <c r="H406" s="10">
        <v>1354</v>
      </c>
      <c r="I406" s="10">
        <v>2357080</v>
      </c>
      <c r="J406" s="49">
        <f t="shared" si="30"/>
        <v>1.1349538977367979</v>
      </c>
      <c r="K406" s="49">
        <f t="shared" si="31"/>
        <v>0.98149426639109283</v>
      </c>
      <c r="L406" s="49">
        <f t="shared" si="32"/>
        <v>0.3</v>
      </c>
      <c r="M406" s="49">
        <f t="shared" si="33"/>
        <v>0.68704598647376491</v>
      </c>
      <c r="N406" s="144">
        <f t="shared" si="34"/>
        <v>0.98704598647376485</v>
      </c>
      <c r="O406" s="47"/>
      <c r="P406" s="47"/>
    </row>
    <row r="407" spans="1:16">
      <c r="A407" s="175">
        <v>404</v>
      </c>
      <c r="B407" s="159" t="s">
        <v>101</v>
      </c>
      <c r="C407" s="159" t="s">
        <v>90</v>
      </c>
      <c r="D407" s="159" t="s">
        <v>832</v>
      </c>
      <c r="E407" s="159" t="s">
        <v>1220</v>
      </c>
      <c r="F407" s="156">
        <v>1058</v>
      </c>
      <c r="G407" s="163">
        <v>2124611.9249999998</v>
      </c>
      <c r="H407" s="10">
        <v>1099</v>
      </c>
      <c r="I407" s="10">
        <v>1593095</v>
      </c>
      <c r="J407" s="49">
        <f t="shared" si="30"/>
        <v>1.0387523629489603</v>
      </c>
      <c r="K407" s="49">
        <f t="shared" si="31"/>
        <v>0.74982870106972599</v>
      </c>
      <c r="L407" s="49">
        <f t="shared" si="32"/>
        <v>0.3</v>
      </c>
      <c r="M407" s="49">
        <f t="shared" si="33"/>
        <v>0.52488009074880815</v>
      </c>
      <c r="N407" s="144">
        <f t="shared" si="34"/>
        <v>0.82488009074880808</v>
      </c>
      <c r="O407" s="47"/>
      <c r="P407" s="47"/>
    </row>
    <row r="408" spans="1:16">
      <c r="A408" s="175">
        <v>405</v>
      </c>
      <c r="B408" s="159" t="s">
        <v>101</v>
      </c>
      <c r="C408" s="159" t="s">
        <v>90</v>
      </c>
      <c r="D408" s="159" t="s">
        <v>830</v>
      </c>
      <c r="E408" s="159" t="s">
        <v>1221</v>
      </c>
      <c r="F408" s="156">
        <v>1028</v>
      </c>
      <c r="G408" s="163">
        <v>2160197.65</v>
      </c>
      <c r="H408" s="10">
        <v>950</v>
      </c>
      <c r="I408" s="10">
        <v>1472195</v>
      </c>
      <c r="J408" s="49">
        <f t="shared" si="30"/>
        <v>0.92412451361867709</v>
      </c>
      <c r="K408" s="49">
        <f t="shared" si="31"/>
        <v>0.68150939799420673</v>
      </c>
      <c r="L408" s="49">
        <f t="shared" si="32"/>
        <v>0.27723735408560313</v>
      </c>
      <c r="M408" s="49">
        <f t="shared" si="33"/>
        <v>0.47705657859594469</v>
      </c>
      <c r="N408" s="144">
        <f t="shared" si="34"/>
        <v>0.75429393268154787</v>
      </c>
      <c r="O408" s="47"/>
      <c r="P408" s="47"/>
    </row>
    <row r="409" spans="1:16">
      <c r="A409" s="175">
        <v>406</v>
      </c>
      <c r="B409" s="159" t="s">
        <v>101</v>
      </c>
      <c r="C409" s="159" t="s">
        <v>90</v>
      </c>
      <c r="D409" s="159" t="s">
        <v>831</v>
      </c>
      <c r="E409" s="159" t="s">
        <v>1222</v>
      </c>
      <c r="F409" s="156">
        <v>870</v>
      </c>
      <c r="G409" s="163">
        <v>1704771.7</v>
      </c>
      <c r="H409" s="10">
        <v>1052</v>
      </c>
      <c r="I409" s="10">
        <v>1600585</v>
      </c>
      <c r="J409" s="49">
        <f t="shared" si="30"/>
        <v>1.2091954022988505</v>
      </c>
      <c r="K409" s="49">
        <f t="shared" si="31"/>
        <v>0.93888524780180249</v>
      </c>
      <c r="L409" s="49">
        <f t="shared" si="32"/>
        <v>0.3</v>
      </c>
      <c r="M409" s="49">
        <f t="shared" si="33"/>
        <v>0.65721967346126176</v>
      </c>
      <c r="N409" s="144">
        <f t="shared" si="34"/>
        <v>0.95721967346126169</v>
      </c>
      <c r="O409" s="47"/>
      <c r="P409" s="47"/>
    </row>
    <row r="410" spans="1:16">
      <c r="A410" s="175">
        <v>407</v>
      </c>
      <c r="B410" s="159" t="s">
        <v>103</v>
      </c>
      <c r="C410" s="159" t="s">
        <v>90</v>
      </c>
      <c r="D410" s="159" t="s">
        <v>835</v>
      </c>
      <c r="E410" s="159" t="s">
        <v>836</v>
      </c>
      <c r="F410" s="156">
        <v>769</v>
      </c>
      <c r="G410" s="163">
        <v>1475487.675</v>
      </c>
      <c r="H410" s="10">
        <v>825</v>
      </c>
      <c r="I410" s="10">
        <v>985630</v>
      </c>
      <c r="J410" s="49">
        <f t="shared" si="30"/>
        <v>1.0728218465539663</v>
      </c>
      <c r="K410" s="49">
        <f t="shared" si="31"/>
        <v>0.66800286894975247</v>
      </c>
      <c r="L410" s="49">
        <f t="shared" si="32"/>
        <v>0.3</v>
      </c>
      <c r="M410" s="49">
        <f t="shared" si="33"/>
        <v>0.46760200826482667</v>
      </c>
      <c r="N410" s="144">
        <f t="shared" si="34"/>
        <v>0.76760200826482672</v>
      </c>
      <c r="O410" s="47"/>
      <c r="P410" s="47"/>
    </row>
    <row r="411" spans="1:16">
      <c r="A411" s="175">
        <v>408</v>
      </c>
      <c r="B411" s="159" t="s">
        <v>103</v>
      </c>
      <c r="C411" s="159" t="s">
        <v>90</v>
      </c>
      <c r="D411" s="159" t="s">
        <v>837</v>
      </c>
      <c r="E411" s="159" t="s">
        <v>1223</v>
      </c>
      <c r="F411" s="156">
        <v>1118</v>
      </c>
      <c r="G411" s="163">
        <v>2744968.8</v>
      </c>
      <c r="H411" s="10">
        <v>690</v>
      </c>
      <c r="I411" s="10">
        <v>1253995</v>
      </c>
      <c r="J411" s="49">
        <f t="shared" si="30"/>
        <v>0.61717352415026838</v>
      </c>
      <c r="K411" s="49">
        <f t="shared" si="31"/>
        <v>0.45683397202911746</v>
      </c>
      <c r="L411" s="49">
        <f t="shared" si="32"/>
        <v>0.18515205724508052</v>
      </c>
      <c r="M411" s="49">
        <f t="shared" si="33"/>
        <v>0.31978378042038219</v>
      </c>
      <c r="N411" s="144">
        <f t="shared" si="34"/>
        <v>0.50493583766546268</v>
      </c>
      <c r="O411" s="47"/>
      <c r="P411" s="47"/>
    </row>
    <row r="412" spans="1:16">
      <c r="A412" s="175">
        <v>409</v>
      </c>
      <c r="B412" s="159" t="s">
        <v>103</v>
      </c>
      <c r="C412" s="159" t="s">
        <v>90</v>
      </c>
      <c r="D412" s="159" t="s">
        <v>1160</v>
      </c>
      <c r="E412" s="159" t="s">
        <v>838</v>
      </c>
      <c r="F412" s="156">
        <v>1410</v>
      </c>
      <c r="G412" s="163">
        <v>2936644.5750000002</v>
      </c>
      <c r="H412" s="10">
        <v>919</v>
      </c>
      <c r="I412" s="10">
        <v>1227560</v>
      </c>
      <c r="J412" s="49">
        <f t="shared" si="30"/>
        <v>0.65177304964539007</v>
      </c>
      <c r="K412" s="49">
        <f t="shared" si="31"/>
        <v>0.41801449533605883</v>
      </c>
      <c r="L412" s="49">
        <f t="shared" si="32"/>
        <v>0.19553191489361701</v>
      </c>
      <c r="M412" s="49">
        <f t="shared" si="33"/>
        <v>0.29261014673524116</v>
      </c>
      <c r="N412" s="144">
        <f t="shared" si="34"/>
        <v>0.4881420616288582</v>
      </c>
      <c r="O412" s="47"/>
      <c r="P412" s="47"/>
    </row>
    <row r="413" spans="1:16">
      <c r="A413" s="175">
        <v>410</v>
      </c>
      <c r="B413" s="159" t="s">
        <v>103</v>
      </c>
      <c r="C413" s="159" t="s">
        <v>90</v>
      </c>
      <c r="D413" s="159" t="s">
        <v>833</v>
      </c>
      <c r="E413" s="159" t="s">
        <v>834</v>
      </c>
      <c r="F413" s="156">
        <v>739</v>
      </c>
      <c r="G413" s="163">
        <v>1567240.85</v>
      </c>
      <c r="H413" s="10">
        <v>972</v>
      </c>
      <c r="I413" s="10">
        <v>1291060</v>
      </c>
      <c r="J413" s="49">
        <f t="shared" si="30"/>
        <v>1.3152909336941814</v>
      </c>
      <c r="K413" s="49">
        <f t="shared" si="31"/>
        <v>0.82377893608375508</v>
      </c>
      <c r="L413" s="49">
        <f t="shared" si="32"/>
        <v>0.3</v>
      </c>
      <c r="M413" s="49">
        <f t="shared" si="33"/>
        <v>0.57664525525862853</v>
      </c>
      <c r="N413" s="144">
        <f t="shared" si="34"/>
        <v>0.87664525525862858</v>
      </c>
      <c r="O413" s="47"/>
      <c r="P413" s="47"/>
    </row>
    <row r="414" spans="1:16">
      <c r="A414" s="175">
        <v>411</v>
      </c>
      <c r="B414" s="171" t="s">
        <v>104</v>
      </c>
      <c r="C414" s="171" t="s">
        <v>90</v>
      </c>
      <c r="D414" s="171" t="s">
        <v>756</v>
      </c>
      <c r="E414" s="171" t="s">
        <v>759</v>
      </c>
      <c r="F414" s="156">
        <v>997</v>
      </c>
      <c r="G414" s="163">
        <v>2673593.2749999999</v>
      </c>
      <c r="H414" s="10">
        <v>926</v>
      </c>
      <c r="I414" s="10">
        <v>1933175</v>
      </c>
      <c r="J414" s="49">
        <f t="shared" si="30"/>
        <v>0.92878635907723173</v>
      </c>
      <c r="K414" s="49">
        <f t="shared" si="31"/>
        <v>0.72306248600958201</v>
      </c>
      <c r="L414" s="49">
        <f t="shared" si="32"/>
        <v>0.27863590772316948</v>
      </c>
      <c r="M414" s="49">
        <f t="shared" si="33"/>
        <v>0.50614374020670738</v>
      </c>
      <c r="N414" s="144">
        <f t="shared" si="34"/>
        <v>0.78477964792987687</v>
      </c>
      <c r="O414" s="47"/>
      <c r="P414" s="47"/>
    </row>
    <row r="415" spans="1:16">
      <c r="A415" s="175">
        <v>412</v>
      </c>
      <c r="B415" s="171" t="s">
        <v>104</v>
      </c>
      <c r="C415" s="171" t="s">
        <v>90</v>
      </c>
      <c r="D415" s="171" t="s">
        <v>758</v>
      </c>
      <c r="E415" s="171" t="s">
        <v>1397</v>
      </c>
      <c r="F415" s="156">
        <v>981</v>
      </c>
      <c r="G415" s="163">
        <v>2588329.2250000001</v>
      </c>
      <c r="H415" s="10">
        <v>959</v>
      </c>
      <c r="I415" s="10">
        <v>1793430</v>
      </c>
      <c r="J415" s="49">
        <f t="shared" si="30"/>
        <v>0.97757390417940881</v>
      </c>
      <c r="K415" s="49">
        <f t="shared" si="31"/>
        <v>0.69289099032600843</v>
      </c>
      <c r="L415" s="49">
        <f t="shared" si="32"/>
        <v>0.29327217125382266</v>
      </c>
      <c r="M415" s="49">
        <f t="shared" si="33"/>
        <v>0.48502369322820588</v>
      </c>
      <c r="N415" s="144">
        <f t="shared" si="34"/>
        <v>0.77829586448202859</v>
      </c>
      <c r="O415" s="47"/>
      <c r="P415" s="47"/>
    </row>
    <row r="416" spans="1:16">
      <c r="A416" s="175">
        <v>413</v>
      </c>
      <c r="B416" s="171" t="s">
        <v>104</v>
      </c>
      <c r="C416" s="171" t="s">
        <v>90</v>
      </c>
      <c r="D416" s="171" t="s">
        <v>761</v>
      </c>
      <c r="E416" s="171" t="s">
        <v>762</v>
      </c>
      <c r="F416" s="156">
        <v>643</v>
      </c>
      <c r="G416" s="163">
        <v>1598557.9</v>
      </c>
      <c r="H416" s="10">
        <v>277</v>
      </c>
      <c r="I416" s="10">
        <v>729765</v>
      </c>
      <c r="J416" s="49">
        <f t="shared" si="30"/>
        <v>0.4307931570762053</v>
      </c>
      <c r="K416" s="49">
        <f t="shared" si="31"/>
        <v>0.45651458730396943</v>
      </c>
      <c r="L416" s="49">
        <f t="shared" si="32"/>
        <v>0.12923794712286157</v>
      </c>
      <c r="M416" s="49">
        <f t="shared" si="33"/>
        <v>0.3195602111127786</v>
      </c>
      <c r="N416" s="144">
        <f t="shared" si="34"/>
        <v>0.44879815823564018</v>
      </c>
      <c r="O416" s="47"/>
      <c r="P416" s="47"/>
    </row>
    <row r="417" spans="1:16">
      <c r="A417" s="175">
        <v>414</v>
      </c>
      <c r="B417" s="171" t="s">
        <v>104</v>
      </c>
      <c r="C417" s="171" t="s">
        <v>90</v>
      </c>
      <c r="D417" s="171" t="s">
        <v>763</v>
      </c>
      <c r="E417" s="171" t="s">
        <v>764</v>
      </c>
      <c r="F417" s="156">
        <v>983</v>
      </c>
      <c r="G417" s="163">
        <v>2562582.7999999998</v>
      </c>
      <c r="H417" s="10">
        <v>657</v>
      </c>
      <c r="I417" s="10">
        <v>1635580</v>
      </c>
      <c r="J417" s="49">
        <f t="shared" si="30"/>
        <v>0.6683621566632757</v>
      </c>
      <c r="K417" s="49">
        <f t="shared" si="31"/>
        <v>0.63825449854732508</v>
      </c>
      <c r="L417" s="49">
        <f t="shared" si="32"/>
        <v>0.20050864699898271</v>
      </c>
      <c r="M417" s="49">
        <f t="shared" si="33"/>
        <v>0.44677814898312751</v>
      </c>
      <c r="N417" s="144">
        <f t="shared" si="34"/>
        <v>0.64728679598211025</v>
      </c>
      <c r="O417" s="47"/>
      <c r="P417" s="47"/>
    </row>
    <row r="418" spans="1:16">
      <c r="A418" s="175">
        <v>415</v>
      </c>
      <c r="B418" s="171" t="s">
        <v>104</v>
      </c>
      <c r="C418" s="171" t="s">
        <v>90</v>
      </c>
      <c r="D418" s="171" t="s">
        <v>760</v>
      </c>
      <c r="E418" s="171" t="s">
        <v>1433</v>
      </c>
      <c r="F418" s="156">
        <v>656</v>
      </c>
      <c r="G418" s="163">
        <v>1698927.9</v>
      </c>
      <c r="H418" s="10">
        <v>433</v>
      </c>
      <c r="I418" s="10">
        <v>1319525</v>
      </c>
      <c r="J418" s="49">
        <f t="shared" si="30"/>
        <v>0.66006097560975607</v>
      </c>
      <c r="K418" s="49">
        <f t="shared" si="31"/>
        <v>0.776680988051347</v>
      </c>
      <c r="L418" s="49">
        <f t="shared" si="32"/>
        <v>0.19801829268292681</v>
      </c>
      <c r="M418" s="49">
        <f t="shared" si="33"/>
        <v>0.5436766916359429</v>
      </c>
      <c r="N418" s="144">
        <f t="shared" si="34"/>
        <v>0.74169498431886971</v>
      </c>
      <c r="O418" s="47"/>
      <c r="P418" s="47"/>
    </row>
    <row r="419" spans="1:16">
      <c r="A419" s="175">
        <v>416</v>
      </c>
      <c r="B419" s="171" t="s">
        <v>104</v>
      </c>
      <c r="C419" s="171" t="s">
        <v>90</v>
      </c>
      <c r="D419" s="171" t="s">
        <v>769</v>
      </c>
      <c r="E419" s="172" t="s">
        <v>766</v>
      </c>
      <c r="F419" s="156">
        <v>753</v>
      </c>
      <c r="G419" s="163">
        <v>1819812</v>
      </c>
      <c r="H419" s="10">
        <v>1226</v>
      </c>
      <c r="I419" s="10">
        <v>1988635</v>
      </c>
      <c r="J419" s="49">
        <f t="shared" si="30"/>
        <v>1.6281540504648075</v>
      </c>
      <c r="K419" s="49">
        <f t="shared" si="31"/>
        <v>1.0927694728906063</v>
      </c>
      <c r="L419" s="49">
        <f t="shared" si="32"/>
        <v>0.3</v>
      </c>
      <c r="M419" s="49">
        <f t="shared" si="33"/>
        <v>0.7</v>
      </c>
      <c r="N419" s="144">
        <f t="shared" si="34"/>
        <v>1</v>
      </c>
      <c r="O419" s="47"/>
      <c r="P419" s="47"/>
    </row>
    <row r="420" spans="1:16">
      <c r="A420" s="175">
        <v>417</v>
      </c>
      <c r="B420" s="171" t="s">
        <v>104</v>
      </c>
      <c r="C420" s="171" t="s">
        <v>90</v>
      </c>
      <c r="D420" s="171" t="s">
        <v>767</v>
      </c>
      <c r="E420" s="171" t="s">
        <v>768</v>
      </c>
      <c r="F420" s="156">
        <v>887</v>
      </c>
      <c r="G420" s="163">
        <v>2444881.3250000002</v>
      </c>
      <c r="H420" s="10">
        <v>1151</v>
      </c>
      <c r="I420" s="10">
        <v>2373470</v>
      </c>
      <c r="J420" s="49">
        <f t="shared" si="30"/>
        <v>1.2976324689966179</v>
      </c>
      <c r="K420" s="49">
        <f t="shared" si="31"/>
        <v>0.97079149639297924</v>
      </c>
      <c r="L420" s="49">
        <f t="shared" si="32"/>
        <v>0.3</v>
      </c>
      <c r="M420" s="49">
        <f t="shared" si="33"/>
        <v>0.67955404747508541</v>
      </c>
      <c r="N420" s="144">
        <f t="shared" si="34"/>
        <v>0.97955404747508545</v>
      </c>
      <c r="O420" s="47"/>
      <c r="P420" s="47"/>
    </row>
    <row r="421" spans="1:16">
      <c r="A421" s="175">
        <v>418</v>
      </c>
      <c r="B421" s="171" t="s">
        <v>104</v>
      </c>
      <c r="C421" s="172" t="s">
        <v>90</v>
      </c>
      <c r="D421" s="172" t="s">
        <v>765</v>
      </c>
      <c r="E421" s="172" t="s">
        <v>1155</v>
      </c>
      <c r="F421" s="156">
        <v>623</v>
      </c>
      <c r="G421" s="163">
        <v>1463088.85</v>
      </c>
      <c r="H421" s="10">
        <v>513</v>
      </c>
      <c r="I421" s="10">
        <v>891780</v>
      </c>
      <c r="J421" s="49">
        <f t="shared" si="30"/>
        <v>0.8234349919743178</v>
      </c>
      <c r="K421" s="49">
        <f t="shared" si="31"/>
        <v>0.60951869054295638</v>
      </c>
      <c r="L421" s="49">
        <f t="shared" si="32"/>
        <v>0.24703049759229534</v>
      </c>
      <c r="M421" s="49">
        <f t="shared" si="33"/>
        <v>0.42666308338006942</v>
      </c>
      <c r="N421" s="144">
        <f t="shared" si="34"/>
        <v>0.67369358097236476</v>
      </c>
      <c r="O421" s="47"/>
      <c r="P421" s="47"/>
    </row>
    <row r="422" spans="1:16">
      <c r="A422" s="175">
        <v>419</v>
      </c>
      <c r="B422" s="171" t="s">
        <v>1059</v>
      </c>
      <c r="C422" s="171" t="s">
        <v>90</v>
      </c>
      <c r="D422" s="171" t="s">
        <v>749</v>
      </c>
      <c r="E422" s="171" t="s">
        <v>750</v>
      </c>
      <c r="F422" s="156">
        <v>1170</v>
      </c>
      <c r="G422" s="163">
        <v>2449758.85</v>
      </c>
      <c r="H422" s="10">
        <v>1094</v>
      </c>
      <c r="I422" s="10">
        <v>1912230</v>
      </c>
      <c r="J422" s="49">
        <f t="shared" si="30"/>
        <v>0.93504273504273505</v>
      </c>
      <c r="K422" s="49">
        <f t="shared" si="31"/>
        <v>0.78057887207959264</v>
      </c>
      <c r="L422" s="49">
        <f t="shared" si="32"/>
        <v>0.2805128205128205</v>
      </c>
      <c r="M422" s="49">
        <f t="shared" si="33"/>
        <v>0.54640521045571477</v>
      </c>
      <c r="N422" s="144">
        <f t="shared" si="34"/>
        <v>0.82691803096853533</v>
      </c>
      <c r="O422" s="47"/>
      <c r="P422" s="47"/>
    </row>
    <row r="423" spans="1:16">
      <c r="A423" s="175">
        <v>420</v>
      </c>
      <c r="B423" s="171" t="s">
        <v>1059</v>
      </c>
      <c r="C423" s="171" t="s">
        <v>90</v>
      </c>
      <c r="D423" s="171" t="s">
        <v>753</v>
      </c>
      <c r="E423" s="171" t="s">
        <v>1133</v>
      </c>
      <c r="F423" s="156">
        <v>814</v>
      </c>
      <c r="G423" s="163">
        <v>1488179.2250000001</v>
      </c>
      <c r="H423" s="10">
        <v>523</v>
      </c>
      <c r="I423" s="10">
        <v>909065</v>
      </c>
      <c r="J423" s="49">
        <f t="shared" si="30"/>
        <v>0.64250614250614246</v>
      </c>
      <c r="K423" s="49">
        <f t="shared" si="31"/>
        <v>0.61085720370810848</v>
      </c>
      <c r="L423" s="49">
        <f t="shared" si="32"/>
        <v>0.19275184275184273</v>
      </c>
      <c r="M423" s="49">
        <f t="shared" si="33"/>
        <v>0.42760004259567591</v>
      </c>
      <c r="N423" s="144">
        <f t="shared" si="34"/>
        <v>0.62035188534751862</v>
      </c>
      <c r="O423" s="47"/>
      <c r="P423" s="47"/>
    </row>
    <row r="424" spans="1:16">
      <c r="A424" s="175">
        <v>421</v>
      </c>
      <c r="B424" s="171" t="s">
        <v>1059</v>
      </c>
      <c r="C424" s="171" t="s">
        <v>90</v>
      </c>
      <c r="D424" s="171" t="s">
        <v>754</v>
      </c>
      <c r="E424" s="171" t="s">
        <v>755</v>
      </c>
      <c r="F424" s="156">
        <v>483</v>
      </c>
      <c r="G424" s="163">
        <v>901157.65</v>
      </c>
      <c r="H424" s="10">
        <v>230</v>
      </c>
      <c r="I424" s="10">
        <v>350110</v>
      </c>
      <c r="J424" s="49">
        <f t="shared" si="30"/>
        <v>0.47619047619047616</v>
      </c>
      <c r="K424" s="49">
        <f t="shared" si="31"/>
        <v>0.38851137755974219</v>
      </c>
      <c r="L424" s="49">
        <f t="shared" si="32"/>
        <v>0.14285714285714285</v>
      </c>
      <c r="M424" s="49">
        <f t="shared" si="33"/>
        <v>0.27195796429181951</v>
      </c>
      <c r="N424" s="144">
        <f t="shared" si="34"/>
        <v>0.41481510714896236</v>
      </c>
      <c r="O424" s="47"/>
      <c r="P424" s="47"/>
    </row>
    <row r="425" spans="1:16">
      <c r="A425" s="175">
        <v>422</v>
      </c>
      <c r="B425" s="171" t="s">
        <v>1059</v>
      </c>
      <c r="C425" s="171" t="s">
        <v>90</v>
      </c>
      <c r="D425" s="171" t="s">
        <v>751</v>
      </c>
      <c r="E425" s="171" t="s">
        <v>752</v>
      </c>
      <c r="F425" s="156">
        <v>808</v>
      </c>
      <c r="G425" s="163">
        <v>1565853.9750000001</v>
      </c>
      <c r="H425" s="10">
        <v>598</v>
      </c>
      <c r="I425" s="10">
        <v>918260</v>
      </c>
      <c r="J425" s="49">
        <f t="shared" si="30"/>
        <v>0.74009900990099009</v>
      </c>
      <c r="K425" s="49">
        <f t="shared" si="31"/>
        <v>0.58642760733803412</v>
      </c>
      <c r="L425" s="49">
        <f t="shared" si="32"/>
        <v>0.22202970297029703</v>
      </c>
      <c r="M425" s="49">
        <f t="shared" si="33"/>
        <v>0.41049932513662385</v>
      </c>
      <c r="N425" s="144">
        <f t="shared" si="34"/>
        <v>0.63252902810692091</v>
      </c>
      <c r="O425" s="47"/>
      <c r="P425" s="47"/>
    </row>
    <row r="426" spans="1:16">
      <c r="A426" s="175">
        <v>423</v>
      </c>
      <c r="B426" s="185" t="s">
        <v>110</v>
      </c>
      <c r="C426" s="185" t="s">
        <v>108</v>
      </c>
      <c r="D426" s="157" t="s">
        <v>867</v>
      </c>
      <c r="E426" s="158" t="s">
        <v>868</v>
      </c>
      <c r="F426" s="202">
        <v>1029.5999999999995</v>
      </c>
      <c r="G426" s="202">
        <v>2005467.6949999998</v>
      </c>
      <c r="H426" s="10">
        <v>799</v>
      </c>
      <c r="I426" s="10">
        <v>1204170</v>
      </c>
      <c r="J426" s="49">
        <f t="shared" si="30"/>
        <v>0.77602952602952646</v>
      </c>
      <c r="K426" s="49">
        <f t="shared" si="31"/>
        <v>0.60044347909578277</v>
      </c>
      <c r="L426" s="49">
        <f t="shared" si="32"/>
        <v>0.23280885780885793</v>
      </c>
      <c r="M426" s="49">
        <f t="shared" si="33"/>
        <v>0.42031043536704793</v>
      </c>
      <c r="N426" s="144">
        <f t="shared" si="34"/>
        <v>0.65311929317590589</v>
      </c>
      <c r="O426" s="47"/>
      <c r="P426" s="47"/>
    </row>
    <row r="427" spans="1:16">
      <c r="A427" s="175">
        <v>424</v>
      </c>
      <c r="B427" s="185" t="s">
        <v>110</v>
      </c>
      <c r="C427" s="185" t="s">
        <v>108</v>
      </c>
      <c r="D427" s="157" t="s">
        <v>861</v>
      </c>
      <c r="E427" s="158" t="s">
        <v>862</v>
      </c>
      <c r="F427" s="202">
        <v>935.99999999999989</v>
      </c>
      <c r="G427" s="202">
        <v>1823152.45</v>
      </c>
      <c r="H427" s="10">
        <v>586</v>
      </c>
      <c r="I427" s="10">
        <v>797915</v>
      </c>
      <c r="J427" s="49">
        <f t="shared" si="30"/>
        <v>0.62606837606837618</v>
      </c>
      <c r="K427" s="49">
        <f t="shared" si="31"/>
        <v>0.43765676315219826</v>
      </c>
      <c r="L427" s="49">
        <f t="shared" si="32"/>
        <v>0.18782051282051285</v>
      </c>
      <c r="M427" s="49">
        <f t="shared" si="33"/>
        <v>0.30635973420653878</v>
      </c>
      <c r="N427" s="144">
        <f t="shared" si="34"/>
        <v>0.49418024702705166</v>
      </c>
      <c r="O427" s="47"/>
      <c r="P427" s="47"/>
    </row>
    <row r="428" spans="1:16">
      <c r="A428" s="175">
        <v>425</v>
      </c>
      <c r="B428" s="185" t="s">
        <v>110</v>
      </c>
      <c r="C428" s="185" t="s">
        <v>108</v>
      </c>
      <c r="D428" s="157" t="s">
        <v>865</v>
      </c>
      <c r="E428" s="158" t="s">
        <v>866</v>
      </c>
      <c r="F428" s="202">
        <v>822.67999999999984</v>
      </c>
      <c r="G428" s="202">
        <v>1529337.06</v>
      </c>
      <c r="H428" s="10">
        <v>640</v>
      </c>
      <c r="I428" s="10">
        <v>1001590</v>
      </c>
      <c r="J428" s="49">
        <f t="shared" si="30"/>
        <v>0.77794525210288346</v>
      </c>
      <c r="K428" s="49">
        <f t="shared" si="31"/>
        <v>0.65491775894059612</v>
      </c>
      <c r="L428" s="49">
        <f t="shared" si="32"/>
        <v>0.23338357563086504</v>
      </c>
      <c r="M428" s="49">
        <f t="shared" si="33"/>
        <v>0.45844243125841727</v>
      </c>
      <c r="N428" s="144">
        <f t="shared" si="34"/>
        <v>0.69182600688928231</v>
      </c>
      <c r="O428" s="47"/>
      <c r="P428" s="47"/>
    </row>
    <row r="429" spans="1:16">
      <c r="A429" s="175">
        <v>426</v>
      </c>
      <c r="B429" s="185" t="s">
        <v>110</v>
      </c>
      <c r="C429" s="185" t="s">
        <v>108</v>
      </c>
      <c r="D429" s="157" t="s">
        <v>863</v>
      </c>
      <c r="E429" s="158" t="s">
        <v>864</v>
      </c>
      <c r="F429" s="202">
        <v>1258.74</v>
      </c>
      <c r="G429" s="202">
        <v>2780691.2149999999</v>
      </c>
      <c r="H429" s="10">
        <v>672</v>
      </c>
      <c r="I429" s="10">
        <v>1349855</v>
      </c>
      <c r="J429" s="49">
        <f t="shared" si="30"/>
        <v>0.53386720053386716</v>
      </c>
      <c r="K429" s="49">
        <f t="shared" si="31"/>
        <v>0.48543865378450518</v>
      </c>
      <c r="L429" s="49">
        <f t="shared" si="32"/>
        <v>0.16016016016016013</v>
      </c>
      <c r="M429" s="49">
        <f t="shared" si="33"/>
        <v>0.33980705764915359</v>
      </c>
      <c r="N429" s="144">
        <f t="shared" si="34"/>
        <v>0.49996721780931375</v>
      </c>
      <c r="O429" s="47"/>
      <c r="P429" s="47"/>
    </row>
    <row r="430" spans="1:16">
      <c r="A430" s="175">
        <v>427</v>
      </c>
      <c r="B430" s="185" t="s">
        <v>110</v>
      </c>
      <c r="C430" s="185" t="s">
        <v>108</v>
      </c>
      <c r="D430" s="157" t="s">
        <v>869</v>
      </c>
      <c r="E430" s="158" t="s">
        <v>870</v>
      </c>
      <c r="F430" s="202">
        <v>632.98</v>
      </c>
      <c r="G430" s="202">
        <v>977113.83000000007</v>
      </c>
      <c r="H430" s="10">
        <v>538</v>
      </c>
      <c r="I430" s="10">
        <v>688815</v>
      </c>
      <c r="J430" s="49">
        <f t="shared" si="30"/>
        <v>0.84994786565136338</v>
      </c>
      <c r="K430" s="49">
        <f t="shared" si="31"/>
        <v>0.70494857288019341</v>
      </c>
      <c r="L430" s="49">
        <f t="shared" si="32"/>
        <v>0.254984359695409</v>
      </c>
      <c r="M430" s="49">
        <f t="shared" si="33"/>
        <v>0.49346400101613536</v>
      </c>
      <c r="N430" s="144">
        <f t="shared" si="34"/>
        <v>0.74844836071154441</v>
      </c>
      <c r="O430" s="47"/>
      <c r="P430" s="47"/>
    </row>
    <row r="431" spans="1:16">
      <c r="A431" s="175">
        <v>428</v>
      </c>
      <c r="B431" s="185" t="s">
        <v>112</v>
      </c>
      <c r="C431" s="185" t="s">
        <v>108</v>
      </c>
      <c r="D431" s="157" t="s">
        <v>872</v>
      </c>
      <c r="E431" s="161" t="s">
        <v>873</v>
      </c>
      <c r="F431" s="202">
        <v>1375.76</v>
      </c>
      <c r="G431" s="202">
        <v>2681777.4349999996</v>
      </c>
      <c r="H431" s="10">
        <v>999</v>
      </c>
      <c r="I431" s="10">
        <v>1592995</v>
      </c>
      <c r="J431" s="49">
        <f t="shared" si="30"/>
        <v>0.72614409490027332</v>
      </c>
      <c r="K431" s="49">
        <f t="shared" si="31"/>
        <v>0.59400716077693461</v>
      </c>
      <c r="L431" s="49">
        <f t="shared" si="32"/>
        <v>0.217843228470082</v>
      </c>
      <c r="M431" s="49">
        <f t="shared" si="33"/>
        <v>0.41580501254385421</v>
      </c>
      <c r="N431" s="144">
        <f t="shared" si="34"/>
        <v>0.63364824101393624</v>
      </c>
      <c r="O431" s="47"/>
      <c r="P431" s="47"/>
    </row>
    <row r="432" spans="1:16">
      <c r="A432" s="175">
        <v>429</v>
      </c>
      <c r="B432" s="185" t="s">
        <v>112</v>
      </c>
      <c r="C432" s="185" t="s">
        <v>108</v>
      </c>
      <c r="D432" s="157" t="s">
        <v>871</v>
      </c>
      <c r="E432" s="158" t="s">
        <v>1190</v>
      </c>
      <c r="F432" s="156">
        <v>1101</v>
      </c>
      <c r="G432" s="163">
        <v>2068431</v>
      </c>
      <c r="H432" s="10">
        <v>815</v>
      </c>
      <c r="I432" s="10">
        <v>1182985</v>
      </c>
      <c r="J432" s="49">
        <f t="shared" si="30"/>
        <v>0.74023614895549505</v>
      </c>
      <c r="K432" s="49">
        <f t="shared" si="31"/>
        <v>0.57192383985736051</v>
      </c>
      <c r="L432" s="49">
        <f t="shared" si="32"/>
        <v>0.22207084468664851</v>
      </c>
      <c r="M432" s="49">
        <f t="shared" si="33"/>
        <v>0.40034668790015232</v>
      </c>
      <c r="N432" s="144">
        <f t="shared" si="34"/>
        <v>0.62241753258680088</v>
      </c>
      <c r="O432" s="47"/>
      <c r="P432" s="47"/>
    </row>
    <row r="433" spans="1:16">
      <c r="A433" s="175">
        <v>430</v>
      </c>
      <c r="B433" s="185" t="s">
        <v>112</v>
      </c>
      <c r="C433" s="185" t="s">
        <v>108</v>
      </c>
      <c r="D433" s="157" t="s">
        <v>874</v>
      </c>
      <c r="E433" s="158" t="s">
        <v>875</v>
      </c>
      <c r="F433" s="156">
        <v>1198</v>
      </c>
      <c r="G433" s="163">
        <v>2415527.2250000001</v>
      </c>
      <c r="H433" s="10">
        <v>880</v>
      </c>
      <c r="I433" s="10">
        <v>1127865</v>
      </c>
      <c r="J433" s="49">
        <f t="shared" si="30"/>
        <v>0.73455759599332215</v>
      </c>
      <c r="K433" s="49">
        <f t="shared" si="31"/>
        <v>0.46692290955238558</v>
      </c>
      <c r="L433" s="49">
        <f t="shared" si="32"/>
        <v>0.22036727879799664</v>
      </c>
      <c r="M433" s="49">
        <f t="shared" si="33"/>
        <v>0.32684603668666989</v>
      </c>
      <c r="N433" s="144">
        <f t="shared" si="34"/>
        <v>0.54721331548466656</v>
      </c>
      <c r="O433" s="47"/>
      <c r="P433" s="47"/>
    </row>
    <row r="434" spans="1:16">
      <c r="A434" s="175">
        <v>431</v>
      </c>
      <c r="B434" s="185" t="s">
        <v>112</v>
      </c>
      <c r="C434" s="185" t="s">
        <v>108</v>
      </c>
      <c r="D434" s="157" t="s">
        <v>876</v>
      </c>
      <c r="E434" s="159" t="s">
        <v>1360</v>
      </c>
      <c r="F434" s="156">
        <v>1426</v>
      </c>
      <c r="G434" s="163">
        <v>2782170.2</v>
      </c>
      <c r="H434" s="10">
        <v>1832</v>
      </c>
      <c r="I434" s="10">
        <v>2741005</v>
      </c>
      <c r="J434" s="49">
        <f t="shared" si="30"/>
        <v>1.2847124824684433</v>
      </c>
      <c r="K434" s="49">
        <f t="shared" si="31"/>
        <v>0.98520392461970863</v>
      </c>
      <c r="L434" s="49">
        <f t="shared" si="32"/>
        <v>0.3</v>
      </c>
      <c r="M434" s="49">
        <f t="shared" si="33"/>
        <v>0.68964274723379604</v>
      </c>
      <c r="N434" s="144">
        <f t="shared" si="34"/>
        <v>0.98964274723379608</v>
      </c>
      <c r="O434" s="47"/>
      <c r="P434" s="47"/>
    </row>
    <row r="435" spans="1:16">
      <c r="A435" s="175">
        <v>432</v>
      </c>
      <c r="B435" s="187" t="s">
        <v>120</v>
      </c>
      <c r="C435" s="185" t="s">
        <v>108</v>
      </c>
      <c r="D435" s="157" t="s">
        <v>841</v>
      </c>
      <c r="E435" s="203" t="s">
        <v>1463</v>
      </c>
      <c r="F435" s="156">
        <v>762</v>
      </c>
      <c r="G435" s="163">
        <v>1476890.9</v>
      </c>
      <c r="H435" s="10">
        <v>580</v>
      </c>
      <c r="I435" s="10">
        <v>751485</v>
      </c>
      <c r="J435" s="49">
        <f t="shared" si="30"/>
        <v>0.76115485564304464</v>
      </c>
      <c r="K435" s="49">
        <f t="shared" si="31"/>
        <v>0.50882905433299108</v>
      </c>
      <c r="L435" s="49">
        <f t="shared" si="32"/>
        <v>0.22834645669291337</v>
      </c>
      <c r="M435" s="49">
        <f t="shared" si="33"/>
        <v>0.35618033803309374</v>
      </c>
      <c r="N435" s="144">
        <f t="shared" si="34"/>
        <v>0.5845267947260071</v>
      </c>
      <c r="O435" s="47"/>
      <c r="P435" s="47"/>
    </row>
    <row r="436" spans="1:16">
      <c r="A436" s="175">
        <v>433</v>
      </c>
      <c r="B436" s="187" t="s">
        <v>120</v>
      </c>
      <c r="C436" s="185" t="s">
        <v>108</v>
      </c>
      <c r="D436" s="157" t="s">
        <v>843</v>
      </c>
      <c r="E436" s="158" t="s">
        <v>1297</v>
      </c>
      <c r="F436" s="156">
        <v>934</v>
      </c>
      <c r="G436" s="163">
        <v>1795027.425</v>
      </c>
      <c r="H436" s="10">
        <v>665</v>
      </c>
      <c r="I436" s="10">
        <v>1144515</v>
      </c>
      <c r="J436" s="49">
        <f t="shared" si="30"/>
        <v>0.71199143468950754</v>
      </c>
      <c r="K436" s="49">
        <f t="shared" si="31"/>
        <v>0.63760307171908526</v>
      </c>
      <c r="L436" s="49">
        <f t="shared" si="32"/>
        <v>0.21359743040685225</v>
      </c>
      <c r="M436" s="49">
        <f t="shared" si="33"/>
        <v>0.44632215020335964</v>
      </c>
      <c r="N436" s="144">
        <f t="shared" si="34"/>
        <v>0.65991958061021183</v>
      </c>
      <c r="O436" s="47"/>
      <c r="P436" s="47"/>
    </row>
    <row r="437" spans="1:16">
      <c r="A437" s="175">
        <v>434</v>
      </c>
      <c r="B437" s="185" t="s">
        <v>120</v>
      </c>
      <c r="C437" s="185" t="s">
        <v>108</v>
      </c>
      <c r="D437" s="157" t="s">
        <v>840</v>
      </c>
      <c r="E437" s="158" t="s">
        <v>1345</v>
      </c>
      <c r="F437" s="156">
        <v>1197</v>
      </c>
      <c r="G437" s="163">
        <v>2493968.0249999999</v>
      </c>
      <c r="H437" s="10">
        <v>966</v>
      </c>
      <c r="I437" s="10">
        <v>1603900</v>
      </c>
      <c r="J437" s="49">
        <f t="shared" si="30"/>
        <v>0.80701754385964908</v>
      </c>
      <c r="K437" s="49">
        <f t="shared" si="31"/>
        <v>0.64311169346287034</v>
      </c>
      <c r="L437" s="49">
        <f t="shared" si="32"/>
        <v>0.24210526315789471</v>
      </c>
      <c r="M437" s="49">
        <f t="shared" si="33"/>
        <v>0.45017818542400923</v>
      </c>
      <c r="N437" s="144">
        <f t="shared" si="34"/>
        <v>0.69228344858190394</v>
      </c>
      <c r="O437" s="47"/>
      <c r="P437" s="47"/>
    </row>
    <row r="438" spans="1:16">
      <c r="A438" s="175">
        <v>435</v>
      </c>
      <c r="B438" s="185" t="s">
        <v>120</v>
      </c>
      <c r="C438" s="185" t="s">
        <v>108</v>
      </c>
      <c r="D438" s="157" t="s">
        <v>839</v>
      </c>
      <c r="E438" s="158" t="s">
        <v>1379</v>
      </c>
      <c r="F438" s="156">
        <v>762</v>
      </c>
      <c r="G438" s="163">
        <v>1476890.9</v>
      </c>
      <c r="H438" s="10">
        <v>692</v>
      </c>
      <c r="I438" s="10">
        <v>1113130</v>
      </c>
      <c r="J438" s="49">
        <f t="shared" si="30"/>
        <v>0.90813648293963256</v>
      </c>
      <c r="K438" s="49">
        <f t="shared" si="31"/>
        <v>0.75369819124757287</v>
      </c>
      <c r="L438" s="49">
        <f t="shared" si="32"/>
        <v>0.27244094488188975</v>
      </c>
      <c r="M438" s="49">
        <f t="shared" si="33"/>
        <v>0.52758873387330096</v>
      </c>
      <c r="N438" s="144">
        <f t="shared" si="34"/>
        <v>0.80002967875519071</v>
      </c>
      <c r="O438" s="47"/>
      <c r="P438" s="47"/>
    </row>
    <row r="439" spans="1:16">
      <c r="A439" s="175">
        <v>436</v>
      </c>
      <c r="B439" s="185" t="s">
        <v>1398</v>
      </c>
      <c r="C439" s="185" t="s">
        <v>108</v>
      </c>
      <c r="D439" s="185" t="s">
        <v>852</v>
      </c>
      <c r="E439" s="161" t="s">
        <v>1062</v>
      </c>
      <c r="F439" s="156">
        <v>1559</v>
      </c>
      <c r="G439" s="163">
        <v>3427653.6</v>
      </c>
      <c r="H439" s="10">
        <v>1391</v>
      </c>
      <c r="I439" s="10">
        <v>2858980</v>
      </c>
      <c r="J439" s="49">
        <f t="shared" si="30"/>
        <v>0.89223861449647213</v>
      </c>
      <c r="K439" s="49">
        <f t="shared" si="31"/>
        <v>0.83409245321639269</v>
      </c>
      <c r="L439" s="49">
        <f t="shared" si="32"/>
        <v>0.26767158434894162</v>
      </c>
      <c r="M439" s="49">
        <f t="shared" si="33"/>
        <v>0.58386471725147482</v>
      </c>
      <c r="N439" s="144">
        <f t="shared" si="34"/>
        <v>0.85153630160041649</v>
      </c>
      <c r="O439" s="47"/>
      <c r="P439" s="47"/>
    </row>
    <row r="440" spans="1:16">
      <c r="A440" s="175">
        <v>437</v>
      </c>
      <c r="B440" s="185" t="s">
        <v>1398</v>
      </c>
      <c r="C440" s="185" t="s">
        <v>108</v>
      </c>
      <c r="D440" s="157" t="s">
        <v>848</v>
      </c>
      <c r="E440" s="161" t="s">
        <v>1157</v>
      </c>
      <c r="F440" s="156">
        <v>642</v>
      </c>
      <c r="G440" s="163">
        <v>1165883.8999999999</v>
      </c>
      <c r="H440" s="10">
        <v>499</v>
      </c>
      <c r="I440" s="10">
        <v>746210</v>
      </c>
      <c r="J440" s="49">
        <f t="shared" si="30"/>
        <v>0.77725856697819318</v>
      </c>
      <c r="K440" s="49">
        <f t="shared" si="31"/>
        <v>0.64003800035320846</v>
      </c>
      <c r="L440" s="49">
        <f t="shared" si="32"/>
        <v>0.23317757009345794</v>
      </c>
      <c r="M440" s="49">
        <f t="shared" si="33"/>
        <v>0.44802660024724589</v>
      </c>
      <c r="N440" s="144">
        <f t="shared" si="34"/>
        <v>0.6812041703407038</v>
      </c>
      <c r="O440" s="47"/>
      <c r="P440" s="47"/>
    </row>
    <row r="441" spans="1:16">
      <c r="A441" s="175">
        <v>438</v>
      </c>
      <c r="B441" s="185" t="s">
        <v>1398</v>
      </c>
      <c r="C441" s="185" t="s">
        <v>108</v>
      </c>
      <c r="D441" s="157" t="s">
        <v>849</v>
      </c>
      <c r="E441" s="158" t="s">
        <v>850</v>
      </c>
      <c r="F441" s="156">
        <v>1121</v>
      </c>
      <c r="G441" s="163">
        <v>1916816.2999999998</v>
      </c>
      <c r="H441" s="10">
        <v>868</v>
      </c>
      <c r="I441" s="10">
        <v>1206745</v>
      </c>
      <c r="J441" s="49">
        <f t="shared" si="30"/>
        <v>0.77430865298840323</v>
      </c>
      <c r="K441" s="49">
        <f t="shared" si="31"/>
        <v>0.62955693772011445</v>
      </c>
      <c r="L441" s="49">
        <f t="shared" si="32"/>
        <v>0.23229259589652096</v>
      </c>
      <c r="M441" s="49">
        <f t="shared" si="33"/>
        <v>0.44068985640408009</v>
      </c>
      <c r="N441" s="144">
        <f t="shared" si="34"/>
        <v>0.67298245230060105</v>
      </c>
      <c r="O441" s="47"/>
      <c r="P441" s="47"/>
    </row>
    <row r="442" spans="1:16">
      <c r="A442" s="175">
        <v>439</v>
      </c>
      <c r="B442" s="185" t="s">
        <v>1398</v>
      </c>
      <c r="C442" s="185" t="s">
        <v>108</v>
      </c>
      <c r="D442" s="185" t="s">
        <v>851</v>
      </c>
      <c r="E442" s="161" t="s">
        <v>1063</v>
      </c>
      <c r="F442" s="156">
        <v>899</v>
      </c>
      <c r="G442" s="163">
        <v>1646355.2250000001</v>
      </c>
      <c r="H442" s="10">
        <v>718</v>
      </c>
      <c r="I442" s="10">
        <v>1040300</v>
      </c>
      <c r="J442" s="49">
        <f t="shared" si="30"/>
        <v>0.79866518353726368</v>
      </c>
      <c r="K442" s="49">
        <f t="shared" si="31"/>
        <v>0.63188064410583078</v>
      </c>
      <c r="L442" s="49">
        <f t="shared" si="32"/>
        <v>0.23959955506117908</v>
      </c>
      <c r="M442" s="49">
        <f t="shared" si="33"/>
        <v>0.4423164508740815</v>
      </c>
      <c r="N442" s="144">
        <f t="shared" si="34"/>
        <v>0.68191600593526058</v>
      </c>
      <c r="O442" s="47"/>
      <c r="P442" s="47"/>
    </row>
    <row r="443" spans="1:16">
      <c r="A443" s="175">
        <v>440</v>
      </c>
      <c r="B443" s="185" t="s">
        <v>1398</v>
      </c>
      <c r="C443" s="185" t="s">
        <v>108</v>
      </c>
      <c r="D443" s="157" t="s">
        <v>846</v>
      </c>
      <c r="E443" s="161" t="s">
        <v>621</v>
      </c>
      <c r="F443" s="156">
        <v>1393</v>
      </c>
      <c r="G443" s="163">
        <v>2486446.6749999998</v>
      </c>
      <c r="H443" s="10">
        <v>1070</v>
      </c>
      <c r="I443" s="10">
        <v>1838555</v>
      </c>
      <c r="J443" s="49">
        <f t="shared" si="30"/>
        <v>0.76812634601579322</v>
      </c>
      <c r="K443" s="49">
        <f t="shared" si="31"/>
        <v>0.7394306978250399</v>
      </c>
      <c r="L443" s="49">
        <f t="shared" si="32"/>
        <v>0.23043790380473794</v>
      </c>
      <c r="M443" s="49">
        <f t="shared" si="33"/>
        <v>0.51760148847752785</v>
      </c>
      <c r="N443" s="144">
        <f t="shared" si="34"/>
        <v>0.74803939228226579</v>
      </c>
      <c r="O443" s="47"/>
      <c r="P443" s="47"/>
    </row>
    <row r="444" spans="1:16">
      <c r="A444" s="175">
        <v>441</v>
      </c>
      <c r="B444" s="185" t="s">
        <v>1398</v>
      </c>
      <c r="C444" s="185" t="s">
        <v>108</v>
      </c>
      <c r="D444" s="157" t="s">
        <v>844</v>
      </c>
      <c r="E444" s="161" t="s">
        <v>845</v>
      </c>
      <c r="F444" s="156">
        <v>899</v>
      </c>
      <c r="G444" s="163">
        <v>1646355.2250000001</v>
      </c>
      <c r="H444" s="10">
        <v>1056</v>
      </c>
      <c r="I444" s="10">
        <v>1616235</v>
      </c>
      <c r="J444" s="49">
        <f t="shared" si="30"/>
        <v>1.1746384872080089</v>
      </c>
      <c r="K444" s="49">
        <f t="shared" si="31"/>
        <v>0.9817049051488872</v>
      </c>
      <c r="L444" s="49">
        <f t="shared" si="32"/>
        <v>0.3</v>
      </c>
      <c r="M444" s="49">
        <f t="shared" si="33"/>
        <v>0.68719343360422103</v>
      </c>
      <c r="N444" s="144">
        <f t="shared" si="34"/>
        <v>0.98719343360422096</v>
      </c>
      <c r="O444" s="47"/>
      <c r="P444" s="47"/>
    </row>
    <row r="445" spans="1:16">
      <c r="A445" s="175">
        <v>442</v>
      </c>
      <c r="B445" s="185" t="s">
        <v>888</v>
      </c>
      <c r="C445" s="185" t="s">
        <v>108</v>
      </c>
      <c r="D445" s="157" t="s">
        <v>889</v>
      </c>
      <c r="E445" s="158" t="s">
        <v>890</v>
      </c>
      <c r="F445" s="156">
        <v>1922</v>
      </c>
      <c r="G445" s="163">
        <v>4527172.9249999998</v>
      </c>
      <c r="H445" s="10">
        <v>771</v>
      </c>
      <c r="I445" s="10">
        <v>1915310</v>
      </c>
      <c r="J445" s="49">
        <f t="shared" si="30"/>
        <v>0.40114464099895941</v>
      </c>
      <c r="K445" s="49">
        <f t="shared" si="31"/>
        <v>0.42306976820418229</v>
      </c>
      <c r="L445" s="49">
        <f t="shared" si="32"/>
        <v>0.12034339229968782</v>
      </c>
      <c r="M445" s="49">
        <f t="shared" si="33"/>
        <v>0.29614883774292761</v>
      </c>
      <c r="N445" s="144">
        <f t="shared" si="34"/>
        <v>0.41649223004261543</v>
      </c>
      <c r="O445" s="47"/>
      <c r="P445" s="47"/>
    </row>
    <row r="446" spans="1:16">
      <c r="A446" s="175">
        <v>443</v>
      </c>
      <c r="B446" s="185" t="s">
        <v>888</v>
      </c>
      <c r="C446" s="185" t="s">
        <v>108</v>
      </c>
      <c r="D446" s="157" t="s">
        <v>891</v>
      </c>
      <c r="E446" s="158" t="s">
        <v>1328</v>
      </c>
      <c r="F446" s="156">
        <v>2541</v>
      </c>
      <c r="G446" s="163">
        <v>6308289.75</v>
      </c>
      <c r="H446" s="10">
        <v>1316</v>
      </c>
      <c r="I446" s="10">
        <v>4298185</v>
      </c>
      <c r="J446" s="49">
        <f t="shared" si="30"/>
        <v>0.51790633608815428</v>
      </c>
      <c r="K446" s="49">
        <f t="shared" si="31"/>
        <v>0.6813550376312375</v>
      </c>
      <c r="L446" s="49">
        <f t="shared" si="32"/>
        <v>0.15537190082644628</v>
      </c>
      <c r="M446" s="49">
        <f t="shared" si="33"/>
        <v>0.47694852634186624</v>
      </c>
      <c r="N446" s="144">
        <f t="shared" si="34"/>
        <v>0.63232042716831249</v>
      </c>
      <c r="O446" s="47"/>
      <c r="P446" s="47"/>
    </row>
    <row r="447" spans="1:16">
      <c r="A447" s="175">
        <v>444</v>
      </c>
      <c r="B447" s="185" t="s">
        <v>888</v>
      </c>
      <c r="C447" s="185" t="s">
        <v>108</v>
      </c>
      <c r="D447" s="157" t="s">
        <v>892</v>
      </c>
      <c r="E447" s="158" t="s">
        <v>893</v>
      </c>
      <c r="F447" s="156">
        <v>954</v>
      </c>
      <c r="G447" s="163">
        <v>1053352.825</v>
      </c>
      <c r="H447" s="10">
        <v>467</v>
      </c>
      <c r="I447" s="10">
        <v>550590</v>
      </c>
      <c r="J447" s="49">
        <f t="shared" si="30"/>
        <v>0.48951781970649894</v>
      </c>
      <c r="K447" s="49">
        <f t="shared" si="31"/>
        <v>0.52270235284174604</v>
      </c>
      <c r="L447" s="49">
        <f t="shared" si="32"/>
        <v>0.14685534591194968</v>
      </c>
      <c r="M447" s="49">
        <f t="shared" si="33"/>
        <v>0.36589164698922222</v>
      </c>
      <c r="N447" s="144">
        <f t="shared" si="34"/>
        <v>0.51274699290117187</v>
      </c>
      <c r="O447" s="47"/>
      <c r="P447" s="47"/>
    </row>
    <row r="448" spans="1:16">
      <c r="A448" s="175">
        <v>445</v>
      </c>
      <c r="B448" s="185" t="s">
        <v>107</v>
      </c>
      <c r="C448" s="185" t="s">
        <v>108</v>
      </c>
      <c r="D448" s="157" t="s">
        <v>855</v>
      </c>
      <c r="E448" s="158" t="s">
        <v>1065</v>
      </c>
      <c r="F448" s="156">
        <v>973</v>
      </c>
      <c r="G448" s="163">
        <v>1036991.125</v>
      </c>
      <c r="H448" s="10">
        <v>716</v>
      </c>
      <c r="I448" s="10">
        <v>821980</v>
      </c>
      <c r="J448" s="49">
        <f t="shared" si="30"/>
        <v>0.73586844809866392</v>
      </c>
      <c r="K448" s="49">
        <f t="shared" si="31"/>
        <v>0.79265866426773901</v>
      </c>
      <c r="L448" s="49">
        <f t="shared" si="32"/>
        <v>0.22076053442959917</v>
      </c>
      <c r="M448" s="49">
        <f t="shared" si="33"/>
        <v>0.55486106498741727</v>
      </c>
      <c r="N448" s="144">
        <f t="shared" si="34"/>
        <v>0.77562159941701647</v>
      </c>
      <c r="O448" s="47"/>
      <c r="P448" s="47"/>
    </row>
    <row r="449" spans="1:16">
      <c r="A449" s="175">
        <v>446</v>
      </c>
      <c r="B449" s="185" t="s">
        <v>107</v>
      </c>
      <c r="C449" s="185" t="s">
        <v>108</v>
      </c>
      <c r="D449" s="157" t="s">
        <v>853</v>
      </c>
      <c r="E449" s="158" t="s">
        <v>854</v>
      </c>
      <c r="F449" s="156">
        <v>1041</v>
      </c>
      <c r="G449" s="163">
        <v>1971859.5</v>
      </c>
      <c r="H449" s="10">
        <v>901</v>
      </c>
      <c r="I449" s="10">
        <v>1279085</v>
      </c>
      <c r="J449" s="49">
        <f t="shared" si="30"/>
        <v>0.86551392891450529</v>
      </c>
      <c r="K449" s="49">
        <f t="shared" si="31"/>
        <v>0.64866944120511627</v>
      </c>
      <c r="L449" s="49">
        <f t="shared" si="32"/>
        <v>0.25965417867435159</v>
      </c>
      <c r="M449" s="49">
        <f t="shared" si="33"/>
        <v>0.45406860884358136</v>
      </c>
      <c r="N449" s="144">
        <f t="shared" si="34"/>
        <v>0.71372278751793294</v>
      </c>
      <c r="O449" s="47"/>
      <c r="P449" s="47"/>
    </row>
    <row r="450" spans="1:16">
      <c r="A450" s="175">
        <v>447</v>
      </c>
      <c r="B450" s="185" t="s">
        <v>107</v>
      </c>
      <c r="C450" s="185" t="s">
        <v>108</v>
      </c>
      <c r="D450" s="157" t="s">
        <v>856</v>
      </c>
      <c r="E450" s="158" t="s">
        <v>1066</v>
      </c>
      <c r="F450" s="156">
        <v>1183</v>
      </c>
      <c r="G450" s="163">
        <v>2441057.125</v>
      </c>
      <c r="H450" s="10">
        <v>884</v>
      </c>
      <c r="I450" s="10">
        <v>1209200</v>
      </c>
      <c r="J450" s="49">
        <f t="shared" si="30"/>
        <v>0.74725274725274726</v>
      </c>
      <c r="K450" s="49">
        <f t="shared" si="31"/>
        <v>0.49535915715204737</v>
      </c>
      <c r="L450" s="49">
        <f t="shared" si="32"/>
        <v>0.22417582417582418</v>
      </c>
      <c r="M450" s="49">
        <f t="shared" si="33"/>
        <v>0.34675141000643311</v>
      </c>
      <c r="N450" s="144">
        <f t="shared" si="34"/>
        <v>0.57092723418225733</v>
      </c>
      <c r="O450" s="47"/>
      <c r="P450" s="47"/>
    </row>
    <row r="451" spans="1:16">
      <c r="A451" s="175">
        <v>448</v>
      </c>
      <c r="B451" s="185" t="s">
        <v>107</v>
      </c>
      <c r="C451" s="185" t="s">
        <v>108</v>
      </c>
      <c r="D451" s="157" t="s">
        <v>857</v>
      </c>
      <c r="E451" s="161" t="s">
        <v>1224</v>
      </c>
      <c r="F451" s="156">
        <v>1633</v>
      </c>
      <c r="G451" s="163">
        <v>3819989.75</v>
      </c>
      <c r="H451" s="10">
        <v>1259</v>
      </c>
      <c r="I451" s="10">
        <v>2283100</v>
      </c>
      <c r="J451" s="49">
        <f t="shared" ref="J451:J514" si="35">IFERROR(H451/F451,0)</f>
        <v>0.7709736680955297</v>
      </c>
      <c r="K451" s="49">
        <f t="shared" ref="K451:K514" si="36">IFERROR(I451/G451,0)</f>
        <v>0.59767176076846806</v>
      </c>
      <c r="L451" s="49">
        <f t="shared" si="32"/>
        <v>0.23129210042865889</v>
      </c>
      <c r="M451" s="49">
        <f t="shared" si="33"/>
        <v>0.4183702325379276</v>
      </c>
      <c r="N451" s="144">
        <f t="shared" si="34"/>
        <v>0.64966233296658649</v>
      </c>
      <c r="O451" s="47"/>
      <c r="P451" s="47"/>
    </row>
    <row r="452" spans="1:16">
      <c r="A452" s="175">
        <v>449</v>
      </c>
      <c r="B452" s="185" t="s">
        <v>118</v>
      </c>
      <c r="C452" s="185" t="s">
        <v>108</v>
      </c>
      <c r="D452" s="157" t="s">
        <v>858</v>
      </c>
      <c r="E452" s="158" t="s">
        <v>1067</v>
      </c>
      <c r="F452" s="156">
        <v>1979</v>
      </c>
      <c r="G452" s="163">
        <v>4393373.9000000004</v>
      </c>
      <c r="H452" s="10">
        <v>975</v>
      </c>
      <c r="I452" s="10">
        <v>1960565</v>
      </c>
      <c r="J452" s="49">
        <f t="shared" si="35"/>
        <v>0.4926730672056594</v>
      </c>
      <c r="K452" s="49">
        <f t="shared" si="36"/>
        <v>0.4462549841250707</v>
      </c>
      <c r="L452" s="49">
        <f t="shared" ref="L452:L515" si="37">IF((J452*0.3)&gt;30%,30%,(J452*0.3))</f>
        <v>0.14780192016169783</v>
      </c>
      <c r="M452" s="49">
        <f t="shared" ref="M452:M515" si="38">IF((K452*0.7)&gt;70%,70%,(K452*0.7))</f>
        <v>0.31237848888754949</v>
      </c>
      <c r="N452" s="144">
        <f t="shared" ref="N452:N515" si="39">L452+M452</f>
        <v>0.46018040904924729</v>
      </c>
      <c r="O452" s="47"/>
      <c r="P452" s="47"/>
    </row>
    <row r="453" spans="1:16">
      <c r="A453" s="175">
        <v>450</v>
      </c>
      <c r="B453" s="185" t="s">
        <v>118</v>
      </c>
      <c r="C453" s="185" t="s">
        <v>108</v>
      </c>
      <c r="D453" s="157" t="s">
        <v>859</v>
      </c>
      <c r="E453" s="158" t="s">
        <v>1068</v>
      </c>
      <c r="F453" s="156">
        <v>1089</v>
      </c>
      <c r="G453" s="163">
        <v>2284022.15</v>
      </c>
      <c r="H453" s="10">
        <v>960</v>
      </c>
      <c r="I453" s="10">
        <v>1569455</v>
      </c>
      <c r="J453" s="49">
        <f t="shared" si="35"/>
        <v>0.88154269972451793</v>
      </c>
      <c r="K453" s="49">
        <f t="shared" si="36"/>
        <v>0.68714526257987474</v>
      </c>
      <c r="L453" s="49">
        <f t="shared" si="37"/>
        <v>0.26446280991735538</v>
      </c>
      <c r="M453" s="49">
        <f t="shared" si="38"/>
        <v>0.48100168380591229</v>
      </c>
      <c r="N453" s="144">
        <f t="shared" si="39"/>
        <v>0.74546449372326773</v>
      </c>
      <c r="O453" s="47"/>
      <c r="P453" s="47"/>
    </row>
    <row r="454" spans="1:16">
      <c r="A454" s="175">
        <v>451</v>
      </c>
      <c r="B454" s="185" t="s">
        <v>118</v>
      </c>
      <c r="C454" s="185" t="s">
        <v>108</v>
      </c>
      <c r="D454" s="157" t="s">
        <v>860</v>
      </c>
      <c r="E454" s="158" t="s">
        <v>1380</v>
      </c>
      <c r="F454" s="156">
        <v>926</v>
      </c>
      <c r="G454" s="163">
        <v>1023925.6</v>
      </c>
      <c r="H454" s="10">
        <v>650</v>
      </c>
      <c r="I454" s="10">
        <v>753245</v>
      </c>
      <c r="J454" s="49">
        <f t="shared" si="35"/>
        <v>0.70194384449244063</v>
      </c>
      <c r="K454" s="49">
        <f t="shared" si="36"/>
        <v>0.73564426946645345</v>
      </c>
      <c r="L454" s="49">
        <f t="shared" si="37"/>
        <v>0.21058315334773217</v>
      </c>
      <c r="M454" s="49">
        <f t="shared" si="38"/>
        <v>0.51495098862651734</v>
      </c>
      <c r="N454" s="144">
        <f t="shared" si="39"/>
        <v>0.72553414197424948</v>
      </c>
      <c r="O454" s="47"/>
      <c r="P454" s="47"/>
    </row>
    <row r="455" spans="1:16">
      <c r="A455" s="175">
        <v>452</v>
      </c>
      <c r="B455" s="185" t="s">
        <v>114</v>
      </c>
      <c r="C455" s="185" t="s">
        <v>108</v>
      </c>
      <c r="D455" s="157" t="s">
        <v>878</v>
      </c>
      <c r="E455" s="158" t="s">
        <v>879</v>
      </c>
      <c r="F455" s="156">
        <v>776</v>
      </c>
      <c r="G455" s="163">
        <v>1034314.25</v>
      </c>
      <c r="H455" s="10">
        <v>606</v>
      </c>
      <c r="I455" s="10">
        <v>695420</v>
      </c>
      <c r="J455" s="49">
        <f t="shared" si="35"/>
        <v>0.78092783505154639</v>
      </c>
      <c r="K455" s="49">
        <f t="shared" si="36"/>
        <v>0.67234885335863837</v>
      </c>
      <c r="L455" s="49">
        <f t="shared" si="37"/>
        <v>0.23427835051546392</v>
      </c>
      <c r="M455" s="49">
        <f t="shared" si="38"/>
        <v>0.47064419735104684</v>
      </c>
      <c r="N455" s="144">
        <f t="shared" si="39"/>
        <v>0.70492254786651076</v>
      </c>
      <c r="O455" s="47"/>
      <c r="P455" s="47"/>
    </row>
    <row r="456" spans="1:16">
      <c r="A456" s="175">
        <v>453</v>
      </c>
      <c r="B456" s="185" t="s">
        <v>114</v>
      </c>
      <c r="C456" s="185" t="s">
        <v>108</v>
      </c>
      <c r="D456" s="157" t="s">
        <v>877</v>
      </c>
      <c r="E456" s="158" t="s">
        <v>1071</v>
      </c>
      <c r="F456" s="156">
        <v>868</v>
      </c>
      <c r="G456" s="163">
        <v>1961499.9</v>
      </c>
      <c r="H456" s="10">
        <v>635</v>
      </c>
      <c r="I456" s="10">
        <v>1384960</v>
      </c>
      <c r="J456" s="49">
        <f t="shared" si="35"/>
        <v>0.73156682027649766</v>
      </c>
      <c r="K456" s="49">
        <f t="shared" si="36"/>
        <v>0.70607191975895589</v>
      </c>
      <c r="L456" s="49">
        <f t="shared" si="37"/>
        <v>0.21947004608294929</v>
      </c>
      <c r="M456" s="49">
        <f t="shared" si="38"/>
        <v>0.49425034383126909</v>
      </c>
      <c r="N456" s="144">
        <f t="shared" si="39"/>
        <v>0.71372038991421838</v>
      </c>
      <c r="O456" s="47"/>
      <c r="P456" s="47"/>
    </row>
    <row r="457" spans="1:16">
      <c r="A457" s="175">
        <v>454</v>
      </c>
      <c r="B457" s="185" t="s">
        <v>116</v>
      </c>
      <c r="C457" s="185" t="s">
        <v>108</v>
      </c>
      <c r="D457" s="204" t="s">
        <v>903</v>
      </c>
      <c r="E457" s="186" t="s">
        <v>904</v>
      </c>
      <c r="F457" s="156">
        <v>1435</v>
      </c>
      <c r="G457" s="163">
        <v>3042856.7749999999</v>
      </c>
      <c r="H457" s="10">
        <v>1052</v>
      </c>
      <c r="I457" s="10">
        <v>1876760</v>
      </c>
      <c r="J457" s="49">
        <f t="shared" si="35"/>
        <v>0.73310104529616726</v>
      </c>
      <c r="K457" s="49">
        <f t="shared" si="36"/>
        <v>0.616775661417715</v>
      </c>
      <c r="L457" s="49">
        <f t="shared" si="37"/>
        <v>0.21993031358885018</v>
      </c>
      <c r="M457" s="49">
        <f t="shared" si="38"/>
        <v>0.4317429629924005</v>
      </c>
      <c r="N457" s="144">
        <f t="shared" si="39"/>
        <v>0.65167327658125074</v>
      </c>
      <c r="O457" s="47"/>
      <c r="P457" s="47"/>
    </row>
    <row r="458" spans="1:16">
      <c r="A458" s="175">
        <v>455</v>
      </c>
      <c r="B458" s="185" t="s">
        <v>116</v>
      </c>
      <c r="C458" s="185" t="s">
        <v>108</v>
      </c>
      <c r="D458" s="204" t="s">
        <v>907</v>
      </c>
      <c r="E458" s="186" t="s">
        <v>902</v>
      </c>
      <c r="F458" s="156">
        <v>1109</v>
      </c>
      <c r="G458" s="163">
        <v>1880839.575</v>
      </c>
      <c r="H458" s="10">
        <v>1304</v>
      </c>
      <c r="I458" s="10">
        <v>1699365</v>
      </c>
      <c r="J458" s="49">
        <f t="shared" si="35"/>
        <v>1.175834084761046</v>
      </c>
      <c r="K458" s="49">
        <f t="shared" si="36"/>
        <v>0.90351405967199516</v>
      </c>
      <c r="L458" s="49">
        <f t="shared" si="37"/>
        <v>0.3</v>
      </c>
      <c r="M458" s="49">
        <f t="shared" si="38"/>
        <v>0.6324598417703966</v>
      </c>
      <c r="N458" s="144">
        <f t="shared" si="39"/>
        <v>0.93245984177039665</v>
      </c>
      <c r="O458" s="47"/>
      <c r="P458" s="47"/>
    </row>
    <row r="459" spans="1:16">
      <c r="A459" s="175">
        <v>456</v>
      </c>
      <c r="B459" s="185" t="s">
        <v>116</v>
      </c>
      <c r="C459" s="185" t="s">
        <v>108</v>
      </c>
      <c r="D459" s="204" t="s">
        <v>909</v>
      </c>
      <c r="E459" s="186" t="s">
        <v>908</v>
      </c>
      <c r="F459" s="156">
        <v>1093</v>
      </c>
      <c r="G459" s="163">
        <v>2133050.5</v>
      </c>
      <c r="H459" s="10">
        <v>1042</v>
      </c>
      <c r="I459" s="10">
        <v>1760890</v>
      </c>
      <c r="J459" s="49">
        <f t="shared" si="35"/>
        <v>0.95333943275388833</v>
      </c>
      <c r="K459" s="49">
        <f t="shared" si="36"/>
        <v>0.82552663427330952</v>
      </c>
      <c r="L459" s="49">
        <f t="shared" si="37"/>
        <v>0.28600182982616651</v>
      </c>
      <c r="M459" s="49">
        <f t="shared" si="38"/>
        <v>0.57786864399131666</v>
      </c>
      <c r="N459" s="144">
        <f t="shared" si="39"/>
        <v>0.86387047381748316</v>
      </c>
      <c r="O459" s="47"/>
      <c r="P459" s="47"/>
    </row>
    <row r="460" spans="1:16">
      <c r="A460" s="175">
        <v>457</v>
      </c>
      <c r="B460" s="185" t="s">
        <v>116</v>
      </c>
      <c r="C460" s="185" t="s">
        <v>108</v>
      </c>
      <c r="D460" s="204" t="s">
        <v>901</v>
      </c>
      <c r="E460" s="186" t="s">
        <v>1072</v>
      </c>
      <c r="F460" s="156">
        <v>1075</v>
      </c>
      <c r="G460" s="163">
        <v>2072495.0249999999</v>
      </c>
      <c r="H460" s="10">
        <v>1209</v>
      </c>
      <c r="I460" s="10">
        <v>1699290</v>
      </c>
      <c r="J460" s="49">
        <f t="shared" si="35"/>
        <v>1.1246511627906977</v>
      </c>
      <c r="K460" s="49">
        <f t="shared" si="36"/>
        <v>0.81992476676753423</v>
      </c>
      <c r="L460" s="49">
        <f t="shared" si="37"/>
        <v>0.3</v>
      </c>
      <c r="M460" s="49">
        <f t="shared" si="38"/>
        <v>0.57394733673727394</v>
      </c>
      <c r="N460" s="144">
        <f t="shared" si="39"/>
        <v>0.87394733673727387</v>
      </c>
      <c r="O460" s="47"/>
      <c r="P460" s="47"/>
    </row>
    <row r="461" spans="1:16">
      <c r="A461" s="175">
        <v>458</v>
      </c>
      <c r="B461" s="185" t="s">
        <v>116</v>
      </c>
      <c r="C461" s="185" t="s">
        <v>108</v>
      </c>
      <c r="D461" s="204" t="s">
        <v>905</v>
      </c>
      <c r="E461" s="186" t="s">
        <v>906</v>
      </c>
      <c r="F461" s="156">
        <v>1054</v>
      </c>
      <c r="G461" s="163">
        <v>1874555.9</v>
      </c>
      <c r="H461" s="10">
        <v>1071</v>
      </c>
      <c r="I461" s="10">
        <v>1366710</v>
      </c>
      <c r="J461" s="49">
        <f t="shared" si="35"/>
        <v>1.0161290322580645</v>
      </c>
      <c r="K461" s="49">
        <f t="shared" si="36"/>
        <v>0.7290846861381941</v>
      </c>
      <c r="L461" s="49">
        <f t="shared" si="37"/>
        <v>0.3</v>
      </c>
      <c r="M461" s="49">
        <f t="shared" si="38"/>
        <v>0.51035928029673583</v>
      </c>
      <c r="N461" s="144">
        <f t="shared" si="39"/>
        <v>0.81035928029673587</v>
      </c>
      <c r="O461" s="47"/>
      <c r="P461" s="47"/>
    </row>
    <row r="462" spans="1:16">
      <c r="A462" s="175">
        <v>459</v>
      </c>
      <c r="B462" s="185" t="s">
        <v>119</v>
      </c>
      <c r="C462" s="185" t="s">
        <v>108</v>
      </c>
      <c r="D462" s="157" t="s">
        <v>910</v>
      </c>
      <c r="E462" s="158" t="s">
        <v>1111</v>
      </c>
      <c r="F462" s="156">
        <v>1037</v>
      </c>
      <c r="G462" s="163">
        <v>1976156.7749999999</v>
      </c>
      <c r="H462" s="10">
        <v>1034</v>
      </c>
      <c r="I462" s="10">
        <v>1437800</v>
      </c>
      <c r="J462" s="49">
        <f t="shared" si="35"/>
        <v>0.99710703953712632</v>
      </c>
      <c r="K462" s="49">
        <f t="shared" si="36"/>
        <v>0.72757385354712056</v>
      </c>
      <c r="L462" s="49">
        <f t="shared" si="37"/>
        <v>0.29913211186113786</v>
      </c>
      <c r="M462" s="49">
        <f t="shared" si="38"/>
        <v>0.50930169748298437</v>
      </c>
      <c r="N462" s="144">
        <f t="shared" si="39"/>
        <v>0.80843380934412223</v>
      </c>
      <c r="O462" s="47"/>
      <c r="P462" s="47"/>
    </row>
    <row r="463" spans="1:16">
      <c r="A463" s="175">
        <v>460</v>
      </c>
      <c r="B463" s="185" t="s">
        <v>119</v>
      </c>
      <c r="C463" s="185" t="s">
        <v>108</v>
      </c>
      <c r="D463" s="157" t="s">
        <v>913</v>
      </c>
      <c r="E463" s="161" t="s">
        <v>1382</v>
      </c>
      <c r="F463" s="156">
        <v>685</v>
      </c>
      <c r="G463" s="163">
        <v>1201982.3</v>
      </c>
      <c r="H463" s="10">
        <v>637</v>
      </c>
      <c r="I463" s="10">
        <v>810910</v>
      </c>
      <c r="J463" s="49">
        <f t="shared" si="35"/>
        <v>0.92992700729927003</v>
      </c>
      <c r="K463" s="49">
        <f t="shared" si="36"/>
        <v>0.67464387786741953</v>
      </c>
      <c r="L463" s="49">
        <f t="shared" si="37"/>
        <v>0.27897810218978097</v>
      </c>
      <c r="M463" s="49">
        <f t="shared" si="38"/>
        <v>0.47225071450719364</v>
      </c>
      <c r="N463" s="144">
        <f t="shared" si="39"/>
        <v>0.75122881669697461</v>
      </c>
      <c r="O463" s="47"/>
      <c r="P463" s="47"/>
    </row>
    <row r="464" spans="1:16">
      <c r="A464" s="175">
        <v>461</v>
      </c>
      <c r="B464" s="185" t="s">
        <v>119</v>
      </c>
      <c r="C464" s="185" t="s">
        <v>108</v>
      </c>
      <c r="D464" s="157" t="s">
        <v>912</v>
      </c>
      <c r="E464" s="158" t="s">
        <v>1361</v>
      </c>
      <c r="F464" s="156">
        <v>1067</v>
      </c>
      <c r="G464" s="163">
        <v>2177601.2250000001</v>
      </c>
      <c r="H464" s="10">
        <v>876</v>
      </c>
      <c r="I464" s="10">
        <v>1395950</v>
      </c>
      <c r="J464" s="49">
        <f t="shared" si="35"/>
        <v>0.82099343955014059</v>
      </c>
      <c r="K464" s="49">
        <f t="shared" si="36"/>
        <v>0.64104941895410628</v>
      </c>
      <c r="L464" s="49">
        <f t="shared" si="37"/>
        <v>0.24629803186504218</v>
      </c>
      <c r="M464" s="49">
        <f t="shared" si="38"/>
        <v>0.44873459326787435</v>
      </c>
      <c r="N464" s="144">
        <f t="shared" si="39"/>
        <v>0.69503262513291653</v>
      </c>
      <c r="O464" s="47"/>
      <c r="P464" s="47"/>
    </row>
    <row r="465" spans="1:16">
      <c r="A465" s="175">
        <v>462</v>
      </c>
      <c r="B465" s="185" t="s">
        <v>119</v>
      </c>
      <c r="C465" s="185" t="s">
        <v>108</v>
      </c>
      <c r="D465" s="157" t="s">
        <v>911</v>
      </c>
      <c r="E465" s="158" t="s">
        <v>1112</v>
      </c>
      <c r="F465" s="156">
        <v>1156</v>
      </c>
      <c r="G465" s="163">
        <v>2238679.1749999998</v>
      </c>
      <c r="H465" s="10">
        <v>1295</v>
      </c>
      <c r="I465" s="10">
        <v>1679695</v>
      </c>
      <c r="J465" s="49">
        <f t="shared" si="35"/>
        <v>1.1202422145328719</v>
      </c>
      <c r="K465" s="49">
        <f t="shared" si="36"/>
        <v>0.75030626038677473</v>
      </c>
      <c r="L465" s="49">
        <f t="shared" si="37"/>
        <v>0.3</v>
      </c>
      <c r="M465" s="49">
        <f t="shared" si="38"/>
        <v>0.52521438227074224</v>
      </c>
      <c r="N465" s="144">
        <f t="shared" si="39"/>
        <v>0.82521438227074229</v>
      </c>
      <c r="O465" s="47"/>
      <c r="P465" s="47"/>
    </row>
    <row r="466" spans="1:16">
      <c r="A466" s="175">
        <v>463</v>
      </c>
      <c r="B466" s="161" t="s">
        <v>115</v>
      </c>
      <c r="C466" s="161" t="s">
        <v>108</v>
      </c>
      <c r="D466" s="158" t="s">
        <v>885</v>
      </c>
      <c r="E466" s="158" t="s">
        <v>886</v>
      </c>
      <c r="F466" s="156">
        <v>1625</v>
      </c>
      <c r="G466" s="163">
        <v>3364266.9249999998</v>
      </c>
      <c r="H466" s="10">
        <v>961</v>
      </c>
      <c r="I466" s="10">
        <v>1535515</v>
      </c>
      <c r="J466" s="49">
        <f t="shared" si="35"/>
        <v>0.5913846153846154</v>
      </c>
      <c r="K466" s="49">
        <f t="shared" si="36"/>
        <v>0.45641889726095386</v>
      </c>
      <c r="L466" s="49">
        <f t="shared" si="37"/>
        <v>0.17741538461538461</v>
      </c>
      <c r="M466" s="49">
        <f t="shared" si="38"/>
        <v>0.31949322808266767</v>
      </c>
      <c r="N466" s="144">
        <f t="shared" si="39"/>
        <v>0.49690861269805231</v>
      </c>
      <c r="O466" s="47"/>
      <c r="P466" s="47"/>
    </row>
    <row r="467" spans="1:16">
      <c r="A467" s="175">
        <v>464</v>
      </c>
      <c r="B467" s="161" t="s">
        <v>115</v>
      </c>
      <c r="C467" s="161" t="s">
        <v>108</v>
      </c>
      <c r="D467" s="158" t="s">
        <v>883</v>
      </c>
      <c r="E467" s="159" t="s">
        <v>884</v>
      </c>
      <c r="F467" s="156">
        <v>1568</v>
      </c>
      <c r="G467" s="163">
        <v>2698911.4750000001</v>
      </c>
      <c r="H467" s="10">
        <v>1054</v>
      </c>
      <c r="I467" s="10">
        <v>1700530</v>
      </c>
      <c r="J467" s="49">
        <f t="shared" si="35"/>
        <v>0.67219387755102045</v>
      </c>
      <c r="K467" s="49">
        <f t="shared" si="36"/>
        <v>0.63007994732394845</v>
      </c>
      <c r="L467" s="49">
        <f t="shared" si="37"/>
        <v>0.20165816326530614</v>
      </c>
      <c r="M467" s="49">
        <f t="shared" si="38"/>
        <v>0.44105596312676387</v>
      </c>
      <c r="N467" s="144">
        <f t="shared" si="39"/>
        <v>0.64271412639207004</v>
      </c>
      <c r="O467" s="47"/>
      <c r="P467" s="47"/>
    </row>
    <row r="468" spans="1:16">
      <c r="A468" s="175">
        <v>465</v>
      </c>
      <c r="B468" s="161" t="s">
        <v>115</v>
      </c>
      <c r="C468" s="161" t="s">
        <v>108</v>
      </c>
      <c r="D468" s="158" t="s">
        <v>887</v>
      </c>
      <c r="E468" s="159" t="s">
        <v>1110</v>
      </c>
      <c r="F468" s="156">
        <v>1417</v>
      </c>
      <c r="G468" s="163">
        <v>2352583.5499999998</v>
      </c>
      <c r="H468" s="10">
        <v>1197</v>
      </c>
      <c r="I468" s="10">
        <v>1719435</v>
      </c>
      <c r="J468" s="49">
        <f t="shared" si="35"/>
        <v>0.84474241354975299</v>
      </c>
      <c r="K468" s="49">
        <f t="shared" si="36"/>
        <v>0.73087096099094973</v>
      </c>
      <c r="L468" s="49">
        <f t="shared" si="37"/>
        <v>0.25342272406492589</v>
      </c>
      <c r="M468" s="49">
        <f t="shared" si="38"/>
        <v>0.51160967269366475</v>
      </c>
      <c r="N468" s="144">
        <f t="shared" si="39"/>
        <v>0.76503239675859058</v>
      </c>
      <c r="O468" s="47"/>
      <c r="P468" s="47"/>
    </row>
    <row r="469" spans="1:16">
      <c r="A469" s="175">
        <v>466</v>
      </c>
      <c r="B469" s="161" t="s">
        <v>115</v>
      </c>
      <c r="C469" s="161" t="s">
        <v>108</v>
      </c>
      <c r="D469" s="158" t="s">
        <v>882</v>
      </c>
      <c r="E469" s="158" t="s">
        <v>1381</v>
      </c>
      <c r="F469" s="156">
        <v>1869</v>
      </c>
      <c r="G469" s="163">
        <v>4641863.8499999996</v>
      </c>
      <c r="H469" s="10">
        <v>824</v>
      </c>
      <c r="I469" s="10">
        <v>1789770</v>
      </c>
      <c r="J469" s="49">
        <f t="shared" si="35"/>
        <v>0.44087747458533977</v>
      </c>
      <c r="K469" s="49">
        <f t="shared" si="36"/>
        <v>0.38557141222485447</v>
      </c>
      <c r="L469" s="49">
        <f t="shared" si="37"/>
        <v>0.13226324237560191</v>
      </c>
      <c r="M469" s="49">
        <f t="shared" si="38"/>
        <v>0.26989998855739811</v>
      </c>
      <c r="N469" s="144">
        <f t="shared" si="39"/>
        <v>0.40216323093299999</v>
      </c>
      <c r="O469" s="47"/>
      <c r="P469" s="47"/>
    </row>
    <row r="470" spans="1:16">
      <c r="A470" s="175">
        <v>467</v>
      </c>
      <c r="B470" s="161" t="s">
        <v>115</v>
      </c>
      <c r="C470" s="161" t="s">
        <v>108</v>
      </c>
      <c r="D470" s="158" t="s">
        <v>880</v>
      </c>
      <c r="E470" s="158" t="s">
        <v>881</v>
      </c>
      <c r="F470" s="156">
        <v>1162</v>
      </c>
      <c r="G470" s="163">
        <v>2044568.175</v>
      </c>
      <c r="H470" s="10">
        <v>799</v>
      </c>
      <c r="I470" s="10">
        <v>1075095</v>
      </c>
      <c r="J470" s="49">
        <f t="shared" si="35"/>
        <v>0.68760757314974186</v>
      </c>
      <c r="K470" s="49">
        <f t="shared" si="36"/>
        <v>0.52582986135935528</v>
      </c>
      <c r="L470" s="49">
        <f t="shared" si="37"/>
        <v>0.20628227194492255</v>
      </c>
      <c r="M470" s="49">
        <f t="shared" si="38"/>
        <v>0.36808090295154866</v>
      </c>
      <c r="N470" s="144">
        <f t="shared" si="39"/>
        <v>0.57436317489647126</v>
      </c>
      <c r="O470" s="47"/>
      <c r="P470" s="47"/>
    </row>
    <row r="471" spans="1:16">
      <c r="A471" s="175">
        <v>468</v>
      </c>
      <c r="B471" s="185" t="s">
        <v>109</v>
      </c>
      <c r="C471" s="185" t="s">
        <v>108</v>
      </c>
      <c r="D471" s="157" t="s">
        <v>894</v>
      </c>
      <c r="E471" s="158" t="s">
        <v>895</v>
      </c>
      <c r="F471" s="156">
        <v>1717</v>
      </c>
      <c r="G471" s="163">
        <v>3528459.4249999998</v>
      </c>
      <c r="H471" s="10">
        <v>1719</v>
      </c>
      <c r="I471" s="10">
        <v>2873505</v>
      </c>
      <c r="J471" s="49">
        <f t="shared" si="35"/>
        <v>1.0011648223645895</v>
      </c>
      <c r="K471" s="49">
        <f t="shared" si="36"/>
        <v>0.81437949367945484</v>
      </c>
      <c r="L471" s="49">
        <f t="shared" si="37"/>
        <v>0.3</v>
      </c>
      <c r="M471" s="49">
        <f t="shared" si="38"/>
        <v>0.57006564557561834</v>
      </c>
      <c r="N471" s="144">
        <f t="shared" si="39"/>
        <v>0.87006564557561838</v>
      </c>
      <c r="O471" s="47"/>
      <c r="P471" s="47"/>
    </row>
    <row r="472" spans="1:16">
      <c r="A472" s="175">
        <v>469</v>
      </c>
      <c r="B472" s="185" t="s">
        <v>109</v>
      </c>
      <c r="C472" s="185" t="s">
        <v>108</v>
      </c>
      <c r="D472" s="157" t="s">
        <v>896</v>
      </c>
      <c r="E472" s="158" t="s">
        <v>897</v>
      </c>
      <c r="F472" s="156">
        <v>1247</v>
      </c>
      <c r="G472" s="163">
        <v>2278672.9500000002</v>
      </c>
      <c r="H472" s="10">
        <v>1543</v>
      </c>
      <c r="I472" s="10">
        <v>2120845</v>
      </c>
      <c r="J472" s="49">
        <f t="shared" si="35"/>
        <v>1.2373696872493987</v>
      </c>
      <c r="K472" s="49">
        <f t="shared" si="36"/>
        <v>0.9307369010546247</v>
      </c>
      <c r="L472" s="49">
        <f t="shared" si="37"/>
        <v>0.3</v>
      </c>
      <c r="M472" s="49">
        <f t="shared" si="38"/>
        <v>0.65151583073823727</v>
      </c>
      <c r="N472" s="144">
        <f t="shared" si="39"/>
        <v>0.9515158307382372</v>
      </c>
      <c r="O472" s="47"/>
      <c r="P472" s="47"/>
    </row>
    <row r="473" spans="1:16">
      <c r="A473" s="175">
        <v>470</v>
      </c>
      <c r="B473" s="185" t="s">
        <v>109</v>
      </c>
      <c r="C473" s="185" t="s">
        <v>108</v>
      </c>
      <c r="D473" s="157" t="s">
        <v>899</v>
      </c>
      <c r="E473" s="158" t="s">
        <v>900</v>
      </c>
      <c r="F473" s="156">
        <v>1665</v>
      </c>
      <c r="G473" s="163">
        <v>3340989.4249999998</v>
      </c>
      <c r="H473" s="10">
        <v>1745</v>
      </c>
      <c r="I473" s="10">
        <v>2651000</v>
      </c>
      <c r="J473" s="49">
        <f t="shared" si="35"/>
        <v>1.0480480480480481</v>
      </c>
      <c r="K473" s="49">
        <f t="shared" si="36"/>
        <v>0.79347751901369756</v>
      </c>
      <c r="L473" s="49">
        <f t="shared" si="37"/>
        <v>0.3</v>
      </c>
      <c r="M473" s="49">
        <f t="shared" si="38"/>
        <v>0.55543426330958823</v>
      </c>
      <c r="N473" s="144">
        <f t="shared" si="39"/>
        <v>0.85543426330958816</v>
      </c>
      <c r="O473" s="47"/>
      <c r="P473" s="47"/>
    </row>
    <row r="474" spans="1:16">
      <c r="A474" s="175">
        <v>471</v>
      </c>
      <c r="B474" s="185" t="s">
        <v>109</v>
      </c>
      <c r="C474" s="185" t="s">
        <v>108</v>
      </c>
      <c r="D474" s="157" t="s">
        <v>898</v>
      </c>
      <c r="E474" s="158" t="s">
        <v>1069</v>
      </c>
      <c r="F474" s="156">
        <v>1298</v>
      </c>
      <c r="G474" s="163">
        <v>2208327.9500000002</v>
      </c>
      <c r="H474" s="10">
        <v>1269</v>
      </c>
      <c r="I474" s="10">
        <v>1820565</v>
      </c>
      <c r="J474" s="49">
        <f t="shared" si="35"/>
        <v>0.97765793528505396</v>
      </c>
      <c r="K474" s="49">
        <f t="shared" si="36"/>
        <v>0.82440880214372136</v>
      </c>
      <c r="L474" s="49">
        <f t="shared" si="37"/>
        <v>0.29329738058551619</v>
      </c>
      <c r="M474" s="49">
        <f t="shared" si="38"/>
        <v>0.57708616150060488</v>
      </c>
      <c r="N474" s="144">
        <f t="shared" si="39"/>
        <v>0.87038354208612101</v>
      </c>
      <c r="O474" s="47"/>
      <c r="P474" s="47"/>
    </row>
    <row r="475" spans="1:16">
      <c r="A475" s="175">
        <v>472</v>
      </c>
      <c r="B475" s="159" t="s">
        <v>123</v>
      </c>
      <c r="C475" s="159" t="s">
        <v>124</v>
      </c>
      <c r="D475" s="159" t="s">
        <v>930</v>
      </c>
      <c r="E475" s="159" t="s">
        <v>931</v>
      </c>
      <c r="F475" s="156">
        <v>559</v>
      </c>
      <c r="G475" s="163">
        <v>1411759.2749999999</v>
      </c>
      <c r="H475" s="10">
        <v>323</v>
      </c>
      <c r="I475" s="10">
        <v>636045</v>
      </c>
      <c r="J475" s="49">
        <f t="shared" si="35"/>
        <v>0.57781753130590341</v>
      </c>
      <c r="K475" s="49">
        <f t="shared" si="36"/>
        <v>0.45053360814647386</v>
      </c>
      <c r="L475" s="49">
        <f t="shared" si="37"/>
        <v>0.17334525939177101</v>
      </c>
      <c r="M475" s="49">
        <f t="shared" si="38"/>
        <v>0.31537352570253169</v>
      </c>
      <c r="N475" s="144">
        <f t="shared" si="39"/>
        <v>0.48871878509430267</v>
      </c>
      <c r="O475" s="47"/>
      <c r="P475" s="47"/>
    </row>
    <row r="476" spans="1:16">
      <c r="A476" s="175">
        <v>473</v>
      </c>
      <c r="B476" s="159" t="s">
        <v>123</v>
      </c>
      <c r="C476" s="159" t="s">
        <v>124</v>
      </c>
      <c r="D476" s="159" t="s">
        <v>934</v>
      </c>
      <c r="E476" s="159" t="s">
        <v>935</v>
      </c>
      <c r="F476" s="156">
        <v>927</v>
      </c>
      <c r="G476" s="163">
        <v>2334222.0499999998</v>
      </c>
      <c r="H476" s="10">
        <v>769</v>
      </c>
      <c r="I476" s="10">
        <v>1436120</v>
      </c>
      <c r="J476" s="49">
        <f t="shared" si="35"/>
        <v>0.82955771305285864</v>
      </c>
      <c r="K476" s="49">
        <f t="shared" si="36"/>
        <v>0.61524566610961462</v>
      </c>
      <c r="L476" s="49">
        <f t="shared" si="37"/>
        <v>0.24886731391585759</v>
      </c>
      <c r="M476" s="49">
        <f t="shared" si="38"/>
        <v>0.43067196627673021</v>
      </c>
      <c r="N476" s="144">
        <f t="shared" si="39"/>
        <v>0.6795392801925878</v>
      </c>
      <c r="O476" s="47"/>
      <c r="P476" s="47"/>
    </row>
    <row r="477" spans="1:16">
      <c r="A477" s="175">
        <v>474</v>
      </c>
      <c r="B477" s="159" t="s">
        <v>123</v>
      </c>
      <c r="C477" s="159" t="s">
        <v>124</v>
      </c>
      <c r="D477" s="159" t="s">
        <v>932</v>
      </c>
      <c r="E477" s="159" t="s">
        <v>1113</v>
      </c>
      <c r="F477" s="156">
        <v>927</v>
      </c>
      <c r="G477" s="163">
        <v>2334222.0499999998</v>
      </c>
      <c r="H477" s="10">
        <v>386</v>
      </c>
      <c r="I477" s="10">
        <v>632895</v>
      </c>
      <c r="J477" s="49">
        <f t="shared" si="35"/>
        <v>0.41639697950377563</v>
      </c>
      <c r="K477" s="49">
        <f t="shared" si="36"/>
        <v>0.27113744384344241</v>
      </c>
      <c r="L477" s="49">
        <f t="shared" si="37"/>
        <v>0.12491909385113269</v>
      </c>
      <c r="M477" s="49">
        <f t="shared" si="38"/>
        <v>0.18979621069040967</v>
      </c>
      <c r="N477" s="144">
        <f t="shared" si="39"/>
        <v>0.31471530454154234</v>
      </c>
      <c r="O477" s="47"/>
      <c r="P477" s="47"/>
    </row>
    <row r="478" spans="1:16">
      <c r="A478" s="175">
        <v>475</v>
      </c>
      <c r="B478" s="159" t="s">
        <v>123</v>
      </c>
      <c r="C478" s="159" t="s">
        <v>124</v>
      </c>
      <c r="D478" s="159" t="s">
        <v>929</v>
      </c>
      <c r="E478" s="159" t="s">
        <v>1403</v>
      </c>
      <c r="F478" s="156">
        <v>852</v>
      </c>
      <c r="G478" s="163">
        <v>2135004.875</v>
      </c>
      <c r="H478" s="10">
        <v>382</v>
      </c>
      <c r="I478" s="10">
        <v>754495</v>
      </c>
      <c r="J478" s="49">
        <f t="shared" si="35"/>
        <v>0.44835680751173707</v>
      </c>
      <c r="K478" s="49">
        <f t="shared" si="36"/>
        <v>0.35339263569597235</v>
      </c>
      <c r="L478" s="49">
        <f t="shared" si="37"/>
        <v>0.13450704225352111</v>
      </c>
      <c r="M478" s="49">
        <f t="shared" si="38"/>
        <v>0.24737484498718063</v>
      </c>
      <c r="N478" s="144">
        <f t="shared" si="39"/>
        <v>0.38188188724070171</v>
      </c>
      <c r="O478" s="47"/>
      <c r="P478" s="47"/>
    </row>
    <row r="479" spans="1:16">
      <c r="A479" s="175">
        <v>476</v>
      </c>
      <c r="B479" s="159" t="s">
        <v>123</v>
      </c>
      <c r="C479" s="159" t="s">
        <v>124</v>
      </c>
      <c r="D479" s="159" t="s">
        <v>933</v>
      </c>
      <c r="E479" s="159" t="s">
        <v>499</v>
      </c>
      <c r="F479" s="156">
        <v>442</v>
      </c>
      <c r="G479" s="163">
        <v>1100208.2749999999</v>
      </c>
      <c r="H479" s="10">
        <v>367</v>
      </c>
      <c r="I479" s="10">
        <v>528125</v>
      </c>
      <c r="J479" s="49">
        <f t="shared" si="35"/>
        <v>0.83031674208144801</v>
      </c>
      <c r="K479" s="49">
        <f t="shared" si="36"/>
        <v>0.48002274842006626</v>
      </c>
      <c r="L479" s="49">
        <f t="shared" si="37"/>
        <v>0.24909502262443439</v>
      </c>
      <c r="M479" s="49">
        <f t="shared" si="38"/>
        <v>0.33601592389404639</v>
      </c>
      <c r="N479" s="144">
        <f t="shared" si="39"/>
        <v>0.58511094651848072</v>
      </c>
      <c r="O479" s="47"/>
      <c r="P479" s="47"/>
    </row>
    <row r="480" spans="1:16">
      <c r="A480" s="175">
        <v>477</v>
      </c>
      <c r="B480" s="159" t="s">
        <v>127</v>
      </c>
      <c r="C480" s="159" t="s">
        <v>124</v>
      </c>
      <c r="D480" s="159" t="s">
        <v>925</v>
      </c>
      <c r="E480" s="159" t="s">
        <v>1404</v>
      </c>
      <c r="F480" s="156">
        <v>1029</v>
      </c>
      <c r="G480" s="163">
        <v>2076183.375</v>
      </c>
      <c r="H480" s="10">
        <v>760</v>
      </c>
      <c r="I480" s="10">
        <v>1124590</v>
      </c>
      <c r="J480" s="49">
        <f t="shared" si="35"/>
        <v>0.738581146744412</v>
      </c>
      <c r="K480" s="49">
        <f t="shared" si="36"/>
        <v>0.54166217374705639</v>
      </c>
      <c r="L480" s="49">
        <f t="shared" si="37"/>
        <v>0.2215743440233236</v>
      </c>
      <c r="M480" s="49">
        <f t="shared" si="38"/>
        <v>0.37916352162293943</v>
      </c>
      <c r="N480" s="144">
        <f t="shared" si="39"/>
        <v>0.60073786564626297</v>
      </c>
      <c r="O480" s="47"/>
      <c r="P480" s="47"/>
    </row>
    <row r="481" spans="1:16">
      <c r="A481" s="175">
        <v>478</v>
      </c>
      <c r="B481" s="159" t="s">
        <v>127</v>
      </c>
      <c r="C481" s="159" t="s">
        <v>124</v>
      </c>
      <c r="D481" s="159" t="s">
        <v>922</v>
      </c>
      <c r="E481" s="159" t="s">
        <v>1405</v>
      </c>
      <c r="F481" s="156">
        <v>1101</v>
      </c>
      <c r="G481" s="163">
        <v>2221813.1749999998</v>
      </c>
      <c r="H481" s="10">
        <v>502</v>
      </c>
      <c r="I481" s="10">
        <v>1014785</v>
      </c>
      <c r="J481" s="49">
        <f t="shared" si="35"/>
        <v>0.45594913714804725</v>
      </c>
      <c r="K481" s="49">
        <f t="shared" si="36"/>
        <v>0.45673732220982083</v>
      </c>
      <c r="L481" s="49">
        <f t="shared" si="37"/>
        <v>0.13678474114441416</v>
      </c>
      <c r="M481" s="49">
        <f t="shared" si="38"/>
        <v>0.31971612554687456</v>
      </c>
      <c r="N481" s="144">
        <f t="shared" si="39"/>
        <v>0.45650086669128875</v>
      </c>
      <c r="O481" s="47"/>
      <c r="P481" s="47"/>
    </row>
    <row r="482" spans="1:16">
      <c r="A482" s="175">
        <v>479</v>
      </c>
      <c r="B482" s="159" t="s">
        <v>127</v>
      </c>
      <c r="C482" s="159" t="s">
        <v>124</v>
      </c>
      <c r="D482" s="159" t="s">
        <v>923</v>
      </c>
      <c r="E482" s="159" t="s">
        <v>1230</v>
      </c>
      <c r="F482" s="156">
        <v>1101</v>
      </c>
      <c r="G482" s="163">
        <v>2221813.1749999998</v>
      </c>
      <c r="H482" s="10">
        <v>984</v>
      </c>
      <c r="I482" s="10">
        <v>1305525</v>
      </c>
      <c r="J482" s="49">
        <f t="shared" si="35"/>
        <v>0.89373297002724794</v>
      </c>
      <c r="K482" s="49">
        <f t="shared" si="36"/>
        <v>0.58759440923740136</v>
      </c>
      <c r="L482" s="49">
        <f t="shared" si="37"/>
        <v>0.26811989100817435</v>
      </c>
      <c r="M482" s="49">
        <f t="shared" si="38"/>
        <v>0.41131608646618095</v>
      </c>
      <c r="N482" s="144">
        <f t="shared" si="39"/>
        <v>0.67943597747435525</v>
      </c>
      <c r="O482" s="47"/>
      <c r="P482" s="47"/>
    </row>
    <row r="483" spans="1:16">
      <c r="A483" s="175">
        <v>480</v>
      </c>
      <c r="B483" s="159" t="s">
        <v>127</v>
      </c>
      <c r="C483" s="159" t="s">
        <v>124</v>
      </c>
      <c r="D483" s="159" t="s">
        <v>924</v>
      </c>
      <c r="E483" s="159" t="s">
        <v>1406</v>
      </c>
      <c r="F483" s="156">
        <v>1310</v>
      </c>
      <c r="G483" s="163">
        <v>2649446.375</v>
      </c>
      <c r="H483" s="10">
        <v>802</v>
      </c>
      <c r="I483" s="10">
        <v>1466750</v>
      </c>
      <c r="J483" s="49">
        <f t="shared" si="35"/>
        <v>0.61221374045801524</v>
      </c>
      <c r="K483" s="49">
        <f t="shared" si="36"/>
        <v>0.5536062227339853</v>
      </c>
      <c r="L483" s="49">
        <f t="shared" si="37"/>
        <v>0.18366412213740457</v>
      </c>
      <c r="M483" s="49">
        <f t="shared" si="38"/>
        <v>0.3875243559137897</v>
      </c>
      <c r="N483" s="144">
        <f t="shared" si="39"/>
        <v>0.57118847805119422</v>
      </c>
      <c r="O483" s="47"/>
      <c r="P483" s="47"/>
    </row>
    <row r="484" spans="1:16">
      <c r="A484" s="175">
        <v>481</v>
      </c>
      <c r="B484" s="159" t="s">
        <v>127</v>
      </c>
      <c r="C484" s="159" t="s">
        <v>124</v>
      </c>
      <c r="D484" s="159" t="s">
        <v>1159</v>
      </c>
      <c r="E484" s="159" t="s">
        <v>1407</v>
      </c>
      <c r="F484" s="156">
        <v>1029</v>
      </c>
      <c r="G484" s="163">
        <v>2076183.375</v>
      </c>
      <c r="H484" s="10">
        <v>897</v>
      </c>
      <c r="I484" s="10">
        <v>1325180</v>
      </c>
      <c r="J484" s="49">
        <f t="shared" si="35"/>
        <v>0.8717201166180758</v>
      </c>
      <c r="K484" s="49">
        <f t="shared" si="36"/>
        <v>0.63827695373969551</v>
      </c>
      <c r="L484" s="49">
        <f t="shared" si="37"/>
        <v>0.26151603498542275</v>
      </c>
      <c r="M484" s="49">
        <f t="shared" si="38"/>
        <v>0.44679386761778683</v>
      </c>
      <c r="N484" s="144">
        <f t="shared" si="39"/>
        <v>0.70830990260320958</v>
      </c>
      <c r="O484" s="47"/>
      <c r="P484" s="47"/>
    </row>
    <row r="485" spans="1:16">
      <c r="A485" s="175">
        <v>482</v>
      </c>
      <c r="B485" s="159" t="s">
        <v>127</v>
      </c>
      <c r="C485" s="159" t="s">
        <v>124</v>
      </c>
      <c r="D485" s="159" t="s">
        <v>927</v>
      </c>
      <c r="E485" s="159" t="s">
        <v>806</v>
      </c>
      <c r="F485" s="156">
        <v>899</v>
      </c>
      <c r="G485" s="163">
        <v>1823209.9750000001</v>
      </c>
      <c r="H485" s="10">
        <v>699</v>
      </c>
      <c r="I485" s="10">
        <v>1004515</v>
      </c>
      <c r="J485" s="49">
        <f t="shared" si="35"/>
        <v>0.77753058954393772</v>
      </c>
      <c r="K485" s="49">
        <f t="shared" si="36"/>
        <v>0.55095957886035585</v>
      </c>
      <c r="L485" s="49">
        <f t="shared" si="37"/>
        <v>0.23325917686318132</v>
      </c>
      <c r="M485" s="49">
        <f t="shared" si="38"/>
        <v>0.38567170520224908</v>
      </c>
      <c r="N485" s="144">
        <f t="shared" si="39"/>
        <v>0.61893088206543045</v>
      </c>
      <c r="O485" s="47"/>
      <c r="P485" s="47"/>
    </row>
    <row r="486" spans="1:16">
      <c r="A486" s="175">
        <v>483</v>
      </c>
      <c r="B486" s="159" t="s">
        <v>127</v>
      </c>
      <c r="C486" s="159" t="s">
        <v>124</v>
      </c>
      <c r="D486" s="159" t="s">
        <v>928</v>
      </c>
      <c r="E486" s="159" t="s">
        <v>1229</v>
      </c>
      <c r="F486" s="156">
        <v>412</v>
      </c>
      <c r="G486" s="163">
        <v>841690.92500000005</v>
      </c>
      <c r="H486" s="10">
        <v>375</v>
      </c>
      <c r="I486" s="10">
        <v>724065</v>
      </c>
      <c r="J486" s="49">
        <f t="shared" si="35"/>
        <v>0.91019417475728159</v>
      </c>
      <c r="K486" s="49">
        <f t="shared" si="36"/>
        <v>0.86025045357356078</v>
      </c>
      <c r="L486" s="49">
        <f t="shared" si="37"/>
        <v>0.27305825242718446</v>
      </c>
      <c r="M486" s="49">
        <f t="shared" si="38"/>
        <v>0.60217531750149256</v>
      </c>
      <c r="N486" s="144">
        <f t="shared" si="39"/>
        <v>0.87523356992867707</v>
      </c>
      <c r="O486" s="47"/>
      <c r="P486" s="47"/>
    </row>
    <row r="487" spans="1:16">
      <c r="A487" s="175">
        <v>484</v>
      </c>
      <c r="B487" s="159" t="s">
        <v>141</v>
      </c>
      <c r="C487" s="159" t="s">
        <v>124</v>
      </c>
      <c r="D487" s="159" t="s">
        <v>268</v>
      </c>
      <c r="E487" s="159" t="s">
        <v>1408</v>
      </c>
      <c r="F487" s="156">
        <v>749</v>
      </c>
      <c r="G487" s="163">
        <v>1492601.825</v>
      </c>
      <c r="H487" s="10">
        <v>512</v>
      </c>
      <c r="I487" s="10">
        <v>754835</v>
      </c>
      <c r="J487" s="49">
        <f t="shared" si="35"/>
        <v>0.68357810413885178</v>
      </c>
      <c r="K487" s="49">
        <f t="shared" si="36"/>
        <v>0.5057175914949722</v>
      </c>
      <c r="L487" s="49">
        <f t="shared" si="37"/>
        <v>0.20507343124165553</v>
      </c>
      <c r="M487" s="49">
        <f t="shared" si="38"/>
        <v>0.35400231404648053</v>
      </c>
      <c r="N487" s="144">
        <f t="shared" si="39"/>
        <v>0.55907574528813608</v>
      </c>
      <c r="O487" s="47"/>
      <c r="P487" s="47"/>
    </row>
    <row r="488" spans="1:16">
      <c r="A488" s="175">
        <v>485</v>
      </c>
      <c r="B488" s="159" t="s">
        <v>141</v>
      </c>
      <c r="C488" s="159" t="s">
        <v>124</v>
      </c>
      <c r="D488" s="159" t="s">
        <v>270</v>
      </c>
      <c r="E488" s="159" t="s">
        <v>1409</v>
      </c>
      <c r="F488" s="156">
        <v>563</v>
      </c>
      <c r="G488" s="163">
        <v>1138248.1499999999</v>
      </c>
      <c r="H488" s="10">
        <v>629</v>
      </c>
      <c r="I488" s="10">
        <v>955690</v>
      </c>
      <c r="J488" s="49">
        <f t="shared" si="35"/>
        <v>1.1172291296625223</v>
      </c>
      <c r="K488" s="49">
        <f t="shared" si="36"/>
        <v>0.83961480631442276</v>
      </c>
      <c r="L488" s="49">
        <f t="shared" si="37"/>
        <v>0.3</v>
      </c>
      <c r="M488" s="49">
        <f t="shared" si="38"/>
        <v>0.58773036442009585</v>
      </c>
      <c r="N488" s="144">
        <f t="shared" si="39"/>
        <v>0.88773036442009579</v>
      </c>
      <c r="O488" s="47"/>
      <c r="P488" s="47"/>
    </row>
    <row r="489" spans="1:16">
      <c r="A489" s="175">
        <v>486</v>
      </c>
      <c r="B489" s="159" t="s">
        <v>141</v>
      </c>
      <c r="C489" s="159" t="s">
        <v>124</v>
      </c>
      <c r="D489" s="159" t="s">
        <v>269</v>
      </c>
      <c r="E489" s="159" t="s">
        <v>1410</v>
      </c>
      <c r="F489" s="156">
        <v>621</v>
      </c>
      <c r="G489" s="163">
        <v>1251103.425</v>
      </c>
      <c r="H489" s="10">
        <v>422</v>
      </c>
      <c r="I489" s="10">
        <v>808810</v>
      </c>
      <c r="J489" s="49">
        <f t="shared" si="35"/>
        <v>0.67954911433172305</v>
      </c>
      <c r="K489" s="49">
        <f t="shared" si="36"/>
        <v>0.64647732860294904</v>
      </c>
      <c r="L489" s="49">
        <f t="shared" si="37"/>
        <v>0.2038647342995169</v>
      </c>
      <c r="M489" s="49">
        <f t="shared" si="38"/>
        <v>0.45253413002206427</v>
      </c>
      <c r="N489" s="144">
        <f t="shared" si="39"/>
        <v>0.65639886432158123</v>
      </c>
      <c r="O489" s="47"/>
      <c r="P489" s="47"/>
    </row>
    <row r="490" spans="1:16">
      <c r="A490" s="175">
        <v>487</v>
      </c>
      <c r="B490" s="159" t="s">
        <v>141</v>
      </c>
      <c r="C490" s="159" t="s">
        <v>124</v>
      </c>
      <c r="D490" s="159" t="s">
        <v>267</v>
      </c>
      <c r="E490" s="159" t="s">
        <v>1411</v>
      </c>
      <c r="F490" s="156">
        <v>1185</v>
      </c>
      <c r="G490" s="163">
        <v>2365292.0499999998</v>
      </c>
      <c r="H490" s="10">
        <v>757</v>
      </c>
      <c r="I490" s="10">
        <v>1308770</v>
      </c>
      <c r="J490" s="49">
        <f t="shared" si="35"/>
        <v>0.63881856540084392</v>
      </c>
      <c r="K490" s="49">
        <f t="shared" si="36"/>
        <v>0.55332279157662589</v>
      </c>
      <c r="L490" s="49">
        <f t="shared" si="37"/>
        <v>0.19164556962025317</v>
      </c>
      <c r="M490" s="49">
        <f t="shared" si="38"/>
        <v>0.38732595410363813</v>
      </c>
      <c r="N490" s="144">
        <f t="shared" si="39"/>
        <v>0.57897152372389127</v>
      </c>
      <c r="O490" s="47"/>
      <c r="P490" s="47"/>
    </row>
    <row r="491" spans="1:16">
      <c r="A491" s="175">
        <v>488</v>
      </c>
      <c r="B491" s="159" t="s">
        <v>952</v>
      </c>
      <c r="C491" s="159" t="s">
        <v>124</v>
      </c>
      <c r="D491" s="159" t="s">
        <v>957</v>
      </c>
      <c r="E491" s="159" t="s">
        <v>1434</v>
      </c>
      <c r="F491" s="156">
        <v>515</v>
      </c>
      <c r="G491" s="163">
        <v>1094357.3999999999</v>
      </c>
      <c r="H491" s="10">
        <v>419</v>
      </c>
      <c r="I491" s="10">
        <v>592700</v>
      </c>
      <c r="J491" s="49">
        <f t="shared" si="35"/>
        <v>0.81359223300970873</v>
      </c>
      <c r="K491" s="49">
        <f t="shared" si="36"/>
        <v>0.5415963742740717</v>
      </c>
      <c r="L491" s="49">
        <f t="shared" si="37"/>
        <v>0.2440776699029126</v>
      </c>
      <c r="M491" s="49">
        <f t="shared" si="38"/>
        <v>0.37911746199185015</v>
      </c>
      <c r="N491" s="144">
        <f t="shared" si="39"/>
        <v>0.62319513189476272</v>
      </c>
      <c r="O491" s="47"/>
      <c r="P491" s="47"/>
    </row>
    <row r="492" spans="1:16">
      <c r="A492" s="175">
        <v>489</v>
      </c>
      <c r="B492" s="159" t="s">
        <v>952</v>
      </c>
      <c r="C492" s="159" t="s">
        <v>124</v>
      </c>
      <c r="D492" s="159" t="s">
        <v>955</v>
      </c>
      <c r="E492" s="159" t="s">
        <v>1412</v>
      </c>
      <c r="F492" s="156">
        <v>850</v>
      </c>
      <c r="G492" s="163">
        <v>1893365.65</v>
      </c>
      <c r="H492" s="10">
        <v>616</v>
      </c>
      <c r="I492" s="10">
        <v>967345</v>
      </c>
      <c r="J492" s="49">
        <f t="shared" si="35"/>
        <v>0.7247058823529412</v>
      </c>
      <c r="K492" s="49">
        <f t="shared" si="36"/>
        <v>0.51091293432940443</v>
      </c>
      <c r="L492" s="49">
        <f t="shared" si="37"/>
        <v>0.21741176470588236</v>
      </c>
      <c r="M492" s="49">
        <f t="shared" si="38"/>
        <v>0.3576390540305831</v>
      </c>
      <c r="N492" s="144">
        <f t="shared" si="39"/>
        <v>0.57505081873646546</v>
      </c>
      <c r="O492" s="47"/>
      <c r="P492" s="47"/>
    </row>
    <row r="493" spans="1:16">
      <c r="A493" s="175">
        <v>490</v>
      </c>
      <c r="B493" s="159" t="s">
        <v>952</v>
      </c>
      <c r="C493" s="159" t="s">
        <v>124</v>
      </c>
      <c r="D493" s="159" t="s">
        <v>953</v>
      </c>
      <c r="E493" s="159" t="s">
        <v>954</v>
      </c>
      <c r="F493" s="156">
        <v>1672</v>
      </c>
      <c r="G493" s="163">
        <v>4012840.0750000002</v>
      </c>
      <c r="H493" s="10">
        <v>1181</v>
      </c>
      <c r="I493" s="10">
        <v>2086905</v>
      </c>
      <c r="J493" s="49">
        <f t="shared" si="35"/>
        <v>0.70633971291866027</v>
      </c>
      <c r="K493" s="49">
        <f t="shared" si="36"/>
        <v>0.52005685773560262</v>
      </c>
      <c r="L493" s="49">
        <f t="shared" si="37"/>
        <v>0.21190191387559806</v>
      </c>
      <c r="M493" s="49">
        <f t="shared" si="38"/>
        <v>0.36403980041492179</v>
      </c>
      <c r="N493" s="144">
        <f t="shared" si="39"/>
        <v>0.57594171429051988</v>
      </c>
      <c r="O493" s="47"/>
      <c r="P493" s="47"/>
    </row>
    <row r="494" spans="1:16">
      <c r="A494" s="175">
        <v>491</v>
      </c>
      <c r="B494" s="159" t="s">
        <v>952</v>
      </c>
      <c r="C494" s="159" t="s">
        <v>124</v>
      </c>
      <c r="D494" s="159" t="s">
        <v>959</v>
      </c>
      <c r="E494" s="159" t="s">
        <v>960</v>
      </c>
      <c r="F494" s="156">
        <v>1358</v>
      </c>
      <c r="G494" s="163">
        <v>4083021.75</v>
      </c>
      <c r="H494" s="10">
        <v>857</v>
      </c>
      <c r="I494" s="10">
        <v>1550450</v>
      </c>
      <c r="J494" s="49">
        <f t="shared" si="35"/>
        <v>0.63107511045655373</v>
      </c>
      <c r="K494" s="49">
        <f t="shared" si="36"/>
        <v>0.37973101661777825</v>
      </c>
      <c r="L494" s="49">
        <f t="shared" si="37"/>
        <v>0.18932253313696612</v>
      </c>
      <c r="M494" s="49">
        <f t="shared" si="38"/>
        <v>0.26581171163244477</v>
      </c>
      <c r="N494" s="144">
        <f t="shared" si="39"/>
        <v>0.45513424476941089</v>
      </c>
      <c r="O494" s="47"/>
      <c r="P494" s="47"/>
    </row>
    <row r="495" spans="1:16">
      <c r="A495" s="175">
        <v>492</v>
      </c>
      <c r="B495" s="159" t="s">
        <v>952</v>
      </c>
      <c r="C495" s="159" t="s">
        <v>124</v>
      </c>
      <c r="D495" s="159" t="s">
        <v>962</v>
      </c>
      <c r="E495" s="159" t="s">
        <v>1413</v>
      </c>
      <c r="F495" s="156">
        <v>686</v>
      </c>
      <c r="G495" s="163">
        <v>1431571.3</v>
      </c>
      <c r="H495" s="10">
        <v>659</v>
      </c>
      <c r="I495" s="10">
        <v>855705</v>
      </c>
      <c r="J495" s="49">
        <f t="shared" si="35"/>
        <v>0.96064139941690962</v>
      </c>
      <c r="K495" s="49">
        <f t="shared" si="36"/>
        <v>0.5977383033593926</v>
      </c>
      <c r="L495" s="49">
        <f t="shared" si="37"/>
        <v>0.28819241982507288</v>
      </c>
      <c r="M495" s="49">
        <f t="shared" si="38"/>
        <v>0.4184168123515748</v>
      </c>
      <c r="N495" s="144">
        <f t="shared" si="39"/>
        <v>0.70660923217664773</v>
      </c>
      <c r="O495" s="47"/>
      <c r="P495" s="47"/>
    </row>
    <row r="496" spans="1:16">
      <c r="A496" s="175">
        <v>493</v>
      </c>
      <c r="B496" s="159" t="s">
        <v>952</v>
      </c>
      <c r="C496" s="159" t="s">
        <v>124</v>
      </c>
      <c r="D496" s="159" t="s">
        <v>961</v>
      </c>
      <c r="E496" s="159" t="s">
        <v>1414</v>
      </c>
      <c r="F496" s="156">
        <v>444</v>
      </c>
      <c r="G496" s="163">
        <v>570666.44999999995</v>
      </c>
      <c r="H496" s="10">
        <v>199</v>
      </c>
      <c r="I496" s="10">
        <v>229675</v>
      </c>
      <c r="J496" s="49">
        <f t="shared" si="35"/>
        <v>0.44819819819819817</v>
      </c>
      <c r="K496" s="49">
        <f t="shared" si="36"/>
        <v>0.40246802663797743</v>
      </c>
      <c r="L496" s="49">
        <f t="shared" si="37"/>
        <v>0.13445945945945945</v>
      </c>
      <c r="M496" s="49">
        <f t="shared" si="38"/>
        <v>0.28172761864658419</v>
      </c>
      <c r="N496" s="144">
        <f t="shared" si="39"/>
        <v>0.41618707810604361</v>
      </c>
      <c r="O496" s="47"/>
      <c r="P496" s="47"/>
    </row>
    <row r="497" spans="1:16">
      <c r="A497" s="175">
        <v>494</v>
      </c>
      <c r="B497" s="159" t="s">
        <v>129</v>
      </c>
      <c r="C497" s="159" t="s">
        <v>124</v>
      </c>
      <c r="D497" s="159" t="s">
        <v>963</v>
      </c>
      <c r="E497" s="159" t="s">
        <v>1435</v>
      </c>
      <c r="F497" s="156">
        <v>763</v>
      </c>
      <c r="G497" s="163">
        <v>1655172.7250000001</v>
      </c>
      <c r="H497" s="10">
        <v>631</v>
      </c>
      <c r="I497" s="10">
        <v>980110</v>
      </c>
      <c r="J497" s="49">
        <f t="shared" si="35"/>
        <v>0.82699868938401044</v>
      </c>
      <c r="K497" s="49">
        <f t="shared" si="36"/>
        <v>0.59214968033019033</v>
      </c>
      <c r="L497" s="49">
        <f t="shared" si="37"/>
        <v>0.24809960681520313</v>
      </c>
      <c r="M497" s="49">
        <f t="shared" si="38"/>
        <v>0.41450477623113319</v>
      </c>
      <c r="N497" s="144">
        <f t="shared" si="39"/>
        <v>0.66260438304633629</v>
      </c>
      <c r="O497" s="47"/>
      <c r="P497" s="47"/>
    </row>
    <row r="498" spans="1:16">
      <c r="A498" s="175">
        <v>495</v>
      </c>
      <c r="B498" s="159" t="s">
        <v>129</v>
      </c>
      <c r="C498" s="159" t="s">
        <v>124</v>
      </c>
      <c r="D498" s="159" t="s">
        <v>968</v>
      </c>
      <c r="E498" s="159" t="s">
        <v>969</v>
      </c>
      <c r="F498" s="156">
        <v>672</v>
      </c>
      <c r="G498" s="163">
        <v>1457347.925</v>
      </c>
      <c r="H498" s="10">
        <v>534</v>
      </c>
      <c r="I498" s="10">
        <v>868100</v>
      </c>
      <c r="J498" s="49">
        <f t="shared" si="35"/>
        <v>0.7946428571428571</v>
      </c>
      <c r="K498" s="49">
        <f t="shared" si="36"/>
        <v>0.59567107147732068</v>
      </c>
      <c r="L498" s="49">
        <f t="shared" si="37"/>
        <v>0.23839285714285713</v>
      </c>
      <c r="M498" s="49">
        <f t="shared" si="38"/>
        <v>0.41696975003412445</v>
      </c>
      <c r="N498" s="144">
        <f t="shared" si="39"/>
        <v>0.65536260717698158</v>
      </c>
      <c r="O498" s="47"/>
      <c r="P498" s="47"/>
    </row>
    <row r="499" spans="1:16">
      <c r="A499" s="175">
        <v>496</v>
      </c>
      <c r="B499" s="159" t="s">
        <v>129</v>
      </c>
      <c r="C499" s="159" t="s">
        <v>124</v>
      </c>
      <c r="D499" s="159" t="s">
        <v>966</v>
      </c>
      <c r="E499" s="159" t="s">
        <v>958</v>
      </c>
      <c r="F499" s="156">
        <v>686</v>
      </c>
      <c r="G499" s="163">
        <v>1535812.45</v>
      </c>
      <c r="H499" s="10">
        <v>642</v>
      </c>
      <c r="I499" s="10">
        <v>1172745</v>
      </c>
      <c r="J499" s="49">
        <f t="shared" si="35"/>
        <v>0.93586005830903785</v>
      </c>
      <c r="K499" s="49">
        <f t="shared" si="36"/>
        <v>0.76359909701213846</v>
      </c>
      <c r="L499" s="49">
        <f t="shared" si="37"/>
        <v>0.28075801749271134</v>
      </c>
      <c r="M499" s="49">
        <f t="shared" si="38"/>
        <v>0.53451936790849686</v>
      </c>
      <c r="N499" s="144">
        <f t="shared" si="39"/>
        <v>0.8152773854012082</v>
      </c>
      <c r="O499" s="47"/>
      <c r="P499" s="47"/>
    </row>
    <row r="500" spans="1:16">
      <c r="A500" s="175">
        <v>497</v>
      </c>
      <c r="B500" s="159" t="s">
        <v>129</v>
      </c>
      <c r="C500" s="159" t="s">
        <v>124</v>
      </c>
      <c r="D500" s="159" t="s">
        <v>964</v>
      </c>
      <c r="E500" s="159" t="s">
        <v>965</v>
      </c>
      <c r="F500" s="156">
        <v>807</v>
      </c>
      <c r="G500" s="163">
        <v>1708386.325</v>
      </c>
      <c r="H500" s="10">
        <v>688</v>
      </c>
      <c r="I500" s="10">
        <v>1181430</v>
      </c>
      <c r="J500" s="49">
        <f t="shared" si="35"/>
        <v>0.85254027261462206</v>
      </c>
      <c r="K500" s="49">
        <f t="shared" si="36"/>
        <v>0.69154732902699867</v>
      </c>
      <c r="L500" s="49">
        <f t="shared" si="37"/>
        <v>0.25576208178438659</v>
      </c>
      <c r="M500" s="49">
        <f t="shared" si="38"/>
        <v>0.48408313031889905</v>
      </c>
      <c r="N500" s="144">
        <f t="shared" si="39"/>
        <v>0.73984521210328569</v>
      </c>
      <c r="O500" s="47"/>
      <c r="P500" s="47"/>
    </row>
    <row r="501" spans="1:16">
      <c r="A501" s="175">
        <v>498</v>
      </c>
      <c r="B501" s="159" t="s">
        <v>77</v>
      </c>
      <c r="C501" s="159" t="s">
        <v>124</v>
      </c>
      <c r="D501" s="159" t="s">
        <v>684</v>
      </c>
      <c r="E501" s="159" t="s">
        <v>1415</v>
      </c>
      <c r="F501" s="156">
        <v>1562</v>
      </c>
      <c r="G501" s="163">
        <v>2675572.2000000002</v>
      </c>
      <c r="H501" s="10">
        <v>1139</v>
      </c>
      <c r="I501" s="10">
        <v>1751210</v>
      </c>
      <c r="J501" s="49">
        <f t="shared" si="35"/>
        <v>0.72919334186939821</v>
      </c>
      <c r="K501" s="49">
        <f t="shared" si="36"/>
        <v>0.65451793825634752</v>
      </c>
      <c r="L501" s="49">
        <f t="shared" si="37"/>
        <v>0.21875800256081945</v>
      </c>
      <c r="M501" s="49">
        <f t="shared" si="38"/>
        <v>0.45816255677944323</v>
      </c>
      <c r="N501" s="144">
        <f t="shared" si="39"/>
        <v>0.67692055934026274</v>
      </c>
      <c r="O501" s="47"/>
      <c r="P501" s="47"/>
    </row>
    <row r="502" spans="1:16">
      <c r="A502" s="175">
        <v>499</v>
      </c>
      <c r="B502" s="159" t="s">
        <v>77</v>
      </c>
      <c r="C502" s="159" t="s">
        <v>124</v>
      </c>
      <c r="D502" s="159" t="s">
        <v>686</v>
      </c>
      <c r="E502" s="159" t="s">
        <v>687</v>
      </c>
      <c r="F502" s="156">
        <v>565</v>
      </c>
      <c r="G502" s="163">
        <v>973317.42500000005</v>
      </c>
      <c r="H502" s="10">
        <v>337</v>
      </c>
      <c r="I502" s="10">
        <v>442095</v>
      </c>
      <c r="J502" s="49">
        <f t="shared" si="35"/>
        <v>0.59646017699115039</v>
      </c>
      <c r="K502" s="49">
        <f t="shared" si="36"/>
        <v>0.45421461554538589</v>
      </c>
      <c r="L502" s="49">
        <f t="shared" si="37"/>
        <v>0.17893805309734512</v>
      </c>
      <c r="M502" s="49">
        <f t="shared" si="38"/>
        <v>0.3179502308817701</v>
      </c>
      <c r="N502" s="144">
        <f t="shared" si="39"/>
        <v>0.49688828397911522</v>
      </c>
      <c r="O502" s="47"/>
      <c r="P502" s="47"/>
    </row>
    <row r="503" spans="1:16">
      <c r="A503" s="175">
        <v>500</v>
      </c>
      <c r="B503" s="159" t="s">
        <v>130</v>
      </c>
      <c r="C503" s="159" t="s">
        <v>124</v>
      </c>
      <c r="D503" s="159" t="s">
        <v>918</v>
      </c>
      <c r="E503" s="159" t="s">
        <v>787</v>
      </c>
      <c r="F503" s="156">
        <v>1120</v>
      </c>
      <c r="G503" s="163">
        <v>2026767.1749999998</v>
      </c>
      <c r="H503" s="10">
        <v>748</v>
      </c>
      <c r="I503" s="10">
        <v>1148870</v>
      </c>
      <c r="J503" s="49">
        <f t="shared" si="35"/>
        <v>0.66785714285714282</v>
      </c>
      <c r="K503" s="49">
        <f t="shared" si="36"/>
        <v>0.56684853305856409</v>
      </c>
      <c r="L503" s="49">
        <f t="shared" si="37"/>
        <v>0.20035714285714284</v>
      </c>
      <c r="M503" s="49">
        <f t="shared" si="38"/>
        <v>0.39679397314099485</v>
      </c>
      <c r="N503" s="144">
        <f t="shared" si="39"/>
        <v>0.59715111599813775</v>
      </c>
      <c r="O503" s="47"/>
      <c r="P503" s="47"/>
    </row>
    <row r="504" spans="1:16">
      <c r="A504" s="175">
        <v>501</v>
      </c>
      <c r="B504" s="159" t="s">
        <v>130</v>
      </c>
      <c r="C504" s="159" t="s">
        <v>124</v>
      </c>
      <c r="D504" s="159" t="s">
        <v>920</v>
      </c>
      <c r="E504" s="159" t="s">
        <v>1114</v>
      </c>
      <c r="F504" s="156">
        <v>698</v>
      </c>
      <c r="G504" s="163">
        <v>1267171.75</v>
      </c>
      <c r="H504" s="10">
        <v>254</v>
      </c>
      <c r="I504" s="10">
        <v>426680</v>
      </c>
      <c r="J504" s="49">
        <f t="shared" si="35"/>
        <v>0.36389684813753581</v>
      </c>
      <c r="K504" s="49">
        <f t="shared" si="36"/>
        <v>0.33671836513085146</v>
      </c>
      <c r="L504" s="49">
        <f t="shared" si="37"/>
        <v>0.10916905444126074</v>
      </c>
      <c r="M504" s="49">
        <f t="shared" si="38"/>
        <v>0.23570285559159601</v>
      </c>
      <c r="N504" s="144">
        <f t="shared" si="39"/>
        <v>0.34487191003285678</v>
      </c>
      <c r="O504" s="47"/>
      <c r="P504" s="47"/>
    </row>
    <row r="505" spans="1:16">
      <c r="A505" s="175">
        <v>502</v>
      </c>
      <c r="B505" s="159" t="s">
        <v>130</v>
      </c>
      <c r="C505" s="159" t="s">
        <v>124</v>
      </c>
      <c r="D505" s="159" t="s">
        <v>917</v>
      </c>
      <c r="E505" s="159" t="s">
        <v>1256</v>
      </c>
      <c r="F505" s="156">
        <v>1259</v>
      </c>
      <c r="G505" s="163">
        <v>2289000.1</v>
      </c>
      <c r="H505" s="10">
        <v>760</v>
      </c>
      <c r="I505" s="10">
        <v>1091235</v>
      </c>
      <c r="J505" s="49">
        <f t="shared" si="35"/>
        <v>0.60365369340746622</v>
      </c>
      <c r="K505" s="49">
        <f t="shared" si="36"/>
        <v>0.47672999227916152</v>
      </c>
      <c r="L505" s="49">
        <f t="shared" si="37"/>
        <v>0.18109610802223985</v>
      </c>
      <c r="M505" s="49">
        <f t="shared" si="38"/>
        <v>0.33371099459541304</v>
      </c>
      <c r="N505" s="144">
        <f t="shared" si="39"/>
        <v>0.51480710261765283</v>
      </c>
      <c r="O505" s="47"/>
      <c r="P505" s="47"/>
    </row>
    <row r="506" spans="1:16">
      <c r="A506" s="175">
        <v>503</v>
      </c>
      <c r="B506" s="159" t="s">
        <v>130</v>
      </c>
      <c r="C506" s="159" t="s">
        <v>124</v>
      </c>
      <c r="D506" s="159" t="s">
        <v>919</v>
      </c>
      <c r="E506" s="159" t="s">
        <v>1436</v>
      </c>
      <c r="F506" s="156">
        <v>1022</v>
      </c>
      <c r="G506" s="163">
        <v>1864659.75</v>
      </c>
      <c r="H506" s="10">
        <v>573</v>
      </c>
      <c r="I506" s="10">
        <v>866560</v>
      </c>
      <c r="J506" s="49">
        <f t="shared" si="35"/>
        <v>0.5606653620352251</v>
      </c>
      <c r="K506" s="49">
        <f t="shared" si="36"/>
        <v>0.46472821650169688</v>
      </c>
      <c r="L506" s="49">
        <f t="shared" si="37"/>
        <v>0.16819960861056751</v>
      </c>
      <c r="M506" s="49">
        <f t="shared" si="38"/>
        <v>0.3253097515511878</v>
      </c>
      <c r="N506" s="144">
        <f t="shared" si="39"/>
        <v>0.49350936016175528</v>
      </c>
      <c r="O506" s="47"/>
      <c r="P506" s="47"/>
    </row>
    <row r="507" spans="1:16">
      <c r="A507" s="175">
        <v>504</v>
      </c>
      <c r="B507" s="159" t="s">
        <v>130</v>
      </c>
      <c r="C507" s="159" t="s">
        <v>124</v>
      </c>
      <c r="D507" s="159" t="s">
        <v>921</v>
      </c>
      <c r="E507" s="159" t="s">
        <v>1258</v>
      </c>
      <c r="F507" s="156">
        <v>560</v>
      </c>
      <c r="G507" s="163">
        <v>1020563.35</v>
      </c>
      <c r="H507" s="10">
        <v>191</v>
      </c>
      <c r="I507" s="10">
        <v>303560</v>
      </c>
      <c r="J507" s="49">
        <f t="shared" si="35"/>
        <v>0.34107142857142858</v>
      </c>
      <c r="K507" s="49">
        <f t="shared" si="36"/>
        <v>0.29744356389047283</v>
      </c>
      <c r="L507" s="49">
        <f t="shared" si="37"/>
        <v>0.10232142857142858</v>
      </c>
      <c r="M507" s="49">
        <f t="shared" si="38"/>
        <v>0.20821049472333097</v>
      </c>
      <c r="N507" s="144">
        <f t="shared" si="39"/>
        <v>0.31053192329475954</v>
      </c>
      <c r="O507" s="47"/>
      <c r="P507" s="47"/>
    </row>
    <row r="508" spans="1:16">
      <c r="A508" s="175">
        <v>505</v>
      </c>
      <c r="B508" s="159" t="s">
        <v>126</v>
      </c>
      <c r="C508" s="159" t="s">
        <v>124</v>
      </c>
      <c r="D508" s="159" t="s">
        <v>916</v>
      </c>
      <c r="E508" s="159" t="s">
        <v>842</v>
      </c>
      <c r="F508" s="156">
        <v>1309</v>
      </c>
      <c r="G508" s="163">
        <v>2989456.0750000002</v>
      </c>
      <c r="H508" s="10">
        <v>725</v>
      </c>
      <c r="I508" s="10">
        <v>1392785</v>
      </c>
      <c r="J508" s="49">
        <f t="shared" si="35"/>
        <v>0.55385790679908331</v>
      </c>
      <c r="K508" s="49">
        <f t="shared" si="36"/>
        <v>0.46589913517963294</v>
      </c>
      <c r="L508" s="49">
        <f t="shared" si="37"/>
        <v>0.166157372039725</v>
      </c>
      <c r="M508" s="49">
        <f t="shared" si="38"/>
        <v>0.32612939462574303</v>
      </c>
      <c r="N508" s="144">
        <f t="shared" si="39"/>
        <v>0.492286766665468</v>
      </c>
      <c r="O508" s="47"/>
      <c r="P508" s="47"/>
    </row>
    <row r="509" spans="1:16">
      <c r="A509" s="175">
        <v>506</v>
      </c>
      <c r="B509" s="159" t="s">
        <v>126</v>
      </c>
      <c r="C509" s="159" t="s">
        <v>124</v>
      </c>
      <c r="D509" s="159" t="s">
        <v>914</v>
      </c>
      <c r="E509" s="159" t="s">
        <v>915</v>
      </c>
      <c r="F509" s="156">
        <v>566</v>
      </c>
      <c r="G509" s="163">
        <v>1292280.9750000001</v>
      </c>
      <c r="H509" s="10">
        <v>421</v>
      </c>
      <c r="I509" s="10">
        <v>681125</v>
      </c>
      <c r="J509" s="49">
        <f t="shared" si="35"/>
        <v>0.74381625441696109</v>
      </c>
      <c r="K509" s="49">
        <f t="shared" si="36"/>
        <v>0.52707190864587317</v>
      </c>
      <c r="L509" s="49">
        <f t="shared" si="37"/>
        <v>0.22314487632508831</v>
      </c>
      <c r="M509" s="49">
        <f t="shared" si="38"/>
        <v>0.36895033605211119</v>
      </c>
      <c r="N509" s="144">
        <f t="shared" si="39"/>
        <v>0.59209521237719953</v>
      </c>
      <c r="O509" s="47"/>
      <c r="P509" s="47"/>
    </row>
    <row r="510" spans="1:16">
      <c r="A510" s="175">
        <v>507</v>
      </c>
      <c r="B510" s="159" t="s">
        <v>136</v>
      </c>
      <c r="C510" s="159" t="s">
        <v>124</v>
      </c>
      <c r="D510" s="159" t="s">
        <v>979</v>
      </c>
      <c r="E510" s="159" t="s">
        <v>980</v>
      </c>
      <c r="F510" s="156">
        <v>1507</v>
      </c>
      <c r="G510" s="163">
        <v>2829880.5</v>
      </c>
      <c r="H510" s="10">
        <v>1571</v>
      </c>
      <c r="I510" s="10">
        <v>2332745</v>
      </c>
      <c r="J510" s="49">
        <f t="shared" si="35"/>
        <v>1.0424684804246849</v>
      </c>
      <c r="K510" s="49">
        <f t="shared" si="36"/>
        <v>0.82432632756047475</v>
      </c>
      <c r="L510" s="49">
        <f t="shared" si="37"/>
        <v>0.3</v>
      </c>
      <c r="M510" s="49">
        <f t="shared" si="38"/>
        <v>0.57702842929233233</v>
      </c>
      <c r="N510" s="144">
        <f t="shared" si="39"/>
        <v>0.87702842929233227</v>
      </c>
      <c r="O510" s="47"/>
      <c r="P510" s="47"/>
    </row>
    <row r="511" spans="1:16">
      <c r="A511" s="175">
        <v>508</v>
      </c>
      <c r="B511" s="159" t="s">
        <v>136</v>
      </c>
      <c r="C511" s="159" t="s">
        <v>124</v>
      </c>
      <c r="D511" s="159" t="s">
        <v>985</v>
      </c>
      <c r="E511" s="159" t="s">
        <v>986</v>
      </c>
      <c r="F511" s="156">
        <v>605</v>
      </c>
      <c r="G511" s="163">
        <v>1098701.45</v>
      </c>
      <c r="H511" s="10">
        <v>631</v>
      </c>
      <c r="I511" s="10">
        <v>865025</v>
      </c>
      <c r="J511" s="49">
        <f t="shared" si="35"/>
        <v>1.0429752066115703</v>
      </c>
      <c r="K511" s="49">
        <f t="shared" si="36"/>
        <v>0.78731578992637175</v>
      </c>
      <c r="L511" s="49">
        <f t="shared" si="37"/>
        <v>0.3</v>
      </c>
      <c r="M511" s="49">
        <f t="shared" si="38"/>
        <v>0.55112105294846014</v>
      </c>
      <c r="N511" s="144">
        <f t="shared" si="39"/>
        <v>0.85112105294846008</v>
      </c>
      <c r="O511" s="47"/>
      <c r="P511" s="47"/>
    </row>
    <row r="512" spans="1:16">
      <c r="A512" s="175">
        <v>509</v>
      </c>
      <c r="B512" s="159" t="s">
        <v>136</v>
      </c>
      <c r="C512" s="159" t="s">
        <v>124</v>
      </c>
      <c r="D512" s="159" t="s">
        <v>990</v>
      </c>
      <c r="E512" s="169" t="s">
        <v>1416</v>
      </c>
      <c r="F512" s="156">
        <v>576</v>
      </c>
      <c r="G512" s="163">
        <v>1601106.425</v>
      </c>
      <c r="H512" s="10">
        <v>376</v>
      </c>
      <c r="I512" s="10">
        <v>789320</v>
      </c>
      <c r="J512" s="49">
        <f t="shared" si="35"/>
        <v>0.65277777777777779</v>
      </c>
      <c r="K512" s="49">
        <f t="shared" si="36"/>
        <v>0.4929840937962634</v>
      </c>
      <c r="L512" s="49">
        <f t="shared" si="37"/>
        <v>0.19583333333333333</v>
      </c>
      <c r="M512" s="49">
        <f t="shared" si="38"/>
        <v>0.34508886565738434</v>
      </c>
      <c r="N512" s="144">
        <f t="shared" si="39"/>
        <v>0.5409221989907177</v>
      </c>
      <c r="O512" s="47"/>
      <c r="P512" s="47"/>
    </row>
    <row r="513" spans="1:16">
      <c r="A513" s="175">
        <v>510</v>
      </c>
      <c r="B513" s="159" t="s">
        <v>136</v>
      </c>
      <c r="C513" s="159" t="s">
        <v>124</v>
      </c>
      <c r="D513" s="159" t="s">
        <v>982</v>
      </c>
      <c r="E513" s="159" t="s">
        <v>1231</v>
      </c>
      <c r="F513" s="156">
        <v>474</v>
      </c>
      <c r="G513" s="163">
        <v>989436.85</v>
      </c>
      <c r="H513" s="10">
        <v>528</v>
      </c>
      <c r="I513" s="10">
        <v>1046205</v>
      </c>
      <c r="J513" s="49">
        <f t="shared" si="35"/>
        <v>1.1139240506329113</v>
      </c>
      <c r="K513" s="49">
        <f t="shared" si="36"/>
        <v>1.0573742023050789</v>
      </c>
      <c r="L513" s="49">
        <f t="shared" si="37"/>
        <v>0.3</v>
      </c>
      <c r="M513" s="49">
        <f t="shared" si="38"/>
        <v>0.7</v>
      </c>
      <c r="N513" s="144">
        <f t="shared" si="39"/>
        <v>1</v>
      </c>
      <c r="O513" s="47"/>
      <c r="P513" s="47"/>
    </row>
    <row r="514" spans="1:16">
      <c r="A514" s="175">
        <v>511</v>
      </c>
      <c r="B514" s="159" t="s">
        <v>136</v>
      </c>
      <c r="C514" s="159" t="s">
        <v>124</v>
      </c>
      <c r="D514" s="159" t="s">
        <v>987</v>
      </c>
      <c r="E514" s="159" t="s">
        <v>988</v>
      </c>
      <c r="F514" s="156">
        <v>446</v>
      </c>
      <c r="G514" s="163">
        <v>1531466.35</v>
      </c>
      <c r="H514" s="10">
        <v>825</v>
      </c>
      <c r="I514" s="10">
        <v>1774430</v>
      </c>
      <c r="J514" s="49">
        <f t="shared" si="35"/>
        <v>1.8497757847533631</v>
      </c>
      <c r="K514" s="49">
        <f t="shared" si="36"/>
        <v>1.1586477234710379</v>
      </c>
      <c r="L514" s="49">
        <f t="shared" si="37"/>
        <v>0.3</v>
      </c>
      <c r="M514" s="49">
        <f t="shared" si="38"/>
        <v>0.7</v>
      </c>
      <c r="N514" s="144">
        <f t="shared" si="39"/>
        <v>1</v>
      </c>
      <c r="O514" s="47"/>
      <c r="P514" s="47"/>
    </row>
    <row r="515" spans="1:16">
      <c r="A515" s="175">
        <v>512</v>
      </c>
      <c r="B515" s="159" t="s">
        <v>136</v>
      </c>
      <c r="C515" s="159" t="s">
        <v>124</v>
      </c>
      <c r="D515" s="159" t="s">
        <v>981</v>
      </c>
      <c r="E515" s="159" t="s">
        <v>1298</v>
      </c>
      <c r="F515" s="156">
        <v>652</v>
      </c>
      <c r="G515" s="163">
        <v>1809546.2</v>
      </c>
      <c r="H515" s="10">
        <v>845</v>
      </c>
      <c r="I515" s="10">
        <v>1501870</v>
      </c>
      <c r="J515" s="49">
        <f t="shared" ref="J515:J533" si="40">IFERROR(H515/F515,0)</f>
        <v>1.2960122699386503</v>
      </c>
      <c r="K515" s="49">
        <f t="shared" ref="K515:K533" si="41">IFERROR(I515/G515,0)</f>
        <v>0.82997051968056967</v>
      </c>
      <c r="L515" s="49">
        <f t="shared" si="37"/>
        <v>0.3</v>
      </c>
      <c r="M515" s="49">
        <f t="shared" si="38"/>
        <v>0.58097936377639869</v>
      </c>
      <c r="N515" s="144">
        <f t="shared" si="39"/>
        <v>0.88097936377639874</v>
      </c>
      <c r="O515" s="47"/>
      <c r="P515" s="47"/>
    </row>
    <row r="516" spans="1:16">
      <c r="A516" s="175">
        <v>513</v>
      </c>
      <c r="B516" s="159" t="s">
        <v>136</v>
      </c>
      <c r="C516" s="159" t="s">
        <v>124</v>
      </c>
      <c r="D516" s="159" t="s">
        <v>989</v>
      </c>
      <c r="E516" s="159" t="s">
        <v>1232</v>
      </c>
      <c r="F516" s="156">
        <v>538</v>
      </c>
      <c r="G516" s="163">
        <v>986968.35</v>
      </c>
      <c r="H516" s="10">
        <v>1025</v>
      </c>
      <c r="I516" s="10">
        <v>1324665</v>
      </c>
      <c r="J516" s="49">
        <f t="shared" si="40"/>
        <v>1.9052044609665428</v>
      </c>
      <c r="K516" s="49">
        <f t="shared" si="41"/>
        <v>1.3421555007311026</v>
      </c>
      <c r="L516" s="49">
        <f t="shared" ref="L516:L533" si="42">IF((J516*0.3)&gt;30%,30%,(J516*0.3))</f>
        <v>0.3</v>
      </c>
      <c r="M516" s="49">
        <f t="shared" ref="M516:M533" si="43">IF((K516*0.7)&gt;70%,70%,(K516*0.7))</f>
        <v>0.7</v>
      </c>
      <c r="N516" s="144">
        <f t="shared" ref="N516:N533" si="44">L516+M516</f>
        <v>1</v>
      </c>
      <c r="O516" s="47"/>
      <c r="P516" s="47"/>
    </row>
    <row r="517" spans="1:16">
      <c r="A517" s="175">
        <v>514</v>
      </c>
      <c r="B517" s="159" t="s">
        <v>136</v>
      </c>
      <c r="C517" s="159" t="s">
        <v>124</v>
      </c>
      <c r="D517" s="159" t="s">
        <v>983</v>
      </c>
      <c r="E517" s="159" t="s">
        <v>984</v>
      </c>
      <c r="F517" s="156">
        <v>825</v>
      </c>
      <c r="G517" s="163">
        <v>1411651.1</v>
      </c>
      <c r="H517" s="10">
        <v>1263</v>
      </c>
      <c r="I517" s="10">
        <v>1748135</v>
      </c>
      <c r="J517" s="49">
        <f t="shared" si="40"/>
        <v>1.530909090909091</v>
      </c>
      <c r="K517" s="49">
        <f t="shared" si="41"/>
        <v>1.2383619436842432</v>
      </c>
      <c r="L517" s="49">
        <f t="shared" si="42"/>
        <v>0.3</v>
      </c>
      <c r="M517" s="49">
        <f t="shared" si="43"/>
        <v>0.7</v>
      </c>
      <c r="N517" s="144">
        <f t="shared" si="44"/>
        <v>1</v>
      </c>
      <c r="O517" s="47"/>
      <c r="P517" s="47"/>
    </row>
    <row r="518" spans="1:16">
      <c r="A518" s="175">
        <v>515</v>
      </c>
      <c r="B518" s="159" t="s">
        <v>1259</v>
      </c>
      <c r="C518" s="159" t="s">
        <v>124</v>
      </c>
      <c r="D518" s="159" t="s">
        <v>975</v>
      </c>
      <c r="E518" s="159" t="s">
        <v>976</v>
      </c>
      <c r="F518" s="156">
        <v>1944</v>
      </c>
      <c r="G518" s="163">
        <v>2480040.4750000001</v>
      </c>
      <c r="H518" s="10">
        <v>1408</v>
      </c>
      <c r="I518" s="10">
        <v>1727275</v>
      </c>
      <c r="J518" s="49">
        <f t="shared" si="40"/>
        <v>0.72427983539094654</v>
      </c>
      <c r="K518" s="49">
        <f t="shared" si="41"/>
        <v>0.69647048804717593</v>
      </c>
      <c r="L518" s="49">
        <f t="shared" si="42"/>
        <v>0.21728395061728395</v>
      </c>
      <c r="M518" s="49">
        <f t="shared" si="43"/>
        <v>0.48752934163302314</v>
      </c>
      <c r="N518" s="144">
        <f t="shared" si="44"/>
        <v>0.70481329225030709</v>
      </c>
      <c r="O518" s="47"/>
      <c r="P518" s="47"/>
    </row>
    <row r="519" spans="1:16">
      <c r="A519" s="175">
        <v>516</v>
      </c>
      <c r="B519" s="159" t="s">
        <v>1259</v>
      </c>
      <c r="C519" s="159" t="s">
        <v>124</v>
      </c>
      <c r="D519" s="159" t="s">
        <v>978</v>
      </c>
      <c r="E519" s="159" t="s">
        <v>1260</v>
      </c>
      <c r="F519" s="156">
        <v>980</v>
      </c>
      <c r="G519" s="163">
        <v>1281415.5</v>
      </c>
      <c r="H519" s="10">
        <v>525</v>
      </c>
      <c r="I519" s="10">
        <v>784545</v>
      </c>
      <c r="J519" s="49">
        <f t="shared" si="40"/>
        <v>0.5357142857142857</v>
      </c>
      <c r="K519" s="49">
        <f t="shared" si="41"/>
        <v>0.61224872026286559</v>
      </c>
      <c r="L519" s="49">
        <f t="shared" si="42"/>
        <v>0.1607142857142857</v>
      </c>
      <c r="M519" s="49">
        <f t="shared" si="43"/>
        <v>0.42857410418400588</v>
      </c>
      <c r="N519" s="144">
        <f t="shared" si="44"/>
        <v>0.58928838989829158</v>
      </c>
      <c r="O519" s="47"/>
      <c r="P519" s="47"/>
    </row>
    <row r="520" spans="1:16">
      <c r="A520" s="175">
        <v>517</v>
      </c>
      <c r="B520" s="159" t="s">
        <v>1259</v>
      </c>
      <c r="C520" s="159" t="s">
        <v>124</v>
      </c>
      <c r="D520" s="159" t="s">
        <v>977</v>
      </c>
      <c r="E520" s="159" t="s">
        <v>1115</v>
      </c>
      <c r="F520" s="156">
        <v>1644</v>
      </c>
      <c r="G520" s="163">
        <v>2767728.3</v>
      </c>
      <c r="H520" s="10">
        <v>1003</v>
      </c>
      <c r="I520" s="10">
        <v>1236255</v>
      </c>
      <c r="J520" s="49">
        <f t="shared" si="40"/>
        <v>0.61009732360097324</v>
      </c>
      <c r="K520" s="49">
        <f t="shared" si="41"/>
        <v>0.44666775998207631</v>
      </c>
      <c r="L520" s="49">
        <f t="shared" si="42"/>
        <v>0.18302919708029197</v>
      </c>
      <c r="M520" s="49">
        <f t="shared" si="43"/>
        <v>0.31266743198745339</v>
      </c>
      <c r="N520" s="144">
        <f t="shared" si="44"/>
        <v>0.49569662906774536</v>
      </c>
      <c r="O520" s="47"/>
      <c r="P520" s="47"/>
    </row>
    <row r="521" spans="1:16">
      <c r="A521" s="175">
        <v>518</v>
      </c>
      <c r="B521" s="159" t="s">
        <v>135</v>
      </c>
      <c r="C521" s="159" t="s">
        <v>124</v>
      </c>
      <c r="D521" s="159" t="s">
        <v>973</v>
      </c>
      <c r="E521" s="159" t="s">
        <v>974</v>
      </c>
      <c r="F521" s="156">
        <v>2073</v>
      </c>
      <c r="G521" s="163">
        <v>3082684.55</v>
      </c>
      <c r="H521" s="10">
        <v>1608</v>
      </c>
      <c r="I521" s="10">
        <v>2120540</v>
      </c>
      <c r="J521" s="49">
        <f t="shared" si="40"/>
        <v>0.77568740955137483</v>
      </c>
      <c r="K521" s="49">
        <f t="shared" si="41"/>
        <v>0.68788744537614144</v>
      </c>
      <c r="L521" s="49">
        <f t="shared" si="42"/>
        <v>0.23270622286541243</v>
      </c>
      <c r="M521" s="49">
        <f t="shared" si="43"/>
        <v>0.48152121176329898</v>
      </c>
      <c r="N521" s="144">
        <f t="shared" si="44"/>
        <v>0.71422743462871141</v>
      </c>
      <c r="O521" s="47"/>
      <c r="P521" s="47"/>
    </row>
    <row r="522" spans="1:16">
      <c r="A522" s="175">
        <v>519</v>
      </c>
      <c r="B522" s="159" t="s">
        <v>135</v>
      </c>
      <c r="C522" s="159" t="s">
        <v>124</v>
      </c>
      <c r="D522" s="159" t="s">
        <v>970</v>
      </c>
      <c r="E522" s="159" t="s">
        <v>1116</v>
      </c>
      <c r="F522" s="156">
        <v>1527</v>
      </c>
      <c r="G522" s="163">
        <v>1925911.7000000002</v>
      </c>
      <c r="H522" s="10">
        <v>1181</v>
      </c>
      <c r="I522" s="10">
        <v>1374450</v>
      </c>
      <c r="J522" s="49">
        <f t="shared" si="40"/>
        <v>0.77341191879502291</v>
      </c>
      <c r="K522" s="49">
        <f t="shared" si="41"/>
        <v>0.71366200226105891</v>
      </c>
      <c r="L522" s="49">
        <f t="shared" si="42"/>
        <v>0.23202357563850687</v>
      </c>
      <c r="M522" s="49">
        <f t="shared" si="43"/>
        <v>0.49956340158274121</v>
      </c>
      <c r="N522" s="144">
        <f t="shared" si="44"/>
        <v>0.7315869772212481</v>
      </c>
      <c r="O522" s="47"/>
      <c r="P522" s="47"/>
    </row>
    <row r="523" spans="1:16">
      <c r="A523" s="175">
        <v>520</v>
      </c>
      <c r="B523" s="159" t="s">
        <v>135</v>
      </c>
      <c r="C523" s="159" t="s">
        <v>124</v>
      </c>
      <c r="D523" s="159" t="s">
        <v>971</v>
      </c>
      <c r="E523" s="159" t="s">
        <v>972</v>
      </c>
      <c r="F523" s="156">
        <v>1592</v>
      </c>
      <c r="G523" s="163">
        <v>3567366.4750000001</v>
      </c>
      <c r="H523" s="10">
        <v>1177</v>
      </c>
      <c r="I523" s="10">
        <v>2248180</v>
      </c>
      <c r="J523" s="49">
        <f t="shared" si="40"/>
        <v>0.73932160804020097</v>
      </c>
      <c r="K523" s="49">
        <f t="shared" si="41"/>
        <v>0.63020718946460352</v>
      </c>
      <c r="L523" s="49">
        <f t="shared" si="42"/>
        <v>0.22179648241206029</v>
      </c>
      <c r="M523" s="49">
        <f t="shared" si="43"/>
        <v>0.44114503262522242</v>
      </c>
      <c r="N523" s="144">
        <f t="shared" si="44"/>
        <v>0.66294151503728271</v>
      </c>
      <c r="O523" s="47"/>
      <c r="P523" s="47"/>
    </row>
    <row r="524" spans="1:16">
      <c r="A524" s="175">
        <v>521</v>
      </c>
      <c r="B524" s="159" t="s">
        <v>135</v>
      </c>
      <c r="C524" s="159" t="s">
        <v>124</v>
      </c>
      <c r="D524" s="159" t="s">
        <v>1161</v>
      </c>
      <c r="E524" s="159" t="s">
        <v>1417</v>
      </c>
      <c r="F524" s="156">
        <v>786</v>
      </c>
      <c r="G524" s="163">
        <v>1103256.675</v>
      </c>
      <c r="H524" s="10">
        <v>487</v>
      </c>
      <c r="I524" s="10">
        <v>673455</v>
      </c>
      <c r="J524" s="49">
        <f t="shared" si="40"/>
        <v>0.61959287531806617</v>
      </c>
      <c r="K524" s="49">
        <f t="shared" si="41"/>
        <v>0.61042458682608924</v>
      </c>
      <c r="L524" s="49">
        <f t="shared" si="42"/>
        <v>0.18587786259541986</v>
      </c>
      <c r="M524" s="49">
        <f t="shared" si="43"/>
        <v>0.42729721077826244</v>
      </c>
      <c r="N524" s="144">
        <f t="shared" si="44"/>
        <v>0.61317507337368227</v>
      </c>
      <c r="O524" s="47"/>
      <c r="P524" s="47"/>
    </row>
    <row r="525" spans="1:16">
      <c r="A525" s="175">
        <v>522</v>
      </c>
      <c r="B525" s="159" t="s">
        <v>132</v>
      </c>
      <c r="C525" s="159" t="s">
        <v>124</v>
      </c>
      <c r="D525" s="159" t="s">
        <v>945</v>
      </c>
      <c r="E525" s="159" t="s">
        <v>946</v>
      </c>
      <c r="F525" s="156">
        <v>788</v>
      </c>
      <c r="G525" s="163">
        <v>1235961.3500000001</v>
      </c>
      <c r="H525" s="10">
        <v>566</v>
      </c>
      <c r="I525" s="10">
        <v>631315</v>
      </c>
      <c r="J525" s="49">
        <f t="shared" si="40"/>
        <v>0.71827411167512689</v>
      </c>
      <c r="K525" s="49">
        <f t="shared" si="41"/>
        <v>0.51078862619773668</v>
      </c>
      <c r="L525" s="49">
        <f t="shared" si="42"/>
        <v>0.21548223350253806</v>
      </c>
      <c r="M525" s="49">
        <f t="shared" si="43"/>
        <v>0.35755203833841565</v>
      </c>
      <c r="N525" s="144">
        <f t="shared" si="44"/>
        <v>0.57303427184095368</v>
      </c>
      <c r="O525" s="47"/>
      <c r="P525" s="47"/>
    </row>
    <row r="526" spans="1:16">
      <c r="A526" s="175">
        <v>523</v>
      </c>
      <c r="B526" s="159" t="s">
        <v>132</v>
      </c>
      <c r="C526" s="159" t="s">
        <v>124</v>
      </c>
      <c r="D526" s="159" t="s">
        <v>947</v>
      </c>
      <c r="E526" s="169" t="s">
        <v>1418</v>
      </c>
      <c r="F526" s="156">
        <v>1365</v>
      </c>
      <c r="G526" s="163">
        <v>2360643.5249999999</v>
      </c>
      <c r="H526" s="10">
        <v>1372</v>
      </c>
      <c r="I526" s="10">
        <v>1743625</v>
      </c>
      <c r="J526" s="49">
        <f t="shared" si="40"/>
        <v>1.0051282051282051</v>
      </c>
      <c r="K526" s="49">
        <f t="shared" si="41"/>
        <v>0.73862274482971757</v>
      </c>
      <c r="L526" s="49">
        <f t="shared" si="42"/>
        <v>0.3</v>
      </c>
      <c r="M526" s="49">
        <f t="shared" si="43"/>
        <v>0.51703592138080223</v>
      </c>
      <c r="N526" s="144">
        <f t="shared" si="44"/>
        <v>0.81703592138080228</v>
      </c>
      <c r="O526" s="47"/>
      <c r="P526" s="47"/>
    </row>
    <row r="527" spans="1:16">
      <c r="A527" s="175">
        <v>524</v>
      </c>
      <c r="B527" s="159" t="s">
        <v>132</v>
      </c>
      <c r="C527" s="159" t="s">
        <v>124</v>
      </c>
      <c r="D527" s="159" t="s">
        <v>949</v>
      </c>
      <c r="E527" s="159" t="s">
        <v>950</v>
      </c>
      <c r="F527" s="156">
        <v>850</v>
      </c>
      <c r="G527" s="163">
        <v>1663693.25</v>
      </c>
      <c r="H527" s="10">
        <v>871</v>
      </c>
      <c r="I527" s="10">
        <v>1038350</v>
      </c>
      <c r="J527" s="49">
        <f t="shared" si="40"/>
        <v>1.0247058823529411</v>
      </c>
      <c r="K527" s="49">
        <f t="shared" si="41"/>
        <v>0.62412346747214364</v>
      </c>
      <c r="L527" s="49">
        <f t="shared" si="42"/>
        <v>0.3</v>
      </c>
      <c r="M527" s="49">
        <f t="shared" si="43"/>
        <v>0.43688642723050053</v>
      </c>
      <c r="N527" s="144">
        <f t="shared" si="44"/>
        <v>0.73688642723050046</v>
      </c>
      <c r="O527" s="47"/>
      <c r="P527" s="47"/>
    </row>
    <row r="528" spans="1:16">
      <c r="A528" s="175">
        <v>525</v>
      </c>
      <c r="B528" s="159" t="s">
        <v>132</v>
      </c>
      <c r="C528" s="159" t="s">
        <v>124</v>
      </c>
      <c r="D528" s="159" t="s">
        <v>951</v>
      </c>
      <c r="E528" s="159" t="s">
        <v>1419</v>
      </c>
      <c r="F528" s="156">
        <v>833</v>
      </c>
      <c r="G528" s="163">
        <v>1598689.675</v>
      </c>
      <c r="H528" s="10">
        <v>766</v>
      </c>
      <c r="I528" s="10">
        <v>1075745</v>
      </c>
      <c r="J528" s="49">
        <f t="shared" si="40"/>
        <v>0.91956782713085239</v>
      </c>
      <c r="K528" s="49">
        <f t="shared" si="41"/>
        <v>0.6728916917537483</v>
      </c>
      <c r="L528" s="49">
        <f t="shared" si="42"/>
        <v>0.27587034813925571</v>
      </c>
      <c r="M528" s="49">
        <f t="shared" si="43"/>
        <v>0.47102418422762377</v>
      </c>
      <c r="N528" s="144">
        <f t="shared" si="44"/>
        <v>0.74689453236687942</v>
      </c>
      <c r="O528" s="47"/>
      <c r="P528" s="47"/>
    </row>
    <row r="529" spans="1:16">
      <c r="A529" s="175">
        <v>526</v>
      </c>
      <c r="B529" s="159" t="s">
        <v>132</v>
      </c>
      <c r="C529" s="159" t="s">
        <v>124</v>
      </c>
      <c r="D529" s="159" t="s">
        <v>938</v>
      </c>
      <c r="E529" s="169" t="s">
        <v>1420</v>
      </c>
      <c r="F529" s="156">
        <v>1198</v>
      </c>
      <c r="G529" s="163">
        <v>2102188.6749999998</v>
      </c>
      <c r="H529" s="10">
        <v>1911</v>
      </c>
      <c r="I529" s="10">
        <v>2302940</v>
      </c>
      <c r="J529" s="49">
        <f t="shared" si="40"/>
        <v>1.5951585976627713</v>
      </c>
      <c r="K529" s="49">
        <f t="shared" si="41"/>
        <v>1.0954963402607047</v>
      </c>
      <c r="L529" s="49">
        <f t="shared" si="42"/>
        <v>0.3</v>
      </c>
      <c r="M529" s="49">
        <f t="shared" si="43"/>
        <v>0.7</v>
      </c>
      <c r="N529" s="144">
        <f t="shared" si="44"/>
        <v>1</v>
      </c>
      <c r="O529" s="47"/>
      <c r="P529" s="47"/>
    </row>
    <row r="530" spans="1:16">
      <c r="A530" s="175">
        <v>527</v>
      </c>
      <c r="B530" s="159" t="s">
        <v>134</v>
      </c>
      <c r="C530" s="159" t="s">
        <v>124</v>
      </c>
      <c r="D530" s="159" t="s">
        <v>940</v>
      </c>
      <c r="E530" s="159" t="s">
        <v>941</v>
      </c>
      <c r="F530" s="156">
        <v>1175</v>
      </c>
      <c r="G530" s="163">
        <v>2040431.5249999999</v>
      </c>
      <c r="H530" s="10">
        <v>496</v>
      </c>
      <c r="I530" s="10">
        <v>799085</v>
      </c>
      <c r="J530" s="49">
        <f t="shared" si="40"/>
        <v>0.42212765957446807</v>
      </c>
      <c r="K530" s="49">
        <f t="shared" si="41"/>
        <v>0.39162549206349867</v>
      </c>
      <c r="L530" s="49">
        <f t="shared" si="42"/>
        <v>0.12663829787234041</v>
      </c>
      <c r="M530" s="49">
        <f t="shared" si="43"/>
        <v>0.27413784444444905</v>
      </c>
      <c r="N530" s="144">
        <f t="shared" si="44"/>
        <v>0.40077614231678949</v>
      </c>
      <c r="O530" s="47"/>
      <c r="P530" s="47"/>
    </row>
    <row r="531" spans="1:16">
      <c r="A531" s="175">
        <v>528</v>
      </c>
      <c r="B531" s="159" t="s">
        <v>134</v>
      </c>
      <c r="C531" s="159" t="s">
        <v>124</v>
      </c>
      <c r="D531" s="159" t="s">
        <v>936</v>
      </c>
      <c r="E531" s="159" t="s">
        <v>937</v>
      </c>
      <c r="F531" s="156">
        <v>1294</v>
      </c>
      <c r="G531" s="163">
        <v>2228187.7749999999</v>
      </c>
      <c r="H531" s="10">
        <v>679</v>
      </c>
      <c r="I531" s="10">
        <v>1159235</v>
      </c>
      <c r="J531" s="49">
        <f t="shared" si="40"/>
        <v>0.52472952086553326</v>
      </c>
      <c r="K531" s="49">
        <f t="shared" si="41"/>
        <v>0.52025911505595623</v>
      </c>
      <c r="L531" s="49">
        <f t="shared" si="42"/>
        <v>0.15741885625965998</v>
      </c>
      <c r="M531" s="49">
        <f t="shared" si="43"/>
        <v>0.36418138053916932</v>
      </c>
      <c r="N531" s="144">
        <f t="shared" si="44"/>
        <v>0.52160023679882928</v>
      </c>
      <c r="O531" s="47"/>
      <c r="P531" s="47"/>
    </row>
    <row r="532" spans="1:16">
      <c r="A532" s="175">
        <v>529</v>
      </c>
      <c r="B532" s="159" t="s">
        <v>134</v>
      </c>
      <c r="C532" s="159" t="s">
        <v>124</v>
      </c>
      <c r="D532" s="159" t="s">
        <v>943</v>
      </c>
      <c r="E532" s="159" t="s">
        <v>944</v>
      </c>
      <c r="F532" s="156">
        <v>1172</v>
      </c>
      <c r="G532" s="163">
        <v>1894046.7749999999</v>
      </c>
      <c r="H532" s="10">
        <v>385</v>
      </c>
      <c r="I532" s="10">
        <v>668205</v>
      </c>
      <c r="J532" s="49">
        <f t="shared" si="40"/>
        <v>0.32849829351535836</v>
      </c>
      <c r="K532" s="49">
        <f t="shared" si="41"/>
        <v>0.35279223766794249</v>
      </c>
      <c r="L532" s="49">
        <f t="shared" si="42"/>
        <v>9.8549488054607504E-2</v>
      </c>
      <c r="M532" s="49">
        <f t="shared" si="43"/>
        <v>0.24695456636755972</v>
      </c>
      <c r="N532" s="144">
        <f t="shared" si="44"/>
        <v>0.34550405442216725</v>
      </c>
      <c r="P532" s="47"/>
    </row>
    <row r="533" spans="1:16">
      <c r="A533" s="175">
        <v>530</v>
      </c>
      <c r="B533" s="159" t="s">
        <v>134</v>
      </c>
      <c r="C533" s="159" t="s">
        <v>124</v>
      </c>
      <c r="D533" s="159" t="s">
        <v>942</v>
      </c>
      <c r="E533" s="169" t="s">
        <v>1437</v>
      </c>
      <c r="F533" s="156">
        <v>1148</v>
      </c>
      <c r="G533" s="163">
        <v>2059749.6</v>
      </c>
      <c r="H533" s="10">
        <v>694</v>
      </c>
      <c r="I533" s="10">
        <v>1160055</v>
      </c>
      <c r="J533" s="49">
        <f t="shared" si="40"/>
        <v>0.60452961672473871</v>
      </c>
      <c r="K533" s="49">
        <f t="shared" si="41"/>
        <v>0.56320195425696407</v>
      </c>
      <c r="L533" s="49">
        <f t="shared" si="42"/>
        <v>0.18135888501742162</v>
      </c>
      <c r="M533" s="49">
        <f t="shared" si="43"/>
        <v>0.3942413679798748</v>
      </c>
      <c r="N533" s="144">
        <f t="shared" si="44"/>
        <v>0.57560025299729645</v>
      </c>
    </row>
    <row r="534" spans="1:16">
      <c r="B534" s="173"/>
      <c r="C534" s="173"/>
      <c r="D534" s="174"/>
      <c r="E534" s="173"/>
      <c r="F534" s="155">
        <f>SUM(F4:F533)</f>
        <v>593607.75999999989</v>
      </c>
      <c r="G534" s="155">
        <f>SUM(G4:G533)</f>
        <v>1159143605.6349993</v>
      </c>
    </row>
  </sheetData>
  <mergeCells count="11">
    <mergeCell ref="A1:A3"/>
    <mergeCell ref="B1:B3"/>
    <mergeCell ref="C1:C3"/>
    <mergeCell ref="E1:E3"/>
    <mergeCell ref="D1:D3"/>
    <mergeCell ref="L1:M2"/>
    <mergeCell ref="N1:N3"/>
    <mergeCell ref="F2:G2"/>
    <mergeCell ref="H2:I2"/>
    <mergeCell ref="J2:K2"/>
    <mergeCell ref="F1:K1"/>
  </mergeCells>
  <conditionalFormatting sqref="N4:N533">
    <cfRule type="expression" dxfId="57" priority="236">
      <formula>$N4&lt;10%</formula>
    </cfRule>
  </conditionalFormatting>
  <conditionalFormatting sqref="N4:N533">
    <cfRule type="expression" dxfId="56" priority="235">
      <formula>$N4&gt;79.5%</formula>
    </cfRule>
  </conditionalFormatting>
  <conditionalFormatting sqref="D133:D139">
    <cfRule type="duplicateValues" dxfId="55" priority="39"/>
  </conditionalFormatting>
  <conditionalFormatting sqref="D147:D149">
    <cfRule type="duplicateValues" dxfId="54" priority="37"/>
  </conditionalFormatting>
  <conditionalFormatting sqref="D147:D149">
    <cfRule type="duplicateValues" dxfId="53" priority="38"/>
  </conditionalFormatting>
  <conditionalFormatting sqref="E147:E149">
    <cfRule type="duplicateValues" dxfId="52" priority="36"/>
  </conditionalFormatting>
  <conditionalFormatting sqref="D161:D166">
    <cfRule type="duplicateValues" dxfId="51" priority="34"/>
  </conditionalFormatting>
  <conditionalFormatting sqref="D161:D166">
    <cfRule type="duplicateValues" dxfId="50" priority="35"/>
  </conditionalFormatting>
  <conditionalFormatting sqref="E161:E166">
    <cfRule type="duplicateValues" dxfId="49" priority="33"/>
  </conditionalFormatting>
  <conditionalFormatting sqref="D254:D257">
    <cfRule type="duplicateValues" dxfId="48" priority="19"/>
    <cfRule type="duplicateValues" dxfId="47" priority="20"/>
  </conditionalFormatting>
  <conditionalFormatting sqref="D262:D263">
    <cfRule type="duplicateValues" dxfId="46" priority="17"/>
    <cfRule type="duplicateValues" dxfId="45" priority="18"/>
  </conditionalFormatting>
  <conditionalFormatting sqref="D218:D225">
    <cfRule type="duplicateValues" dxfId="44" priority="14"/>
    <cfRule type="duplicateValues" dxfId="43" priority="15"/>
  </conditionalFormatting>
  <conditionalFormatting sqref="D218:D225">
    <cfRule type="duplicateValues" dxfId="42" priority="16"/>
  </conditionalFormatting>
  <conditionalFormatting sqref="D253">
    <cfRule type="duplicateValues" dxfId="41" priority="21"/>
    <cfRule type="duplicateValues" dxfId="40" priority="22"/>
  </conditionalFormatting>
  <conditionalFormatting sqref="D258:D261">
    <cfRule type="duplicateValues" dxfId="39" priority="23"/>
    <cfRule type="duplicateValues" dxfId="38" priority="24"/>
  </conditionalFormatting>
  <conditionalFormatting sqref="D264:D278">
    <cfRule type="duplicateValues" dxfId="37" priority="25"/>
    <cfRule type="duplicateValues" dxfId="36" priority="26"/>
  </conditionalFormatting>
  <conditionalFormatting sqref="D226:D229">
    <cfRule type="duplicateValues" dxfId="35" priority="10"/>
    <cfRule type="duplicateValues" dxfId="34" priority="11"/>
  </conditionalFormatting>
  <conditionalFormatting sqref="D230:D234">
    <cfRule type="duplicateValues" dxfId="33" priority="12"/>
    <cfRule type="duplicateValues" dxfId="32" priority="13"/>
  </conditionalFormatting>
  <conditionalFormatting sqref="D248:D252">
    <cfRule type="duplicateValues" dxfId="31" priority="8"/>
    <cfRule type="duplicateValues" dxfId="30" priority="9"/>
  </conditionalFormatting>
  <conditionalFormatting sqref="D235:D237">
    <cfRule type="duplicateValues" dxfId="29" priority="6"/>
    <cfRule type="duplicateValues" dxfId="28" priority="7"/>
  </conditionalFormatting>
  <conditionalFormatting sqref="D238:D242">
    <cfRule type="duplicateValues" dxfId="27" priority="4"/>
    <cfRule type="duplicateValues" dxfId="26" priority="5"/>
  </conditionalFormatting>
  <conditionalFormatting sqref="D243:D247">
    <cfRule type="duplicateValues" dxfId="25" priority="2"/>
    <cfRule type="duplicateValues" dxfId="24" priority="3"/>
  </conditionalFormatting>
  <conditionalFormatting sqref="D262:E263">
    <cfRule type="duplicateValues" dxfId="23" priority="27"/>
  </conditionalFormatting>
  <conditionalFormatting sqref="E218:E225">
    <cfRule type="duplicateValues" dxfId="22" priority="28"/>
  </conditionalFormatting>
  <conditionalFormatting sqref="D253:E261">
    <cfRule type="duplicateValues" dxfId="21" priority="29"/>
  </conditionalFormatting>
  <conditionalFormatting sqref="D226:E234">
    <cfRule type="duplicateValues" dxfId="20" priority="30"/>
  </conditionalFormatting>
  <conditionalFormatting sqref="D248:E252">
    <cfRule type="duplicateValues" dxfId="19" priority="31"/>
  </conditionalFormatting>
  <conditionalFormatting sqref="D235:E247">
    <cfRule type="duplicateValues" dxfId="18" priority="32"/>
  </conditionalFormatting>
  <conditionalFormatting sqref="D294:D295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546"/>
  <sheetViews>
    <sheetView topLeftCell="A525" workbookViewId="0">
      <selection activeCell="A2" sqref="A2:D546"/>
    </sheetView>
  </sheetViews>
  <sheetFormatPr defaultRowHeight="1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>
      <c r="A1" s="81" t="s">
        <v>1263</v>
      </c>
      <c r="B1" s="81" t="s">
        <v>0</v>
      </c>
      <c r="C1" s="81" t="s">
        <v>187</v>
      </c>
      <c r="D1" s="81" t="s">
        <v>188</v>
      </c>
    </row>
    <row r="2" spans="1:4">
      <c r="A2" s="82" t="s">
        <v>17</v>
      </c>
      <c r="B2" s="63" t="s">
        <v>3</v>
      </c>
      <c r="C2" s="63" t="s">
        <v>202</v>
      </c>
      <c r="D2" s="82" t="s">
        <v>429</v>
      </c>
    </row>
    <row r="3" spans="1:4">
      <c r="A3" s="82" t="s">
        <v>17</v>
      </c>
      <c r="B3" s="63" t="s">
        <v>3</v>
      </c>
      <c r="C3" s="63" t="s">
        <v>198</v>
      </c>
      <c r="D3" s="82" t="s">
        <v>992</v>
      </c>
    </row>
    <row r="4" spans="1:4">
      <c r="A4" s="82" t="s">
        <v>17</v>
      </c>
      <c r="B4" s="63" t="s">
        <v>3</v>
      </c>
      <c r="C4" s="63" t="s">
        <v>196</v>
      </c>
      <c r="D4" s="82" t="s">
        <v>993</v>
      </c>
    </row>
    <row r="5" spans="1:4">
      <c r="A5" s="82" t="s">
        <v>17</v>
      </c>
      <c r="B5" s="63" t="s">
        <v>3</v>
      </c>
      <c r="C5" s="63" t="s">
        <v>199</v>
      </c>
      <c r="D5" s="82" t="s">
        <v>1120</v>
      </c>
    </row>
    <row r="6" spans="1:4">
      <c r="A6" s="82" t="s">
        <v>17</v>
      </c>
      <c r="B6" s="63" t="s">
        <v>3</v>
      </c>
      <c r="C6" s="63" t="s">
        <v>201</v>
      </c>
      <c r="D6" s="82" t="s">
        <v>1121</v>
      </c>
    </row>
    <row r="7" spans="1:4">
      <c r="A7" s="82" t="s">
        <v>17</v>
      </c>
      <c r="B7" s="63" t="s">
        <v>3</v>
      </c>
      <c r="C7" s="63" t="s">
        <v>197</v>
      </c>
      <c r="D7" s="82" t="s">
        <v>994</v>
      </c>
    </row>
    <row r="8" spans="1:4">
      <c r="A8" s="82" t="s">
        <v>17</v>
      </c>
      <c r="B8" s="63" t="s">
        <v>3</v>
      </c>
      <c r="C8" s="63" t="s">
        <v>200</v>
      </c>
      <c r="D8" s="82" t="s">
        <v>1122</v>
      </c>
    </row>
    <row r="9" spans="1:4">
      <c r="A9" s="82" t="s">
        <v>2</v>
      </c>
      <c r="B9" s="63" t="s">
        <v>3</v>
      </c>
      <c r="C9" s="63" t="s">
        <v>204</v>
      </c>
      <c r="D9" s="82" t="s">
        <v>205</v>
      </c>
    </row>
    <row r="10" spans="1:4">
      <c r="A10" s="82" t="s">
        <v>2</v>
      </c>
      <c r="B10" s="63" t="s">
        <v>3</v>
      </c>
      <c r="C10" s="63" t="s">
        <v>203</v>
      </c>
      <c r="D10" s="82" t="s">
        <v>995</v>
      </c>
    </row>
    <row r="11" spans="1:4">
      <c r="A11" s="82" t="s">
        <v>2</v>
      </c>
      <c r="B11" s="63" t="s">
        <v>3</v>
      </c>
      <c r="C11" s="63" t="s">
        <v>206</v>
      </c>
      <c r="D11" s="82" t="s">
        <v>1128</v>
      </c>
    </row>
    <row r="12" spans="1:4">
      <c r="A12" s="82" t="s">
        <v>2</v>
      </c>
      <c r="B12" s="63" t="s">
        <v>3</v>
      </c>
      <c r="C12" s="63" t="s">
        <v>207</v>
      </c>
      <c r="D12" s="82" t="s">
        <v>1129</v>
      </c>
    </row>
    <row r="13" spans="1:4">
      <c r="A13" s="82" t="s">
        <v>18</v>
      </c>
      <c r="B13" s="63" t="s">
        <v>3</v>
      </c>
      <c r="C13" s="63" t="s">
        <v>208</v>
      </c>
      <c r="D13" s="82" t="s">
        <v>996</v>
      </c>
    </row>
    <row r="14" spans="1:4">
      <c r="A14" s="82" t="s">
        <v>18</v>
      </c>
      <c r="B14" s="63" t="s">
        <v>3</v>
      </c>
      <c r="C14" s="63" t="s">
        <v>209</v>
      </c>
      <c r="D14" s="82" t="s">
        <v>210</v>
      </c>
    </row>
    <row r="15" spans="1:4">
      <c r="A15" s="82" t="s">
        <v>4</v>
      </c>
      <c r="B15" s="63" t="s">
        <v>3</v>
      </c>
      <c r="C15" s="63" t="s">
        <v>212</v>
      </c>
      <c r="D15" s="82" t="s">
        <v>213</v>
      </c>
    </row>
    <row r="16" spans="1:4">
      <c r="A16" s="82" t="s">
        <v>4</v>
      </c>
      <c r="B16" s="63" t="s">
        <v>3</v>
      </c>
      <c r="C16" s="63" t="s">
        <v>218</v>
      </c>
      <c r="D16" s="82" t="s">
        <v>219</v>
      </c>
    </row>
    <row r="17" spans="1:4">
      <c r="A17" s="82" t="s">
        <v>4</v>
      </c>
      <c r="B17" s="63" t="s">
        <v>3</v>
      </c>
      <c r="C17" s="63" t="s">
        <v>216</v>
      </c>
      <c r="D17" s="83" t="s">
        <v>217</v>
      </c>
    </row>
    <row r="18" spans="1:4">
      <c r="A18" s="82" t="s">
        <v>4</v>
      </c>
      <c r="B18" s="63" t="s">
        <v>3</v>
      </c>
      <c r="C18" s="63" t="s">
        <v>214</v>
      </c>
      <c r="D18" s="82" t="s">
        <v>215</v>
      </c>
    </row>
    <row r="19" spans="1:4">
      <c r="A19" s="82" t="s">
        <v>4</v>
      </c>
      <c r="B19" s="63" t="s">
        <v>3</v>
      </c>
      <c r="C19" s="63" t="s">
        <v>211</v>
      </c>
      <c r="D19" s="82" t="s">
        <v>997</v>
      </c>
    </row>
    <row r="20" spans="1:4">
      <c r="A20" s="82" t="s">
        <v>4</v>
      </c>
      <c r="B20" s="63" t="s">
        <v>3</v>
      </c>
      <c r="C20" s="63" t="s">
        <v>220</v>
      </c>
      <c r="D20" s="82" t="s">
        <v>221</v>
      </c>
    </row>
    <row r="21" spans="1:4">
      <c r="A21" s="82" t="s">
        <v>1233</v>
      </c>
      <c r="B21" s="63" t="s">
        <v>3</v>
      </c>
      <c r="C21" s="63" t="s">
        <v>224</v>
      </c>
      <c r="D21" s="82" t="s">
        <v>225</v>
      </c>
    </row>
    <row r="22" spans="1:4">
      <c r="A22" s="82" t="s">
        <v>1233</v>
      </c>
      <c r="B22" s="63" t="s">
        <v>3</v>
      </c>
      <c r="C22" s="63" t="s">
        <v>222</v>
      </c>
      <c r="D22" s="82" t="s">
        <v>223</v>
      </c>
    </row>
    <row r="23" spans="1:4">
      <c r="A23" s="82" t="s">
        <v>1233</v>
      </c>
      <c r="B23" s="63" t="s">
        <v>3</v>
      </c>
      <c r="C23" s="63" t="s">
        <v>226</v>
      </c>
      <c r="D23" s="82" t="s">
        <v>227</v>
      </c>
    </row>
    <row r="24" spans="1:4">
      <c r="A24" s="82" t="s">
        <v>1233</v>
      </c>
      <c r="B24" s="63" t="s">
        <v>3</v>
      </c>
      <c r="C24" s="63" t="s">
        <v>228</v>
      </c>
      <c r="D24" s="82" t="s">
        <v>229</v>
      </c>
    </row>
    <row r="25" spans="1:4">
      <c r="A25" s="82" t="s">
        <v>6</v>
      </c>
      <c r="B25" s="63" t="s">
        <v>3</v>
      </c>
      <c r="C25" s="63" t="s">
        <v>230</v>
      </c>
      <c r="D25" s="82" t="s">
        <v>231</v>
      </c>
    </row>
    <row r="26" spans="1:4">
      <c r="A26" s="82" t="s">
        <v>6</v>
      </c>
      <c r="B26" s="63" t="s">
        <v>3</v>
      </c>
      <c r="C26" s="63" t="s">
        <v>232</v>
      </c>
      <c r="D26" s="82" t="s">
        <v>998</v>
      </c>
    </row>
    <row r="27" spans="1:4">
      <c r="A27" s="82" t="s">
        <v>1261</v>
      </c>
      <c r="B27" s="63" t="s">
        <v>3</v>
      </c>
      <c r="C27" s="59" t="s">
        <v>233</v>
      </c>
      <c r="D27" s="84" t="s">
        <v>999</v>
      </c>
    </row>
    <row r="28" spans="1:4">
      <c r="A28" s="82" t="s">
        <v>1261</v>
      </c>
      <c r="B28" s="63" t="s">
        <v>3</v>
      </c>
      <c r="C28" s="59" t="s">
        <v>234</v>
      </c>
      <c r="D28" s="84" t="s">
        <v>1000</v>
      </c>
    </row>
    <row r="29" spans="1:4">
      <c r="A29" s="82" t="s">
        <v>1261</v>
      </c>
      <c r="B29" s="63" t="s">
        <v>3</v>
      </c>
      <c r="C29" s="59" t="s">
        <v>235</v>
      </c>
      <c r="D29" s="84" t="s">
        <v>1123</v>
      </c>
    </row>
    <row r="30" spans="1:4">
      <c r="A30" s="82" t="s">
        <v>16</v>
      </c>
      <c r="B30" s="63" t="s">
        <v>3</v>
      </c>
      <c r="C30" s="59" t="s">
        <v>240</v>
      </c>
      <c r="D30" s="84" t="s">
        <v>1126</v>
      </c>
    </row>
    <row r="31" spans="1:4">
      <c r="A31" s="82" t="s">
        <v>16</v>
      </c>
      <c r="B31" s="63" t="s">
        <v>3</v>
      </c>
      <c r="C31" s="59" t="s">
        <v>238</v>
      </c>
      <c r="D31" s="84" t="s">
        <v>239</v>
      </c>
    </row>
    <row r="32" spans="1:4">
      <c r="A32" s="82" t="s">
        <v>16</v>
      </c>
      <c r="B32" s="63" t="s">
        <v>3</v>
      </c>
      <c r="C32" s="59" t="s">
        <v>236</v>
      </c>
      <c r="D32" s="84" t="s">
        <v>237</v>
      </c>
    </row>
    <row r="33" spans="1:4">
      <c r="A33" s="82" t="s">
        <v>16</v>
      </c>
      <c r="B33" s="63" t="s">
        <v>3</v>
      </c>
      <c r="C33" s="59" t="s">
        <v>241</v>
      </c>
      <c r="D33" s="85" t="s">
        <v>1264</v>
      </c>
    </row>
    <row r="34" spans="1:4">
      <c r="A34" s="82" t="s">
        <v>7</v>
      </c>
      <c r="B34" s="63" t="s">
        <v>3</v>
      </c>
      <c r="C34" s="59" t="s">
        <v>248</v>
      </c>
      <c r="D34" s="84" t="s">
        <v>249</v>
      </c>
    </row>
    <row r="35" spans="1:4">
      <c r="A35" s="82" t="s">
        <v>7</v>
      </c>
      <c r="B35" s="63" t="s">
        <v>3</v>
      </c>
      <c r="C35" s="59" t="s">
        <v>246</v>
      </c>
      <c r="D35" s="84" t="s">
        <v>247</v>
      </c>
    </row>
    <row r="36" spans="1:4">
      <c r="A36" s="82" t="s">
        <v>7</v>
      </c>
      <c r="B36" s="63" t="s">
        <v>3</v>
      </c>
      <c r="C36" s="59" t="s">
        <v>244</v>
      </c>
      <c r="D36" s="84" t="s">
        <v>245</v>
      </c>
    </row>
    <row r="37" spans="1:4">
      <c r="A37" s="82" t="s">
        <v>7</v>
      </c>
      <c r="B37" s="63" t="s">
        <v>3</v>
      </c>
      <c r="C37" s="59" t="s">
        <v>242</v>
      </c>
      <c r="D37" s="84" t="s">
        <v>243</v>
      </c>
    </row>
    <row r="38" spans="1:4">
      <c r="A38" s="82" t="s">
        <v>9</v>
      </c>
      <c r="B38" s="63" t="s">
        <v>3</v>
      </c>
      <c r="C38" s="63" t="s">
        <v>250</v>
      </c>
      <c r="D38" s="2" t="s">
        <v>1124</v>
      </c>
    </row>
    <row r="39" spans="1:4">
      <c r="A39" s="82" t="s">
        <v>9</v>
      </c>
      <c r="B39" s="63" t="s">
        <v>3</v>
      </c>
      <c r="C39" s="63" t="s">
        <v>251</v>
      </c>
      <c r="D39" s="2" t="s">
        <v>1125</v>
      </c>
    </row>
    <row r="40" spans="1:4">
      <c r="A40" s="82" t="s">
        <v>10</v>
      </c>
      <c r="B40" s="63" t="s">
        <v>3</v>
      </c>
      <c r="C40" s="63" t="s">
        <v>252</v>
      </c>
      <c r="D40" s="2" t="s">
        <v>253</v>
      </c>
    </row>
    <row r="41" spans="1:4">
      <c r="A41" s="82" t="s">
        <v>10</v>
      </c>
      <c r="B41" s="63" t="s">
        <v>3</v>
      </c>
      <c r="C41" s="63" t="s">
        <v>255</v>
      </c>
      <c r="D41" s="2" t="s">
        <v>1127</v>
      </c>
    </row>
    <row r="42" spans="1:4">
      <c r="A42" s="82" t="s">
        <v>10</v>
      </c>
      <c r="B42" s="63" t="s">
        <v>3</v>
      </c>
      <c r="C42" s="63" t="s">
        <v>254</v>
      </c>
      <c r="D42" s="2" t="s">
        <v>1265</v>
      </c>
    </row>
    <row r="43" spans="1:4">
      <c r="A43" s="82" t="s">
        <v>1132</v>
      </c>
      <c r="B43" s="63" t="s">
        <v>3</v>
      </c>
      <c r="C43" s="63" t="s">
        <v>256</v>
      </c>
      <c r="D43" s="2" t="s">
        <v>1133</v>
      </c>
    </row>
    <row r="44" spans="1:4">
      <c r="A44" s="82" t="s">
        <v>1132</v>
      </c>
      <c r="B44" s="63" t="s">
        <v>3</v>
      </c>
      <c r="C44" s="63" t="s">
        <v>257</v>
      </c>
      <c r="D44" s="2" t="s">
        <v>1266</v>
      </c>
    </row>
    <row r="45" spans="1:4">
      <c r="A45" s="82" t="s">
        <v>12</v>
      </c>
      <c r="B45" s="63" t="s">
        <v>3</v>
      </c>
      <c r="C45" s="63" t="s">
        <v>258</v>
      </c>
      <c r="D45" s="82" t="s">
        <v>1001</v>
      </c>
    </row>
    <row r="46" spans="1:4">
      <c r="A46" s="82" t="s">
        <v>12</v>
      </c>
      <c r="B46" s="63" t="s">
        <v>3</v>
      </c>
      <c r="C46" s="63" t="s">
        <v>259</v>
      </c>
      <c r="D46" s="82" t="s">
        <v>1099</v>
      </c>
    </row>
    <row r="47" spans="1:4">
      <c r="A47" s="82" t="s">
        <v>12</v>
      </c>
      <c r="B47" s="63" t="s">
        <v>3</v>
      </c>
      <c r="C47" s="63" t="s">
        <v>260</v>
      </c>
      <c r="D47" s="82" t="s">
        <v>1002</v>
      </c>
    </row>
    <row r="48" spans="1:4">
      <c r="A48" s="82" t="s">
        <v>12</v>
      </c>
      <c r="B48" s="63" t="s">
        <v>3</v>
      </c>
      <c r="C48" s="63" t="s">
        <v>261</v>
      </c>
      <c r="D48" s="82" t="s">
        <v>1003</v>
      </c>
    </row>
    <row r="49" spans="1:4">
      <c r="A49" s="82" t="s">
        <v>12</v>
      </c>
      <c r="B49" s="63" t="s">
        <v>3</v>
      </c>
      <c r="C49" s="63" t="s">
        <v>1130</v>
      </c>
      <c r="D49" s="82" t="s">
        <v>1131</v>
      </c>
    </row>
    <row r="50" spans="1:4">
      <c r="A50" s="82" t="s">
        <v>14</v>
      </c>
      <c r="B50" s="63" t="s">
        <v>3</v>
      </c>
      <c r="C50" s="63" t="s">
        <v>262</v>
      </c>
      <c r="D50" s="82" t="s">
        <v>1100</v>
      </c>
    </row>
    <row r="51" spans="1:4">
      <c r="A51" s="82" t="s">
        <v>14</v>
      </c>
      <c r="B51" s="63" t="s">
        <v>3</v>
      </c>
      <c r="C51" s="63" t="s">
        <v>263</v>
      </c>
      <c r="D51" s="82" t="s">
        <v>1004</v>
      </c>
    </row>
    <row r="52" spans="1:4">
      <c r="A52" s="82" t="s">
        <v>14</v>
      </c>
      <c r="B52" s="63" t="s">
        <v>3</v>
      </c>
      <c r="C52" s="63" t="s">
        <v>265</v>
      </c>
      <c r="D52" s="82" t="s">
        <v>266</v>
      </c>
    </row>
    <row r="53" spans="1:4">
      <c r="A53" s="82" t="s">
        <v>14</v>
      </c>
      <c r="B53" s="63" t="s">
        <v>3</v>
      </c>
      <c r="C53" s="63" t="s">
        <v>264</v>
      </c>
      <c r="D53" s="82" t="s">
        <v>1005</v>
      </c>
    </row>
    <row r="54" spans="1:4">
      <c r="A54" s="86" t="s">
        <v>152</v>
      </c>
      <c r="B54" s="86" t="s">
        <v>173</v>
      </c>
      <c r="C54" s="86" t="s">
        <v>350</v>
      </c>
      <c r="D54" s="86" t="s">
        <v>351</v>
      </c>
    </row>
    <row r="55" spans="1:4">
      <c r="A55" s="87" t="s">
        <v>152</v>
      </c>
      <c r="B55" s="87" t="s">
        <v>173</v>
      </c>
      <c r="C55" s="87" t="s">
        <v>354</v>
      </c>
      <c r="D55" s="87" t="s">
        <v>1163</v>
      </c>
    </row>
    <row r="56" spans="1:4">
      <c r="A56" s="87" t="s">
        <v>152</v>
      </c>
      <c r="B56" s="87" t="s">
        <v>173</v>
      </c>
      <c r="C56" s="87" t="s">
        <v>352</v>
      </c>
      <c r="D56" s="87" t="s">
        <v>353</v>
      </c>
    </row>
    <row r="57" spans="1:4">
      <c r="A57" s="87" t="s">
        <v>153</v>
      </c>
      <c r="B57" s="87" t="s">
        <v>173</v>
      </c>
      <c r="C57" s="87" t="s">
        <v>355</v>
      </c>
      <c r="D57" s="87" t="s">
        <v>356</v>
      </c>
    </row>
    <row r="58" spans="1:4">
      <c r="A58" s="87" t="s">
        <v>153</v>
      </c>
      <c r="B58" s="87" t="s">
        <v>173</v>
      </c>
      <c r="C58" s="87" t="s">
        <v>357</v>
      </c>
      <c r="D58" s="87" t="s">
        <v>358</v>
      </c>
    </row>
    <row r="59" spans="1:4">
      <c r="A59" s="87" t="s">
        <v>153</v>
      </c>
      <c r="B59" s="87" t="s">
        <v>173</v>
      </c>
      <c r="C59" s="87" t="s">
        <v>359</v>
      </c>
      <c r="D59" s="87" t="s">
        <v>360</v>
      </c>
    </row>
    <row r="60" spans="1:4">
      <c r="A60" s="87" t="s">
        <v>154</v>
      </c>
      <c r="B60" s="87" t="s">
        <v>173</v>
      </c>
      <c r="C60" s="87" t="s">
        <v>361</v>
      </c>
      <c r="D60" s="87" t="s">
        <v>1267</v>
      </c>
    </row>
    <row r="61" spans="1:4">
      <c r="A61" s="87" t="s">
        <v>154</v>
      </c>
      <c r="B61" s="87" t="s">
        <v>173</v>
      </c>
      <c r="C61" s="87" t="s">
        <v>363</v>
      </c>
      <c r="D61" s="87" t="s">
        <v>365</v>
      </c>
    </row>
    <row r="62" spans="1:4">
      <c r="A62" s="87" t="s">
        <v>154</v>
      </c>
      <c r="B62" s="87" t="s">
        <v>173</v>
      </c>
      <c r="C62" s="87" t="s">
        <v>364</v>
      </c>
      <c r="D62" s="87" t="s">
        <v>1268</v>
      </c>
    </row>
    <row r="63" spans="1:4">
      <c r="A63" s="87" t="s">
        <v>142</v>
      </c>
      <c r="B63" s="87" t="s">
        <v>173</v>
      </c>
      <c r="C63" s="88" t="s">
        <v>300</v>
      </c>
      <c r="D63" s="89" t="s">
        <v>301</v>
      </c>
    </row>
    <row r="64" spans="1:4">
      <c r="A64" s="87" t="s">
        <v>142</v>
      </c>
      <c r="B64" s="87" t="s">
        <v>173</v>
      </c>
      <c r="C64" s="88" t="s">
        <v>302</v>
      </c>
      <c r="D64" s="89" t="s">
        <v>303</v>
      </c>
    </row>
    <row r="65" spans="1:4">
      <c r="A65" s="87" t="s">
        <v>142</v>
      </c>
      <c r="B65" s="87" t="s">
        <v>173</v>
      </c>
      <c r="C65" s="88" t="s">
        <v>304</v>
      </c>
      <c r="D65" s="89" t="s">
        <v>305</v>
      </c>
    </row>
    <row r="66" spans="1:4">
      <c r="A66" s="87" t="s">
        <v>142</v>
      </c>
      <c r="B66" s="87" t="s">
        <v>173</v>
      </c>
      <c r="C66" s="88" t="s">
        <v>298</v>
      </c>
      <c r="D66" s="89" t="s">
        <v>299</v>
      </c>
    </row>
    <row r="67" spans="1:4">
      <c r="A67" s="87" t="s">
        <v>143</v>
      </c>
      <c r="B67" s="87" t="s">
        <v>173</v>
      </c>
      <c r="C67" s="88" t="s">
        <v>310</v>
      </c>
      <c r="D67" s="89" t="s">
        <v>311</v>
      </c>
    </row>
    <row r="68" spans="1:4">
      <c r="A68" s="87" t="s">
        <v>143</v>
      </c>
      <c r="B68" s="87" t="s">
        <v>173</v>
      </c>
      <c r="C68" s="88" t="s">
        <v>312</v>
      </c>
      <c r="D68" s="89" t="s">
        <v>313</v>
      </c>
    </row>
    <row r="69" spans="1:4">
      <c r="A69" s="87" t="s">
        <v>143</v>
      </c>
      <c r="B69" s="87" t="s">
        <v>173</v>
      </c>
      <c r="C69" s="88" t="s">
        <v>306</v>
      </c>
      <c r="D69" s="89" t="s">
        <v>1006</v>
      </c>
    </row>
    <row r="70" spans="1:4">
      <c r="A70" s="87" t="s">
        <v>143</v>
      </c>
      <c r="B70" s="87" t="s">
        <v>173</v>
      </c>
      <c r="C70" s="88" t="s">
        <v>308</v>
      </c>
      <c r="D70" s="89" t="s">
        <v>309</v>
      </c>
    </row>
    <row r="71" spans="1:4">
      <c r="A71" s="87" t="s">
        <v>143</v>
      </c>
      <c r="B71" s="87" t="s">
        <v>173</v>
      </c>
      <c r="C71" s="88" t="s">
        <v>307</v>
      </c>
      <c r="D71" t="s">
        <v>1164</v>
      </c>
    </row>
    <row r="72" spans="1:4">
      <c r="A72" s="87" t="s">
        <v>155</v>
      </c>
      <c r="B72" s="87" t="s">
        <v>173</v>
      </c>
      <c r="C72" s="88" t="s">
        <v>314</v>
      </c>
      <c r="D72" s="89" t="s">
        <v>315</v>
      </c>
    </row>
    <row r="73" spans="1:4">
      <c r="A73" s="87" t="s">
        <v>155</v>
      </c>
      <c r="B73" s="87" t="s">
        <v>173</v>
      </c>
      <c r="C73" s="88" t="s">
        <v>318</v>
      </c>
      <c r="D73" s="89" t="s">
        <v>319</v>
      </c>
    </row>
    <row r="74" spans="1:4">
      <c r="A74" s="87" t="s">
        <v>155</v>
      </c>
      <c r="B74" s="87" t="s">
        <v>173</v>
      </c>
      <c r="C74" s="88" t="s">
        <v>316</v>
      </c>
      <c r="D74" s="87" t="s">
        <v>317</v>
      </c>
    </row>
    <row r="75" spans="1:4">
      <c r="A75" s="90" t="s">
        <v>156</v>
      </c>
      <c r="B75" s="90" t="s">
        <v>173</v>
      </c>
      <c r="C75" s="90" t="s">
        <v>271</v>
      </c>
      <c r="D75" s="90" t="s">
        <v>272</v>
      </c>
    </row>
    <row r="76" spans="1:4">
      <c r="A76" s="90" t="s">
        <v>156</v>
      </c>
      <c r="B76" s="90" t="s">
        <v>173</v>
      </c>
      <c r="C76" s="90" t="s">
        <v>274</v>
      </c>
      <c r="D76" s="90" t="s">
        <v>275</v>
      </c>
    </row>
    <row r="77" spans="1:4">
      <c r="A77" s="90" t="s">
        <v>156</v>
      </c>
      <c r="B77" s="90" t="s">
        <v>173</v>
      </c>
      <c r="C77" s="90" t="s">
        <v>276</v>
      </c>
      <c r="D77" s="90" t="s">
        <v>1017</v>
      </c>
    </row>
    <row r="78" spans="1:4">
      <c r="A78" s="90" t="s">
        <v>156</v>
      </c>
      <c r="B78" s="90" t="s">
        <v>173</v>
      </c>
      <c r="C78" s="90" t="s">
        <v>273</v>
      </c>
      <c r="D78" s="90" t="s">
        <v>1018</v>
      </c>
    </row>
    <row r="79" spans="1:4">
      <c r="A79" s="90" t="s">
        <v>1234</v>
      </c>
      <c r="B79" s="90" t="s">
        <v>173</v>
      </c>
      <c r="C79" s="91" t="s">
        <v>278</v>
      </c>
      <c r="D79" s="91" t="s">
        <v>1014</v>
      </c>
    </row>
    <row r="80" spans="1:4">
      <c r="A80" s="90" t="s">
        <v>1234</v>
      </c>
      <c r="B80" s="90" t="s">
        <v>173</v>
      </c>
      <c r="C80" s="90" t="s">
        <v>279</v>
      </c>
      <c r="D80" s="90" t="s">
        <v>1015</v>
      </c>
    </row>
    <row r="81" spans="1:4">
      <c r="A81" s="90" t="s">
        <v>1234</v>
      </c>
      <c r="B81" s="90" t="s">
        <v>173</v>
      </c>
      <c r="C81" s="90" t="s">
        <v>277</v>
      </c>
      <c r="D81" s="90" t="s">
        <v>1016</v>
      </c>
    </row>
    <row r="82" spans="1:4">
      <c r="A82" s="90" t="s">
        <v>158</v>
      </c>
      <c r="B82" s="2" t="s">
        <v>173</v>
      </c>
      <c r="C82" s="92" t="s">
        <v>288</v>
      </c>
      <c r="D82" s="92" t="s">
        <v>1165</v>
      </c>
    </row>
    <row r="83" spans="1:4">
      <c r="A83" s="90" t="s">
        <v>158</v>
      </c>
      <c r="B83" s="2" t="s">
        <v>173</v>
      </c>
      <c r="C83" s="92" t="s">
        <v>289</v>
      </c>
      <c r="D83" s="92" t="s">
        <v>290</v>
      </c>
    </row>
    <row r="84" spans="1:4">
      <c r="A84" s="90" t="s">
        <v>158</v>
      </c>
      <c r="B84" s="2" t="s">
        <v>173</v>
      </c>
      <c r="C84" s="92" t="s">
        <v>291</v>
      </c>
      <c r="D84" s="92" t="s">
        <v>292</v>
      </c>
    </row>
    <row r="85" spans="1:4">
      <c r="A85" s="90" t="s">
        <v>157</v>
      </c>
      <c r="B85" s="2" t="s">
        <v>173</v>
      </c>
      <c r="C85" s="92" t="s">
        <v>295</v>
      </c>
      <c r="D85" s="92" t="s">
        <v>1166</v>
      </c>
    </row>
    <row r="86" spans="1:4">
      <c r="A86" s="90" t="s">
        <v>157</v>
      </c>
      <c r="B86" s="2" t="s">
        <v>173</v>
      </c>
      <c r="C86" s="92" t="s">
        <v>293</v>
      </c>
      <c r="D86" s="92" t="s">
        <v>294</v>
      </c>
    </row>
    <row r="87" spans="1:4">
      <c r="A87" s="90" t="s">
        <v>157</v>
      </c>
      <c r="B87" s="2" t="s">
        <v>173</v>
      </c>
      <c r="C87" s="92" t="s">
        <v>296</v>
      </c>
      <c r="D87" s="92" t="s">
        <v>297</v>
      </c>
    </row>
    <row r="88" spans="1:4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>
      <c r="A96" s="93" t="s">
        <v>159</v>
      </c>
      <c r="B96" s="92" t="s">
        <v>173</v>
      </c>
      <c r="C96" s="88" t="s">
        <v>286</v>
      </c>
      <c r="D96" s="88" t="s">
        <v>287</v>
      </c>
    </row>
    <row r="97" spans="1:4">
      <c r="A97" s="93" t="s">
        <v>159</v>
      </c>
      <c r="B97" s="92" t="s">
        <v>173</v>
      </c>
      <c r="C97" s="88" t="s">
        <v>284</v>
      </c>
      <c r="D97" s="88" t="s">
        <v>285</v>
      </c>
    </row>
    <row r="98" spans="1:4">
      <c r="A98" s="93" t="s">
        <v>159</v>
      </c>
      <c r="B98" s="92" t="s">
        <v>173</v>
      </c>
      <c r="C98" s="88" t="s">
        <v>282</v>
      </c>
      <c r="D98" s="88" t="s">
        <v>283</v>
      </c>
    </row>
    <row r="99" spans="1:4">
      <c r="A99" s="93" t="s">
        <v>159</v>
      </c>
      <c r="B99" s="92" t="s">
        <v>173</v>
      </c>
      <c r="C99" s="94" t="s">
        <v>1008</v>
      </c>
      <c r="D99" s="94" t="s">
        <v>1009</v>
      </c>
    </row>
    <row r="100" spans="1:4">
      <c r="A100" s="93" t="s">
        <v>159</v>
      </c>
      <c r="B100" s="92" t="s">
        <v>173</v>
      </c>
      <c r="C100" s="94" t="s">
        <v>281</v>
      </c>
      <c r="D100" s="94" t="s">
        <v>1134</v>
      </c>
    </row>
    <row r="101" spans="1:4">
      <c r="A101" s="93" t="s">
        <v>159</v>
      </c>
      <c r="B101" s="92" t="s">
        <v>173</v>
      </c>
      <c r="C101" s="94" t="s">
        <v>280</v>
      </c>
      <c r="D101" s="94" t="s">
        <v>1135</v>
      </c>
    </row>
    <row r="102" spans="1:4">
      <c r="A102" s="95" t="s">
        <v>145</v>
      </c>
      <c r="B102" s="92" t="s">
        <v>173</v>
      </c>
      <c r="C102" s="95" t="s">
        <v>323</v>
      </c>
      <c r="D102" s="95" t="s">
        <v>324</v>
      </c>
    </row>
    <row r="103" spans="1:4">
      <c r="A103" s="95" t="s">
        <v>145</v>
      </c>
      <c r="B103" s="92" t="s">
        <v>173</v>
      </c>
      <c r="C103" s="95" t="s">
        <v>329</v>
      </c>
      <c r="D103" s="95" t="s">
        <v>330</v>
      </c>
    </row>
    <row r="104" spans="1:4">
      <c r="A104" s="95" t="s">
        <v>145</v>
      </c>
      <c r="B104" s="92" t="s">
        <v>173</v>
      </c>
      <c r="C104" s="95" t="s">
        <v>333</v>
      </c>
      <c r="D104" s="95" t="s">
        <v>1167</v>
      </c>
    </row>
    <row r="105" spans="1:4">
      <c r="A105" s="95" t="s">
        <v>145</v>
      </c>
      <c r="B105" s="92" t="s">
        <v>173</v>
      </c>
      <c r="C105" s="95" t="s">
        <v>331</v>
      </c>
      <c r="D105" s="95" t="s">
        <v>332</v>
      </c>
    </row>
    <row r="106" spans="1:4">
      <c r="A106" s="95" t="s">
        <v>145</v>
      </c>
      <c r="B106" s="92" t="s">
        <v>173</v>
      </c>
      <c r="C106" s="95" t="s">
        <v>325</v>
      </c>
      <c r="D106" s="95" t="s">
        <v>326</v>
      </c>
    </row>
    <row r="107" spans="1:4">
      <c r="A107" s="95" t="s">
        <v>145</v>
      </c>
      <c r="B107" s="92" t="s">
        <v>173</v>
      </c>
      <c r="C107" s="95" t="s">
        <v>327</v>
      </c>
      <c r="D107" s="95" t="s">
        <v>328</v>
      </c>
    </row>
    <row r="108" spans="1:4">
      <c r="A108" s="95" t="s">
        <v>144</v>
      </c>
      <c r="B108" s="92" t="s">
        <v>173</v>
      </c>
      <c r="C108" s="95" t="s">
        <v>321</v>
      </c>
      <c r="D108" s="95" t="s">
        <v>322</v>
      </c>
    </row>
    <row r="109" spans="1:4">
      <c r="A109" s="95" t="s">
        <v>144</v>
      </c>
      <c r="B109" s="92" t="s">
        <v>173</v>
      </c>
      <c r="C109" s="95" t="s">
        <v>320</v>
      </c>
      <c r="D109" s="95" t="s">
        <v>1007</v>
      </c>
    </row>
    <row r="110" spans="1:4">
      <c r="A110" s="90" t="s">
        <v>149</v>
      </c>
      <c r="B110" s="2" t="s">
        <v>173</v>
      </c>
      <c r="C110" s="90" t="s">
        <v>1079</v>
      </c>
      <c r="D110" s="90" t="s">
        <v>349</v>
      </c>
    </row>
    <row r="111" spans="1:4">
      <c r="A111" s="90" t="s">
        <v>149</v>
      </c>
      <c r="B111" s="2" t="s">
        <v>173</v>
      </c>
      <c r="C111" s="90" t="s">
        <v>1080</v>
      </c>
      <c r="D111" s="90" t="s">
        <v>1022</v>
      </c>
    </row>
    <row r="112" spans="1:4">
      <c r="A112" s="90" t="s">
        <v>1082</v>
      </c>
      <c r="B112" s="2" t="s">
        <v>173</v>
      </c>
      <c r="C112" s="95" t="s">
        <v>1269</v>
      </c>
      <c r="D112" s="94" t="s">
        <v>1270</v>
      </c>
    </row>
    <row r="113" spans="1:4">
      <c r="A113" s="90" t="s">
        <v>1082</v>
      </c>
      <c r="B113" s="2" t="s">
        <v>173</v>
      </c>
      <c r="C113" s="95" t="s">
        <v>1271</v>
      </c>
      <c r="D113" s="94" t="s">
        <v>1272</v>
      </c>
    </row>
    <row r="114" spans="1:4">
      <c r="A114" s="96" t="s">
        <v>150</v>
      </c>
      <c r="B114" s="29" t="s">
        <v>173</v>
      </c>
      <c r="C114" s="97" t="s">
        <v>1273</v>
      </c>
      <c r="D114" s="98" t="s">
        <v>1274</v>
      </c>
    </row>
    <row r="115" spans="1:4">
      <c r="A115" s="96" t="s">
        <v>150</v>
      </c>
      <c r="B115" s="29" t="s">
        <v>173</v>
      </c>
      <c r="C115" s="97" t="s">
        <v>1275</v>
      </c>
      <c r="D115" s="98" t="s">
        <v>1168</v>
      </c>
    </row>
    <row r="116" spans="1:4">
      <c r="A116" s="96" t="s">
        <v>150</v>
      </c>
      <c r="B116" s="29" t="s">
        <v>173</v>
      </c>
      <c r="C116" s="97" t="s">
        <v>1276</v>
      </c>
      <c r="D116" s="97" t="s">
        <v>1021</v>
      </c>
    </row>
    <row r="117" spans="1:4">
      <c r="A117" s="90" t="s">
        <v>151</v>
      </c>
      <c r="B117" s="2" t="s">
        <v>173</v>
      </c>
      <c r="C117" s="99" t="s">
        <v>1277</v>
      </c>
      <c r="D117" s="100" t="s">
        <v>1023</v>
      </c>
    </row>
    <row r="118" spans="1:4">
      <c r="A118" s="90" t="s">
        <v>151</v>
      </c>
      <c r="B118" s="2" t="s">
        <v>173</v>
      </c>
      <c r="C118" s="99" t="s">
        <v>1278</v>
      </c>
      <c r="D118" s="99" t="s">
        <v>1024</v>
      </c>
    </row>
    <row r="119" spans="1:4">
      <c r="A119" s="90" t="s">
        <v>151</v>
      </c>
      <c r="B119" s="2" t="s">
        <v>173</v>
      </c>
      <c r="C119" s="99" t="s">
        <v>1279</v>
      </c>
      <c r="D119" s="99" t="s">
        <v>1025</v>
      </c>
    </row>
    <row r="120" spans="1:4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>
      <c r="A171" s="101" t="s">
        <v>1236</v>
      </c>
      <c r="B171" s="101" t="s">
        <v>41</v>
      </c>
      <c r="C171" s="101" t="s">
        <v>516</v>
      </c>
      <c r="D171" s="101" t="s">
        <v>517</v>
      </c>
    </row>
    <row r="172" spans="1:4">
      <c r="A172" s="101" t="s">
        <v>1236</v>
      </c>
      <c r="B172" s="101" t="s">
        <v>41</v>
      </c>
      <c r="C172" s="101" t="s">
        <v>515</v>
      </c>
      <c r="D172" s="101" t="s">
        <v>1039</v>
      </c>
    </row>
    <row r="173" spans="1:4">
      <c r="A173" s="101" t="s">
        <v>1236</v>
      </c>
      <c r="B173" s="101" t="s">
        <v>41</v>
      </c>
      <c r="C173" s="101" t="s">
        <v>512</v>
      </c>
      <c r="D173" s="101" t="s">
        <v>358</v>
      </c>
    </row>
    <row r="174" spans="1:4">
      <c r="A174" s="101" t="s">
        <v>1236</v>
      </c>
      <c r="B174" s="101" t="s">
        <v>41</v>
      </c>
      <c r="C174" s="101" t="s">
        <v>514</v>
      </c>
      <c r="D174" s="101" t="s">
        <v>348</v>
      </c>
    </row>
    <row r="175" spans="1:4">
      <c r="A175" s="101" t="s">
        <v>1236</v>
      </c>
      <c r="B175" s="101" t="s">
        <v>41</v>
      </c>
      <c r="C175" s="101" t="s">
        <v>518</v>
      </c>
      <c r="D175" s="101" t="s">
        <v>1040</v>
      </c>
    </row>
    <row r="176" spans="1:4">
      <c r="A176" s="101" t="s">
        <v>55</v>
      </c>
      <c r="B176" s="101" t="s">
        <v>41</v>
      </c>
      <c r="C176" s="101" t="s">
        <v>502</v>
      </c>
      <c r="D176" s="101" t="s">
        <v>503</v>
      </c>
    </row>
    <row r="177" spans="1:4">
      <c r="A177" s="101" t="s">
        <v>55</v>
      </c>
      <c r="B177" s="101" t="s">
        <v>41</v>
      </c>
      <c r="C177" s="101" t="s">
        <v>504</v>
      </c>
      <c r="D177" s="101" t="s">
        <v>505</v>
      </c>
    </row>
    <row r="178" spans="1:4">
      <c r="A178" s="101" t="s">
        <v>55</v>
      </c>
      <c r="B178" s="101" t="s">
        <v>41</v>
      </c>
      <c r="C178" s="101" t="s">
        <v>498</v>
      </c>
      <c r="D178" s="101" t="s">
        <v>499</v>
      </c>
    </row>
    <row r="179" spans="1:4">
      <c r="A179" s="101" t="s">
        <v>55</v>
      </c>
      <c r="B179" s="101" t="s">
        <v>41</v>
      </c>
      <c r="C179" s="101" t="s">
        <v>500</v>
      </c>
      <c r="D179" s="101" t="s">
        <v>501</v>
      </c>
    </row>
    <row r="180" spans="1:4">
      <c r="A180" s="101" t="s">
        <v>55</v>
      </c>
      <c r="B180" s="101" t="s">
        <v>41</v>
      </c>
      <c r="C180" s="101" t="s">
        <v>508</v>
      </c>
      <c r="D180" s="101" t="s">
        <v>509</v>
      </c>
    </row>
    <row r="181" spans="1:4">
      <c r="A181" s="101" t="s">
        <v>55</v>
      </c>
      <c r="B181" s="101" t="s">
        <v>41</v>
      </c>
      <c r="C181" s="101" t="s">
        <v>506</v>
      </c>
      <c r="D181" s="101" t="s">
        <v>507</v>
      </c>
    </row>
    <row r="182" spans="1:4">
      <c r="A182" s="101" t="s">
        <v>59</v>
      </c>
      <c r="B182" s="101" t="s">
        <v>41</v>
      </c>
      <c r="C182" s="101" t="s">
        <v>443</v>
      </c>
      <c r="D182" s="101" t="s">
        <v>1141</v>
      </c>
    </row>
    <row r="183" spans="1:4">
      <c r="A183" s="101" t="s">
        <v>59</v>
      </c>
      <c r="B183" s="101" t="s">
        <v>41</v>
      </c>
      <c r="C183" s="101" t="s">
        <v>446</v>
      </c>
      <c r="D183" s="101" t="s">
        <v>1142</v>
      </c>
    </row>
    <row r="184" spans="1:4">
      <c r="A184" s="101" t="s">
        <v>59</v>
      </c>
      <c r="B184" s="101" t="s">
        <v>41</v>
      </c>
      <c r="C184" s="101" t="s">
        <v>445</v>
      </c>
      <c r="D184" s="101" t="s">
        <v>1143</v>
      </c>
    </row>
    <row r="185" spans="1:4">
      <c r="A185" s="101" t="s">
        <v>59</v>
      </c>
      <c r="B185" s="101" t="s">
        <v>41</v>
      </c>
      <c r="C185" s="101" t="s">
        <v>444</v>
      </c>
      <c r="D185" s="101" t="s">
        <v>1144</v>
      </c>
    </row>
    <row r="186" spans="1:4">
      <c r="A186" s="101" t="s">
        <v>40</v>
      </c>
      <c r="B186" s="101" t="s">
        <v>41</v>
      </c>
      <c r="C186" s="101" t="s">
        <v>451</v>
      </c>
      <c r="D186" s="101" t="s">
        <v>1145</v>
      </c>
    </row>
    <row r="187" spans="1:4">
      <c r="A187" s="101" t="s">
        <v>40</v>
      </c>
      <c r="B187" s="101" t="s">
        <v>41</v>
      </c>
      <c r="C187" s="101" t="s">
        <v>455</v>
      </c>
      <c r="D187" s="101" t="s">
        <v>1029</v>
      </c>
    </row>
    <row r="188" spans="1:4">
      <c r="A188" s="101" t="s">
        <v>40</v>
      </c>
      <c r="B188" s="101" t="s">
        <v>41</v>
      </c>
      <c r="C188" s="101" t="s">
        <v>452</v>
      </c>
      <c r="D188" s="101" t="s">
        <v>453</v>
      </c>
    </row>
    <row r="189" spans="1:4">
      <c r="A189" s="101" t="s">
        <v>40</v>
      </c>
      <c r="B189" s="101" t="s">
        <v>41</v>
      </c>
      <c r="C189" s="101" t="s">
        <v>454</v>
      </c>
      <c r="D189" s="101" t="s">
        <v>1030</v>
      </c>
    </row>
    <row r="190" spans="1:4">
      <c r="A190" s="101" t="s">
        <v>40</v>
      </c>
      <c r="B190" s="101" t="s">
        <v>41</v>
      </c>
      <c r="C190" s="101" t="s">
        <v>449</v>
      </c>
      <c r="D190" s="101" t="s">
        <v>1031</v>
      </c>
    </row>
    <row r="191" spans="1:4">
      <c r="A191" s="101" t="s">
        <v>40</v>
      </c>
      <c r="B191" s="101" t="s">
        <v>41</v>
      </c>
      <c r="C191" s="101" t="s">
        <v>450</v>
      </c>
      <c r="D191" s="101" t="s">
        <v>1146</v>
      </c>
    </row>
    <row r="192" spans="1:4">
      <c r="A192" s="101" t="s">
        <v>40</v>
      </c>
      <c r="B192" s="101" t="s">
        <v>41</v>
      </c>
      <c r="C192" s="101" t="s">
        <v>447</v>
      </c>
      <c r="D192" s="101" t="s">
        <v>448</v>
      </c>
    </row>
    <row r="193" spans="1:4">
      <c r="A193" s="101" t="s">
        <v>43</v>
      </c>
      <c r="B193" s="101" t="s">
        <v>41</v>
      </c>
      <c r="C193" s="101" t="s">
        <v>460</v>
      </c>
      <c r="D193" s="101" t="s">
        <v>1105</v>
      </c>
    </row>
    <row r="194" spans="1:4">
      <c r="A194" s="101" t="s">
        <v>43</v>
      </c>
      <c r="B194" s="101" t="s">
        <v>41</v>
      </c>
      <c r="C194" s="101" t="s">
        <v>456</v>
      </c>
      <c r="D194" s="101" t="s">
        <v>457</v>
      </c>
    </row>
    <row r="195" spans="1:4">
      <c r="A195" s="101" t="s">
        <v>43</v>
      </c>
      <c r="B195" s="101" t="s">
        <v>41</v>
      </c>
      <c r="C195" s="101" t="s">
        <v>458</v>
      </c>
      <c r="D195" s="101" t="s">
        <v>459</v>
      </c>
    </row>
    <row r="196" spans="1:4">
      <c r="A196" s="101" t="s">
        <v>57</v>
      </c>
      <c r="B196" s="101" t="s">
        <v>41</v>
      </c>
      <c r="C196" s="101" t="s">
        <v>511</v>
      </c>
      <c r="D196" s="101" t="s">
        <v>1285</v>
      </c>
    </row>
    <row r="197" spans="1:4">
      <c r="A197" s="101" t="s">
        <v>57</v>
      </c>
      <c r="B197" s="101" t="s">
        <v>41</v>
      </c>
      <c r="C197" s="101" t="s">
        <v>510</v>
      </c>
      <c r="D197" s="101" t="s">
        <v>1041</v>
      </c>
    </row>
    <row r="198" spans="1:4">
      <c r="A198" s="101" t="s">
        <v>53</v>
      </c>
      <c r="B198" s="101" t="s">
        <v>41</v>
      </c>
      <c r="C198" s="101" t="s">
        <v>492</v>
      </c>
      <c r="D198" s="101" t="s">
        <v>493</v>
      </c>
    </row>
    <row r="199" spans="1:4">
      <c r="A199" s="101" t="s">
        <v>53</v>
      </c>
      <c r="B199" s="101" t="s">
        <v>41</v>
      </c>
      <c r="C199" s="101" t="s">
        <v>491</v>
      </c>
      <c r="D199" s="101" t="s">
        <v>1034</v>
      </c>
    </row>
    <row r="200" spans="1:4">
      <c r="A200" s="101" t="s">
        <v>53</v>
      </c>
      <c r="B200" s="101" t="s">
        <v>41</v>
      </c>
      <c r="C200" s="101" t="s">
        <v>489</v>
      </c>
      <c r="D200" s="101" t="s">
        <v>1035</v>
      </c>
    </row>
    <row r="201" spans="1:4">
      <c r="A201" s="101" t="s">
        <v>53</v>
      </c>
      <c r="B201" s="101" t="s">
        <v>41</v>
      </c>
      <c r="C201" s="101" t="s">
        <v>490</v>
      </c>
      <c r="D201" s="101" t="s">
        <v>1036</v>
      </c>
    </row>
    <row r="202" spans="1:4">
      <c r="A202" s="101" t="s">
        <v>179</v>
      </c>
      <c r="B202" s="101" t="s">
        <v>41</v>
      </c>
      <c r="C202" s="101" t="s">
        <v>495</v>
      </c>
      <c r="D202" s="101" t="s">
        <v>1037</v>
      </c>
    </row>
    <row r="203" spans="1:4">
      <c r="A203" s="101" t="s">
        <v>179</v>
      </c>
      <c r="B203" s="101" t="s">
        <v>41</v>
      </c>
      <c r="C203" s="101" t="s">
        <v>494</v>
      </c>
      <c r="D203" s="101" t="s">
        <v>1239</v>
      </c>
    </row>
    <row r="204" spans="1:4">
      <c r="A204" s="101" t="s">
        <v>179</v>
      </c>
      <c r="B204" s="101" t="s">
        <v>41</v>
      </c>
      <c r="C204" s="101" t="s">
        <v>496</v>
      </c>
      <c r="D204" s="101" t="s">
        <v>1038</v>
      </c>
    </row>
    <row r="205" spans="1:4">
      <c r="A205" s="101" t="s">
        <v>179</v>
      </c>
      <c r="B205" s="101" t="s">
        <v>41</v>
      </c>
      <c r="C205" s="101" t="s">
        <v>497</v>
      </c>
      <c r="D205" s="101" t="s">
        <v>1091</v>
      </c>
    </row>
    <row r="206" spans="1:4">
      <c r="A206" s="101" t="s">
        <v>50</v>
      </c>
      <c r="B206" s="101" t="s">
        <v>41</v>
      </c>
      <c r="C206" s="101" t="s">
        <v>475</v>
      </c>
      <c r="D206" s="101" t="s">
        <v>1170</v>
      </c>
    </row>
    <row r="207" spans="1:4">
      <c r="A207" s="101" t="s">
        <v>50</v>
      </c>
      <c r="B207" s="101" t="s">
        <v>41</v>
      </c>
      <c r="C207" s="101" t="s">
        <v>477</v>
      </c>
      <c r="D207" s="101" t="s">
        <v>1169</v>
      </c>
    </row>
    <row r="208" spans="1:4">
      <c r="A208" s="101" t="s">
        <v>50</v>
      </c>
      <c r="B208" s="101" t="s">
        <v>41</v>
      </c>
      <c r="C208" s="101" t="s">
        <v>474</v>
      </c>
      <c r="D208" s="101" t="s">
        <v>478</v>
      </c>
    </row>
    <row r="209" spans="1:4">
      <c r="A209" s="101" t="s">
        <v>50</v>
      </c>
      <c r="B209" s="101" t="s">
        <v>41</v>
      </c>
      <c r="C209" s="101" t="s">
        <v>1201</v>
      </c>
      <c r="D209" s="101" t="s">
        <v>476</v>
      </c>
    </row>
    <row r="210" spans="1:4">
      <c r="A210" s="101" t="s">
        <v>50</v>
      </c>
      <c r="B210" s="101" t="s">
        <v>41</v>
      </c>
      <c r="C210" s="101" t="s">
        <v>1202</v>
      </c>
      <c r="D210" s="101" t="s">
        <v>1286</v>
      </c>
    </row>
    <row r="211" spans="1:4">
      <c r="A211" s="101" t="s">
        <v>45</v>
      </c>
      <c r="B211" s="101" t="s">
        <v>41</v>
      </c>
      <c r="C211" s="101" t="s">
        <v>464</v>
      </c>
      <c r="D211" s="101" t="s">
        <v>465</v>
      </c>
    </row>
    <row r="212" spans="1:4">
      <c r="A212" s="101" t="s">
        <v>45</v>
      </c>
      <c r="B212" s="101" t="s">
        <v>41</v>
      </c>
      <c r="C212" s="101" t="s">
        <v>463</v>
      </c>
      <c r="D212" s="101" t="s">
        <v>1237</v>
      </c>
    </row>
    <row r="213" spans="1:4">
      <c r="A213" s="101" t="s">
        <v>45</v>
      </c>
      <c r="B213" s="101" t="s">
        <v>41</v>
      </c>
      <c r="C213" s="101" t="s">
        <v>461</v>
      </c>
      <c r="D213" s="101" t="s">
        <v>462</v>
      </c>
    </row>
    <row r="214" spans="1:4">
      <c r="A214" s="101" t="s">
        <v>1238</v>
      </c>
      <c r="B214" s="101" t="s">
        <v>41</v>
      </c>
      <c r="C214" s="101" t="s">
        <v>470</v>
      </c>
      <c r="D214" s="101" t="s">
        <v>471</v>
      </c>
    </row>
    <row r="215" spans="1:4">
      <c r="A215" s="101" t="s">
        <v>1238</v>
      </c>
      <c r="B215" s="101" t="s">
        <v>41</v>
      </c>
      <c r="C215" s="101" t="s">
        <v>466</v>
      </c>
      <c r="D215" s="101" t="s">
        <v>1032</v>
      </c>
    </row>
    <row r="216" spans="1:4">
      <c r="A216" s="101" t="s">
        <v>1238</v>
      </c>
      <c r="B216" s="101" t="s">
        <v>41</v>
      </c>
      <c r="C216" s="101" t="s">
        <v>469</v>
      </c>
      <c r="D216" s="101" t="s">
        <v>1033</v>
      </c>
    </row>
    <row r="217" spans="1:4">
      <c r="A217" s="101" t="s">
        <v>1238</v>
      </c>
      <c r="B217" s="101" t="s">
        <v>41</v>
      </c>
      <c r="C217" s="101" t="s">
        <v>467</v>
      </c>
      <c r="D217" s="101" t="s">
        <v>468</v>
      </c>
    </row>
    <row r="218" spans="1:4">
      <c r="A218" s="101" t="s">
        <v>1238</v>
      </c>
      <c r="B218" s="101" t="s">
        <v>41</v>
      </c>
      <c r="C218" s="101" t="s">
        <v>472</v>
      </c>
      <c r="D218" s="101" t="s">
        <v>473</v>
      </c>
    </row>
    <row r="219" spans="1:4">
      <c r="A219" s="101" t="s">
        <v>48</v>
      </c>
      <c r="B219" s="101" t="s">
        <v>41</v>
      </c>
      <c r="C219" s="101" t="s">
        <v>479</v>
      </c>
      <c r="D219" s="101" t="s">
        <v>480</v>
      </c>
    </row>
    <row r="220" spans="1:4">
      <c r="A220" s="101" t="s">
        <v>48</v>
      </c>
      <c r="B220" s="101" t="s">
        <v>41</v>
      </c>
      <c r="C220" s="101" t="s">
        <v>481</v>
      </c>
      <c r="D220" s="101" t="s">
        <v>796</v>
      </c>
    </row>
    <row r="221" spans="1:4">
      <c r="A221" s="101" t="s">
        <v>52</v>
      </c>
      <c r="B221" s="101" t="s">
        <v>41</v>
      </c>
      <c r="C221" s="101" t="s">
        <v>485</v>
      </c>
      <c r="D221" s="101" t="s">
        <v>358</v>
      </c>
    </row>
    <row r="222" spans="1:4">
      <c r="A222" s="101" t="s">
        <v>52</v>
      </c>
      <c r="B222" s="101" t="s">
        <v>41</v>
      </c>
      <c r="C222" s="101" t="s">
        <v>483</v>
      </c>
      <c r="D222" s="101" t="s">
        <v>484</v>
      </c>
    </row>
    <row r="223" spans="1:4">
      <c r="A223" s="101" t="s">
        <v>52</v>
      </c>
      <c r="B223" s="101" t="s">
        <v>41</v>
      </c>
      <c r="C223" s="101" t="s">
        <v>486</v>
      </c>
      <c r="D223" s="101" t="s">
        <v>1042</v>
      </c>
    </row>
    <row r="224" spans="1:4">
      <c r="A224" s="101" t="s">
        <v>52</v>
      </c>
      <c r="B224" s="101" t="s">
        <v>41</v>
      </c>
      <c r="C224" s="101" t="s">
        <v>487</v>
      </c>
      <c r="D224" s="101" t="s">
        <v>488</v>
      </c>
    </row>
    <row r="225" spans="1:4">
      <c r="A225" s="101" t="s">
        <v>52</v>
      </c>
      <c r="B225" s="101" t="s">
        <v>41</v>
      </c>
      <c r="C225" s="101" t="s">
        <v>482</v>
      </c>
      <c r="D225" s="101" t="s">
        <v>1043</v>
      </c>
    </row>
    <row r="226" spans="1:4">
      <c r="A226" s="59" t="s">
        <v>1044</v>
      </c>
      <c r="B226" s="59" t="s">
        <v>172</v>
      </c>
      <c r="C226" s="59" t="s">
        <v>572</v>
      </c>
      <c r="D226" s="102" t="s">
        <v>1241</v>
      </c>
    </row>
    <row r="227" spans="1:4">
      <c r="A227" s="59" t="s">
        <v>1044</v>
      </c>
      <c r="B227" s="59" t="s">
        <v>172</v>
      </c>
      <c r="C227" s="59" t="s">
        <v>571</v>
      </c>
      <c r="D227" s="103" t="s">
        <v>1045</v>
      </c>
    </row>
    <row r="228" spans="1:4">
      <c r="A228" s="59" t="s">
        <v>1044</v>
      </c>
      <c r="B228" s="59" t="s">
        <v>172</v>
      </c>
      <c r="C228" s="59" t="s">
        <v>579</v>
      </c>
      <c r="D228" s="103" t="s">
        <v>1091</v>
      </c>
    </row>
    <row r="229" spans="1:4">
      <c r="A229" s="59" t="s">
        <v>1044</v>
      </c>
      <c r="B229" s="59" t="s">
        <v>172</v>
      </c>
      <c r="C229" s="59" t="s">
        <v>580</v>
      </c>
      <c r="D229" s="103" t="s">
        <v>1150</v>
      </c>
    </row>
    <row r="230" spans="1:4">
      <c r="A230" s="59" t="s">
        <v>1044</v>
      </c>
      <c r="B230" s="59" t="s">
        <v>172</v>
      </c>
      <c r="C230" s="59" t="s">
        <v>575</v>
      </c>
      <c r="D230" s="103" t="s">
        <v>576</v>
      </c>
    </row>
    <row r="231" spans="1:4">
      <c r="A231" s="59" t="s">
        <v>1044</v>
      </c>
      <c r="B231" s="59" t="s">
        <v>172</v>
      </c>
      <c r="C231" s="59" t="s">
        <v>581</v>
      </c>
      <c r="D231" s="103" t="s">
        <v>1151</v>
      </c>
    </row>
    <row r="232" spans="1:4">
      <c r="A232" s="59" t="s">
        <v>1044</v>
      </c>
      <c r="B232" s="59" t="s">
        <v>172</v>
      </c>
      <c r="C232" s="59" t="s">
        <v>577</v>
      </c>
      <c r="D232" s="103" t="s">
        <v>578</v>
      </c>
    </row>
    <row r="233" spans="1:4">
      <c r="A233" s="59" t="s">
        <v>1044</v>
      </c>
      <c r="B233" s="59" t="s">
        <v>172</v>
      </c>
      <c r="C233" s="59" t="s">
        <v>573</v>
      </c>
      <c r="D233" s="103" t="s">
        <v>574</v>
      </c>
    </row>
    <row r="234" spans="1:4">
      <c r="A234" s="59" t="s">
        <v>169</v>
      </c>
      <c r="B234" s="59" t="s">
        <v>172</v>
      </c>
      <c r="C234" s="59" t="s">
        <v>593</v>
      </c>
      <c r="D234" s="103" t="s">
        <v>594</v>
      </c>
    </row>
    <row r="235" spans="1:4">
      <c r="A235" s="59" t="s">
        <v>169</v>
      </c>
      <c r="B235" s="59" t="s">
        <v>172</v>
      </c>
      <c r="C235" s="59" t="s">
        <v>597</v>
      </c>
      <c r="D235" s="103" t="s">
        <v>1204</v>
      </c>
    </row>
    <row r="236" spans="1:4">
      <c r="A236" s="59" t="s">
        <v>169</v>
      </c>
      <c r="B236" s="59" t="s">
        <v>172</v>
      </c>
      <c r="C236" s="59" t="s">
        <v>591</v>
      </c>
      <c r="D236" s="103" t="s">
        <v>592</v>
      </c>
    </row>
    <row r="237" spans="1:4">
      <c r="A237" s="59" t="s">
        <v>169</v>
      </c>
      <c r="B237" s="59" t="s">
        <v>172</v>
      </c>
      <c r="C237" s="59" t="s">
        <v>595</v>
      </c>
      <c r="D237" s="103" t="s">
        <v>596</v>
      </c>
    </row>
    <row r="238" spans="1:4">
      <c r="A238" s="59" t="s">
        <v>169</v>
      </c>
      <c r="B238" s="59" t="s">
        <v>172</v>
      </c>
      <c r="C238" s="59" t="s">
        <v>590</v>
      </c>
      <c r="D238" s="103" t="s">
        <v>373</v>
      </c>
    </row>
    <row r="239" spans="1:4">
      <c r="A239" s="59" t="s">
        <v>170</v>
      </c>
      <c r="B239" s="59" t="s">
        <v>172</v>
      </c>
      <c r="C239" s="59" t="s">
        <v>604</v>
      </c>
      <c r="D239" s="103" t="s">
        <v>605</v>
      </c>
    </row>
    <row r="240" spans="1:4">
      <c r="A240" s="59" t="s">
        <v>170</v>
      </c>
      <c r="B240" s="59" t="s">
        <v>172</v>
      </c>
      <c r="C240" s="59" t="s">
        <v>602</v>
      </c>
      <c r="D240" s="103" t="s">
        <v>603</v>
      </c>
    </row>
    <row r="241" spans="1:4">
      <c r="A241" s="59" t="s">
        <v>170</v>
      </c>
      <c r="B241" s="59" t="s">
        <v>172</v>
      </c>
      <c r="C241" s="59" t="s">
        <v>600</v>
      </c>
      <c r="D241" s="103" t="s">
        <v>601</v>
      </c>
    </row>
    <row r="242" spans="1:4">
      <c r="A242" s="59" t="s">
        <v>170</v>
      </c>
      <c r="B242" s="59" t="s">
        <v>172</v>
      </c>
      <c r="C242" s="59" t="s">
        <v>606</v>
      </c>
      <c r="D242" s="103" t="s">
        <v>607</v>
      </c>
    </row>
    <row r="243" spans="1:4">
      <c r="A243" s="59" t="s">
        <v>170</v>
      </c>
      <c r="B243" s="59" t="s">
        <v>172</v>
      </c>
      <c r="C243" s="59" t="s">
        <v>608</v>
      </c>
      <c r="D243" s="103" t="s">
        <v>1205</v>
      </c>
    </row>
    <row r="244" spans="1:4">
      <c r="A244" s="59" t="s">
        <v>170</v>
      </c>
      <c r="B244" s="59" t="s">
        <v>172</v>
      </c>
      <c r="C244" s="59" t="s">
        <v>598</v>
      </c>
      <c r="D244" s="103" t="s">
        <v>599</v>
      </c>
    </row>
    <row r="245" spans="1:4">
      <c r="A245" s="105" t="s">
        <v>166</v>
      </c>
      <c r="B245" s="105" t="s">
        <v>172</v>
      </c>
      <c r="C245" s="105" t="s">
        <v>519</v>
      </c>
      <c r="D245" s="106" t="s">
        <v>520</v>
      </c>
    </row>
    <row r="246" spans="1:4">
      <c r="A246" s="105" t="s">
        <v>166</v>
      </c>
      <c r="B246" s="105" t="s">
        <v>172</v>
      </c>
      <c r="C246" s="105" t="s">
        <v>522</v>
      </c>
      <c r="D246" s="106" t="s">
        <v>523</v>
      </c>
    </row>
    <row r="247" spans="1:4">
      <c r="A247" s="105" t="s">
        <v>166</v>
      </c>
      <c r="B247" s="105" t="s">
        <v>172</v>
      </c>
      <c r="C247" s="105" t="s">
        <v>521</v>
      </c>
      <c r="D247" s="106" t="s">
        <v>1242</v>
      </c>
    </row>
    <row r="248" spans="1:4">
      <c r="A248" s="105" t="s">
        <v>168</v>
      </c>
      <c r="B248" s="105" t="s">
        <v>172</v>
      </c>
      <c r="C248" s="105" t="s">
        <v>525</v>
      </c>
      <c r="D248" s="106" t="s">
        <v>526</v>
      </c>
    </row>
    <row r="249" spans="1:4">
      <c r="A249" s="104" t="s">
        <v>168</v>
      </c>
      <c r="B249" s="105" t="s">
        <v>172</v>
      </c>
      <c r="C249" s="105" t="s">
        <v>528</v>
      </c>
      <c r="D249" s="106" t="s">
        <v>529</v>
      </c>
    </row>
    <row r="250" spans="1:4">
      <c r="A250" s="104" t="s">
        <v>168</v>
      </c>
      <c r="B250" s="105" t="s">
        <v>172</v>
      </c>
      <c r="C250" s="105" t="s">
        <v>530</v>
      </c>
      <c r="D250" s="106" t="s">
        <v>468</v>
      </c>
    </row>
    <row r="251" spans="1:4">
      <c r="A251" s="104" t="s">
        <v>168</v>
      </c>
      <c r="B251" s="105" t="s">
        <v>172</v>
      </c>
      <c r="C251" s="105" t="s">
        <v>527</v>
      </c>
      <c r="D251" s="106" t="s">
        <v>1148</v>
      </c>
    </row>
    <row r="252" spans="1:4">
      <c r="A252" s="104" t="s">
        <v>168</v>
      </c>
      <c r="B252" s="105" t="s">
        <v>172</v>
      </c>
      <c r="C252" s="105" t="s">
        <v>524</v>
      </c>
      <c r="D252" s="106" t="s">
        <v>1149</v>
      </c>
    </row>
    <row r="253" spans="1:4">
      <c r="A253" s="127" t="s">
        <v>167</v>
      </c>
      <c r="B253" s="59" t="s">
        <v>172</v>
      </c>
      <c r="C253" s="10" t="s">
        <v>586</v>
      </c>
      <c r="D253" s="58" t="s">
        <v>587</v>
      </c>
    </row>
    <row r="254" spans="1:4">
      <c r="A254" s="127" t="s">
        <v>167</v>
      </c>
      <c r="B254" s="59" t="s">
        <v>172</v>
      </c>
      <c r="C254" s="10" t="s">
        <v>588</v>
      </c>
      <c r="D254" s="58" t="s">
        <v>589</v>
      </c>
    </row>
    <row r="255" spans="1:4">
      <c r="A255" s="127" t="s">
        <v>167</v>
      </c>
      <c r="B255" s="59" t="s">
        <v>172</v>
      </c>
      <c r="C255" s="10" t="s">
        <v>583</v>
      </c>
      <c r="D255" s="58" t="s">
        <v>584</v>
      </c>
    </row>
    <row r="256" spans="1:4">
      <c r="A256" s="127" t="s">
        <v>167</v>
      </c>
      <c r="B256" s="10" t="s">
        <v>172</v>
      </c>
      <c r="C256" s="10" t="s">
        <v>582</v>
      </c>
      <c r="D256" s="58" t="s">
        <v>1172</v>
      </c>
    </row>
    <row r="257" spans="1:4">
      <c r="A257" s="10" t="s">
        <v>167</v>
      </c>
      <c r="B257" s="10" t="s">
        <v>172</v>
      </c>
      <c r="C257" s="10" t="s">
        <v>585</v>
      </c>
      <c r="D257" s="58" t="s">
        <v>1173</v>
      </c>
    </row>
    <row r="258" spans="1:4">
      <c r="A258" s="105" t="s">
        <v>165</v>
      </c>
      <c r="B258" s="105" t="s">
        <v>172</v>
      </c>
      <c r="C258" s="105" t="s">
        <v>613</v>
      </c>
      <c r="D258" s="106" t="s">
        <v>614</v>
      </c>
    </row>
    <row r="259" spans="1:4">
      <c r="A259" s="105" t="s">
        <v>165</v>
      </c>
      <c r="B259" s="105" t="s">
        <v>172</v>
      </c>
      <c r="C259" s="105" t="s">
        <v>617</v>
      </c>
      <c r="D259" s="106" t="s">
        <v>618</v>
      </c>
    </row>
    <row r="260" spans="1:4">
      <c r="A260" s="105" t="s">
        <v>165</v>
      </c>
      <c r="B260" s="105" t="s">
        <v>172</v>
      </c>
      <c r="C260" s="105" t="s">
        <v>615</v>
      </c>
      <c r="D260" s="106" t="s">
        <v>616</v>
      </c>
    </row>
    <row r="261" spans="1:4">
      <c r="A261" s="105" t="s">
        <v>165</v>
      </c>
      <c r="B261" s="105" t="s">
        <v>172</v>
      </c>
      <c r="C261" s="105" t="s">
        <v>611</v>
      </c>
      <c r="D261" s="106" t="s">
        <v>612</v>
      </c>
    </row>
    <row r="262" spans="1:4">
      <c r="A262" s="105" t="s">
        <v>165</v>
      </c>
      <c r="B262" s="105" t="s">
        <v>172</v>
      </c>
      <c r="C262" s="105" t="s">
        <v>609</v>
      </c>
      <c r="D262" s="106" t="s">
        <v>1046</v>
      </c>
    </row>
    <row r="263" spans="1:4">
      <c r="A263" s="105" t="s">
        <v>165</v>
      </c>
      <c r="B263" s="105" t="s">
        <v>172</v>
      </c>
      <c r="C263" s="105" t="s">
        <v>1047</v>
      </c>
      <c r="D263" s="106" t="s">
        <v>1152</v>
      </c>
    </row>
    <row r="264" spans="1:4">
      <c r="A264" s="105" t="s">
        <v>165</v>
      </c>
      <c r="B264" s="105" t="s">
        <v>172</v>
      </c>
      <c r="C264" s="105" t="s">
        <v>610</v>
      </c>
      <c r="D264" s="106" t="s">
        <v>1243</v>
      </c>
    </row>
    <row r="265" spans="1:4">
      <c r="A265" s="105" t="s">
        <v>165</v>
      </c>
      <c r="B265" s="105" t="s">
        <v>172</v>
      </c>
      <c r="C265" s="105" t="s">
        <v>619</v>
      </c>
      <c r="D265" s="106" t="s">
        <v>1106</v>
      </c>
    </row>
    <row r="266" spans="1:4">
      <c r="A266" s="59" t="s">
        <v>1240</v>
      </c>
      <c r="B266" s="59" t="s">
        <v>172</v>
      </c>
      <c r="C266" s="59" t="s">
        <v>565</v>
      </c>
      <c r="D266" s="103" t="s">
        <v>566</v>
      </c>
    </row>
    <row r="267" spans="1:4">
      <c r="A267" s="59" t="s">
        <v>1240</v>
      </c>
      <c r="B267" s="59" t="s">
        <v>172</v>
      </c>
      <c r="C267" s="59" t="s">
        <v>569</v>
      </c>
      <c r="D267" s="103" t="s">
        <v>570</v>
      </c>
    </row>
    <row r="268" spans="1:4">
      <c r="A268" s="59" t="s">
        <v>1240</v>
      </c>
      <c r="B268" s="59" t="s">
        <v>172</v>
      </c>
      <c r="C268" s="59" t="s">
        <v>567</v>
      </c>
      <c r="D268" s="103" t="s">
        <v>568</v>
      </c>
    </row>
    <row r="269" spans="1:4">
      <c r="A269" s="59" t="s">
        <v>1240</v>
      </c>
      <c r="B269" s="59" t="s">
        <v>172</v>
      </c>
      <c r="C269" s="59" t="s">
        <v>563</v>
      </c>
      <c r="D269" s="103" t="s">
        <v>564</v>
      </c>
    </row>
    <row r="270" spans="1:4">
      <c r="A270" s="59" t="s">
        <v>162</v>
      </c>
      <c r="B270" s="59" t="s">
        <v>172</v>
      </c>
      <c r="C270" s="59" t="s">
        <v>555</v>
      </c>
      <c r="D270" s="103" t="s">
        <v>556</v>
      </c>
    </row>
    <row r="271" spans="1:4">
      <c r="A271" s="59" t="s">
        <v>162</v>
      </c>
      <c r="B271" s="59" t="s">
        <v>172</v>
      </c>
      <c r="C271" s="59" t="s">
        <v>553</v>
      </c>
      <c r="D271" s="103" t="s">
        <v>554</v>
      </c>
    </row>
    <row r="272" spans="1:4">
      <c r="A272" s="59" t="s">
        <v>162</v>
      </c>
      <c r="B272" s="59" t="s">
        <v>172</v>
      </c>
      <c r="C272" s="59" t="s">
        <v>551</v>
      </c>
      <c r="D272" s="103" t="s">
        <v>552</v>
      </c>
    </row>
    <row r="273" spans="1:4">
      <c r="A273" s="59" t="s">
        <v>162</v>
      </c>
      <c r="B273" s="59" t="s">
        <v>172</v>
      </c>
      <c r="C273" s="59" t="s">
        <v>561</v>
      </c>
      <c r="D273" s="103" t="s">
        <v>562</v>
      </c>
    </row>
    <row r="274" spans="1:4">
      <c r="A274" s="59" t="s">
        <v>162</v>
      </c>
      <c r="B274" s="59" t="s">
        <v>172</v>
      </c>
      <c r="C274" s="59" t="s">
        <v>557</v>
      </c>
      <c r="D274" s="103" t="s">
        <v>558</v>
      </c>
    </row>
    <row r="275" spans="1:4">
      <c r="A275" s="59" t="s">
        <v>162</v>
      </c>
      <c r="B275" s="59" t="s">
        <v>172</v>
      </c>
      <c r="C275" s="59" t="s">
        <v>559</v>
      </c>
      <c r="D275" s="103" t="s">
        <v>560</v>
      </c>
    </row>
    <row r="276" spans="1:4">
      <c r="A276" s="59" t="s">
        <v>160</v>
      </c>
      <c r="B276" s="59" t="s">
        <v>172</v>
      </c>
      <c r="C276" s="59" t="s">
        <v>532</v>
      </c>
      <c r="D276" s="103" t="s">
        <v>533</v>
      </c>
    </row>
    <row r="277" spans="1:4">
      <c r="A277" s="59" t="s">
        <v>160</v>
      </c>
      <c r="B277" s="59" t="s">
        <v>172</v>
      </c>
      <c r="C277" s="59" t="s">
        <v>531</v>
      </c>
      <c r="D277" s="103" t="s">
        <v>1037</v>
      </c>
    </row>
    <row r="278" spans="1:4">
      <c r="A278" s="59" t="s">
        <v>161</v>
      </c>
      <c r="B278" s="59" t="s">
        <v>172</v>
      </c>
      <c r="C278" s="59" t="s">
        <v>542</v>
      </c>
      <c r="D278" s="103" t="s">
        <v>543</v>
      </c>
    </row>
    <row r="279" spans="1:4">
      <c r="A279" s="59" t="s">
        <v>161</v>
      </c>
      <c r="B279" s="59" t="s">
        <v>172</v>
      </c>
      <c r="C279" s="59" t="s">
        <v>548</v>
      </c>
      <c r="D279" s="103" t="s">
        <v>1147</v>
      </c>
    </row>
    <row r="280" spans="1:4">
      <c r="A280" s="59" t="s">
        <v>161</v>
      </c>
      <c r="B280" s="59" t="s">
        <v>172</v>
      </c>
      <c r="C280" s="59" t="s">
        <v>549</v>
      </c>
      <c r="D280" s="103" t="s">
        <v>550</v>
      </c>
    </row>
    <row r="281" spans="1:4">
      <c r="A281" s="59" t="s">
        <v>161</v>
      </c>
      <c r="B281" s="59" t="s">
        <v>172</v>
      </c>
      <c r="C281" s="59" t="s">
        <v>540</v>
      </c>
      <c r="D281" s="103" t="s">
        <v>541</v>
      </c>
    </row>
    <row r="282" spans="1:4">
      <c r="A282" s="59" t="s">
        <v>161</v>
      </c>
      <c r="B282" s="59" t="s">
        <v>172</v>
      </c>
      <c r="C282" s="59" t="s">
        <v>536</v>
      </c>
      <c r="D282" s="103" t="s">
        <v>537</v>
      </c>
    </row>
    <row r="283" spans="1:4">
      <c r="A283" s="59" t="s">
        <v>161</v>
      </c>
      <c r="B283" s="59" t="s">
        <v>172</v>
      </c>
      <c r="C283" s="59" t="s">
        <v>546</v>
      </c>
      <c r="D283" s="103" t="s">
        <v>547</v>
      </c>
    </row>
    <row r="284" spans="1:4">
      <c r="A284" s="59" t="s">
        <v>161</v>
      </c>
      <c r="B284" s="59" t="s">
        <v>172</v>
      </c>
      <c r="C284" s="59" t="s">
        <v>534</v>
      </c>
      <c r="D284" s="103" t="s">
        <v>535</v>
      </c>
    </row>
    <row r="285" spans="1:4">
      <c r="A285" s="59" t="s">
        <v>161</v>
      </c>
      <c r="B285" s="59" t="s">
        <v>172</v>
      </c>
      <c r="C285" s="59" t="s">
        <v>544</v>
      </c>
      <c r="D285" s="103" t="s">
        <v>1287</v>
      </c>
    </row>
    <row r="286" spans="1:4">
      <c r="A286" s="59" t="s">
        <v>161</v>
      </c>
      <c r="B286" s="59" t="s">
        <v>172</v>
      </c>
      <c r="C286" s="59" t="s">
        <v>545</v>
      </c>
      <c r="D286" s="103" t="s">
        <v>1171</v>
      </c>
    </row>
    <row r="287" spans="1:4">
      <c r="A287" s="10" t="s">
        <v>161</v>
      </c>
      <c r="B287" s="10" t="s">
        <v>172</v>
      </c>
      <c r="C287" s="10" t="s">
        <v>538</v>
      </c>
      <c r="D287" s="107" t="s">
        <v>539</v>
      </c>
    </row>
    <row r="288" spans="1:4">
      <c r="A288" s="65" t="s">
        <v>633</v>
      </c>
      <c r="B288" s="65" t="s">
        <v>66</v>
      </c>
      <c r="C288" s="64" t="s">
        <v>635</v>
      </c>
      <c r="D288" s="64" t="s">
        <v>636</v>
      </c>
    </row>
    <row r="289" spans="1:4">
      <c r="A289" s="65" t="s">
        <v>633</v>
      </c>
      <c r="B289" s="65" t="s">
        <v>66</v>
      </c>
      <c r="C289" s="64" t="s">
        <v>634</v>
      </c>
      <c r="D289" s="64" t="s">
        <v>1288</v>
      </c>
    </row>
    <row r="290" spans="1:4">
      <c r="A290" s="64" t="s">
        <v>72</v>
      </c>
      <c r="B290" s="66" t="s">
        <v>66</v>
      </c>
      <c r="C290" s="66" t="s">
        <v>654</v>
      </c>
      <c r="D290" s="66" t="s">
        <v>1289</v>
      </c>
    </row>
    <row r="291" spans="1:4" ht="15.75">
      <c r="A291" s="64" t="s">
        <v>72</v>
      </c>
      <c r="B291" s="66" t="s">
        <v>66</v>
      </c>
      <c r="C291" s="67" t="s">
        <v>651</v>
      </c>
      <c r="D291" s="68" t="s">
        <v>652</v>
      </c>
    </row>
    <row r="292" spans="1:4">
      <c r="A292" s="64" t="s">
        <v>72</v>
      </c>
      <c r="B292" s="66" t="s">
        <v>66</v>
      </c>
      <c r="C292" s="66" t="s">
        <v>641</v>
      </c>
      <c r="D292" s="62" t="s">
        <v>1174</v>
      </c>
    </row>
    <row r="293" spans="1:4">
      <c r="A293" s="64" t="s">
        <v>72</v>
      </c>
      <c r="B293" s="66" t="s">
        <v>66</v>
      </c>
      <c r="C293" s="66" t="s">
        <v>658</v>
      </c>
      <c r="D293" s="66" t="s">
        <v>659</v>
      </c>
    </row>
    <row r="294" spans="1:4">
      <c r="A294" s="64" t="s">
        <v>72</v>
      </c>
      <c r="B294" s="66" t="s">
        <v>66</v>
      </c>
      <c r="C294" s="66" t="s">
        <v>648</v>
      </c>
      <c r="D294" s="66" t="s">
        <v>649</v>
      </c>
    </row>
    <row r="295" spans="1:4">
      <c r="A295" s="64" t="s">
        <v>72</v>
      </c>
      <c r="B295" s="66" t="s">
        <v>66</v>
      </c>
      <c r="C295" s="66" t="s">
        <v>656</v>
      </c>
      <c r="D295" s="66" t="s">
        <v>657</v>
      </c>
    </row>
    <row r="296" spans="1:4">
      <c r="A296" s="64" t="s">
        <v>72</v>
      </c>
      <c r="B296" s="66" t="s">
        <v>66</v>
      </c>
      <c r="C296" s="66" t="s">
        <v>639</v>
      </c>
      <c r="D296" s="66" t="s">
        <v>640</v>
      </c>
    </row>
    <row r="297" spans="1:4">
      <c r="A297" s="64" t="s">
        <v>72</v>
      </c>
      <c r="B297" s="66" t="s">
        <v>66</v>
      </c>
      <c r="C297" s="66" t="s">
        <v>655</v>
      </c>
      <c r="D297" s="66" t="s">
        <v>1290</v>
      </c>
    </row>
    <row r="298" spans="1:4">
      <c r="A298" s="64" t="s">
        <v>72</v>
      </c>
      <c r="B298" s="66" t="s">
        <v>66</v>
      </c>
      <c r="C298" s="66" t="s">
        <v>653</v>
      </c>
      <c r="D298" s="66" t="s">
        <v>1291</v>
      </c>
    </row>
    <row r="299" spans="1:4">
      <c r="A299" s="64" t="s">
        <v>72</v>
      </c>
      <c r="B299" s="66" t="s">
        <v>66</v>
      </c>
      <c r="C299" s="66" t="s">
        <v>642</v>
      </c>
      <c r="D299" s="66" t="s">
        <v>643</v>
      </c>
    </row>
    <row r="300" spans="1:4">
      <c r="A300" s="64" t="s">
        <v>72</v>
      </c>
      <c r="B300" s="66" t="s">
        <v>66</v>
      </c>
      <c r="C300" s="66" t="s">
        <v>650</v>
      </c>
      <c r="D300" s="66" t="s">
        <v>1292</v>
      </c>
    </row>
    <row r="301" spans="1:4">
      <c r="A301" s="64" t="s">
        <v>72</v>
      </c>
      <c r="B301" s="66" t="s">
        <v>66</v>
      </c>
      <c r="C301" s="66" t="s">
        <v>646</v>
      </c>
      <c r="D301" s="66" t="s">
        <v>647</v>
      </c>
    </row>
    <row r="302" spans="1:4">
      <c r="A302" s="64" t="s">
        <v>72</v>
      </c>
      <c r="B302" s="66" t="s">
        <v>66</v>
      </c>
      <c r="C302" s="64" t="s">
        <v>637</v>
      </c>
      <c r="D302" s="64" t="s">
        <v>638</v>
      </c>
    </row>
    <row r="303" spans="1:4">
      <c r="A303" s="64" t="s">
        <v>72</v>
      </c>
      <c r="B303" s="64" t="s">
        <v>66</v>
      </c>
      <c r="C303" s="64" t="s">
        <v>644</v>
      </c>
      <c r="D303" s="64" t="s">
        <v>645</v>
      </c>
    </row>
    <row r="304" spans="1:4">
      <c r="A304" s="84" t="s">
        <v>69</v>
      </c>
      <c r="B304" s="82" t="s">
        <v>66</v>
      </c>
      <c r="C304" s="59" t="s">
        <v>632</v>
      </c>
      <c r="D304" s="59" t="s">
        <v>1153</v>
      </c>
    </row>
    <row r="305" spans="1:4">
      <c r="A305" s="84" t="s">
        <v>69</v>
      </c>
      <c r="B305" s="82" t="s">
        <v>66</v>
      </c>
      <c r="C305" s="59" t="s">
        <v>630</v>
      </c>
      <c r="D305" s="59" t="s">
        <v>631</v>
      </c>
    </row>
    <row r="306" spans="1:4">
      <c r="A306" s="106" t="s">
        <v>65</v>
      </c>
      <c r="B306" s="82" t="s">
        <v>66</v>
      </c>
      <c r="C306" s="59" t="s">
        <v>620</v>
      </c>
      <c r="D306" s="59" t="s">
        <v>1048</v>
      </c>
    </row>
    <row r="307" spans="1:4">
      <c r="A307" s="106" t="s">
        <v>65</v>
      </c>
      <c r="B307" s="82" t="s">
        <v>66</v>
      </c>
      <c r="C307" s="59" t="s">
        <v>622</v>
      </c>
      <c r="D307" s="59" t="s">
        <v>1049</v>
      </c>
    </row>
    <row r="308" spans="1:4">
      <c r="A308" s="106" t="s">
        <v>65</v>
      </c>
      <c r="B308" s="82" t="s">
        <v>66</v>
      </c>
      <c r="C308" s="59" t="s">
        <v>623</v>
      </c>
      <c r="D308" s="59" t="s">
        <v>1050</v>
      </c>
    </row>
    <row r="309" spans="1:4">
      <c r="A309" s="84" t="s">
        <v>73</v>
      </c>
      <c r="B309" s="82" t="s">
        <v>66</v>
      </c>
      <c r="C309" s="59" t="s">
        <v>627</v>
      </c>
      <c r="D309" s="59" t="s">
        <v>1154</v>
      </c>
    </row>
    <row r="310" spans="1:4">
      <c r="A310" s="84" t="s">
        <v>73</v>
      </c>
      <c r="B310" s="82" t="s">
        <v>66</v>
      </c>
      <c r="C310" s="59" t="s">
        <v>628</v>
      </c>
      <c r="D310" s="59" t="s">
        <v>629</v>
      </c>
    </row>
    <row r="311" spans="1:4">
      <c r="A311" s="84" t="s">
        <v>73</v>
      </c>
      <c r="B311" s="82" t="s">
        <v>66</v>
      </c>
      <c r="C311" s="59" t="s">
        <v>624</v>
      </c>
      <c r="D311" s="59" t="s">
        <v>625</v>
      </c>
    </row>
    <row r="312" spans="1:4">
      <c r="A312" s="84" t="s">
        <v>73</v>
      </c>
      <c r="B312" s="82" t="s">
        <v>66</v>
      </c>
      <c r="C312" s="59" t="s">
        <v>626</v>
      </c>
      <c r="D312" s="59" t="s">
        <v>1051</v>
      </c>
    </row>
    <row r="313" spans="1:4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>
      <c r="A329" s="110" t="s">
        <v>85</v>
      </c>
      <c r="B329" s="111" t="s">
        <v>66</v>
      </c>
      <c r="C329" s="110" t="s">
        <v>711</v>
      </c>
      <c r="D329" s="110" t="s">
        <v>712</v>
      </c>
    </row>
    <row r="330" spans="1:4">
      <c r="A330" s="110" t="s">
        <v>85</v>
      </c>
      <c r="B330" s="111" t="s">
        <v>66</v>
      </c>
      <c r="C330" s="110" t="s">
        <v>715</v>
      </c>
      <c r="D330" s="110" t="s">
        <v>1109</v>
      </c>
    </row>
    <row r="331" spans="1:4">
      <c r="A331" s="110" t="s">
        <v>85</v>
      </c>
      <c r="B331" s="111" t="s">
        <v>66</v>
      </c>
      <c r="C331" s="110" t="s">
        <v>714</v>
      </c>
      <c r="D331" s="110" t="s">
        <v>1091</v>
      </c>
    </row>
    <row r="332" spans="1:4">
      <c r="A332" s="110" t="s">
        <v>85</v>
      </c>
      <c r="B332" s="111" t="s">
        <v>66</v>
      </c>
      <c r="C332" s="110" t="s">
        <v>713</v>
      </c>
      <c r="D332" s="110" t="s">
        <v>1090</v>
      </c>
    </row>
    <row r="333" spans="1:4">
      <c r="A333" s="108" t="s">
        <v>85</v>
      </c>
      <c r="B333" s="109" t="s">
        <v>66</v>
      </c>
      <c r="C333" s="108" t="s">
        <v>716</v>
      </c>
      <c r="D333" s="108" t="s">
        <v>1092</v>
      </c>
    </row>
    <row r="334" spans="1:4">
      <c r="A334" s="110" t="s">
        <v>80</v>
      </c>
      <c r="B334" s="111" t="s">
        <v>66</v>
      </c>
      <c r="C334" s="110" t="s">
        <v>717</v>
      </c>
      <c r="D334" s="110" t="s">
        <v>1089</v>
      </c>
    </row>
    <row r="335" spans="1:4">
      <c r="A335" s="110" t="s">
        <v>80</v>
      </c>
      <c r="B335" s="111" t="s">
        <v>66</v>
      </c>
      <c r="C335" s="110" t="s">
        <v>718</v>
      </c>
      <c r="D335" s="110" t="s">
        <v>719</v>
      </c>
    </row>
    <row r="336" spans="1:4">
      <c r="A336" s="110" t="s">
        <v>80</v>
      </c>
      <c r="B336" s="111" t="s">
        <v>66</v>
      </c>
      <c r="C336" s="110" t="s">
        <v>720</v>
      </c>
      <c r="D336" s="110" t="s">
        <v>721</v>
      </c>
    </row>
    <row r="337" spans="1:4">
      <c r="A337" s="110" t="s">
        <v>80</v>
      </c>
      <c r="B337" s="111" t="s">
        <v>66</v>
      </c>
      <c r="C337" s="110" t="s">
        <v>722</v>
      </c>
      <c r="D337" s="110" t="s">
        <v>723</v>
      </c>
    </row>
    <row r="338" spans="1:4">
      <c r="A338" s="110" t="s">
        <v>84</v>
      </c>
      <c r="B338" s="111" t="s">
        <v>66</v>
      </c>
      <c r="C338" s="110" t="s">
        <v>703</v>
      </c>
      <c r="D338" s="110" t="s">
        <v>704</v>
      </c>
    </row>
    <row r="339" spans="1:4">
      <c r="A339" s="110" t="s">
        <v>84</v>
      </c>
      <c r="B339" s="111" t="s">
        <v>66</v>
      </c>
      <c r="C339" s="110" t="s">
        <v>705</v>
      </c>
      <c r="D339" s="110" t="s">
        <v>706</v>
      </c>
    </row>
    <row r="340" spans="1:4">
      <c r="A340" s="110" t="s">
        <v>84</v>
      </c>
      <c r="B340" s="111" t="s">
        <v>66</v>
      </c>
      <c r="C340" s="110" t="s">
        <v>707</v>
      </c>
      <c r="D340" s="110" t="s">
        <v>1175</v>
      </c>
    </row>
    <row r="341" spans="1:4">
      <c r="A341" s="112" t="s">
        <v>84</v>
      </c>
      <c r="B341" s="113" t="s">
        <v>66</v>
      </c>
      <c r="C341" s="112" t="s">
        <v>701</v>
      </c>
      <c r="D341" s="112" t="s">
        <v>1054</v>
      </c>
    </row>
    <row r="342" spans="1:4">
      <c r="A342" s="108" t="s">
        <v>84</v>
      </c>
      <c r="B342" s="109" t="s">
        <v>66</v>
      </c>
      <c r="C342" s="108" t="s">
        <v>702</v>
      </c>
      <c r="D342" s="108" t="s">
        <v>1055</v>
      </c>
    </row>
    <row r="343" spans="1:4">
      <c r="A343" s="110" t="s">
        <v>84</v>
      </c>
      <c r="B343" s="111" t="s">
        <v>66</v>
      </c>
      <c r="C343" s="110" t="s">
        <v>708</v>
      </c>
      <c r="D343" s="110" t="s">
        <v>1056</v>
      </c>
    </row>
    <row r="344" spans="1:4">
      <c r="A344" s="110" t="s">
        <v>68</v>
      </c>
      <c r="B344" s="111" t="s">
        <v>66</v>
      </c>
      <c r="C344" s="110" t="s">
        <v>710</v>
      </c>
      <c r="D344" s="110" t="s">
        <v>1176</v>
      </c>
    </row>
    <row r="345" spans="1:4">
      <c r="A345" s="110" t="s">
        <v>68</v>
      </c>
      <c r="B345" s="111" t="s">
        <v>66</v>
      </c>
      <c r="C345" s="110" t="s">
        <v>709</v>
      </c>
      <c r="D345" s="110" t="s">
        <v>1053</v>
      </c>
    </row>
    <row r="346" spans="1:4">
      <c r="A346" s="117" t="s">
        <v>83</v>
      </c>
      <c r="B346" s="117" t="s">
        <v>66</v>
      </c>
      <c r="C346" s="117" t="s">
        <v>730</v>
      </c>
      <c r="D346" s="117" t="s">
        <v>476</v>
      </c>
    </row>
    <row r="347" spans="1:4">
      <c r="A347" s="117" t="s">
        <v>83</v>
      </c>
      <c r="B347" s="117" t="s">
        <v>66</v>
      </c>
      <c r="C347" s="117" t="s">
        <v>727</v>
      </c>
      <c r="D347" s="117" t="s">
        <v>1057</v>
      </c>
    </row>
    <row r="348" spans="1:4">
      <c r="A348" s="117" t="s">
        <v>83</v>
      </c>
      <c r="B348" s="117" t="s">
        <v>66</v>
      </c>
      <c r="C348" s="117" t="s">
        <v>728</v>
      </c>
      <c r="D348" s="117" t="s">
        <v>729</v>
      </c>
    </row>
    <row r="349" spans="1:4">
      <c r="A349" s="117" t="s">
        <v>83</v>
      </c>
      <c r="B349" s="117" t="s">
        <v>66</v>
      </c>
      <c r="C349" s="117" t="s">
        <v>726</v>
      </c>
      <c r="D349" s="117" t="s">
        <v>1206</v>
      </c>
    </row>
    <row r="350" spans="1:4">
      <c r="A350" s="114" t="s">
        <v>1244</v>
      </c>
      <c r="B350" s="115" t="s">
        <v>66</v>
      </c>
      <c r="C350" s="115" t="s">
        <v>725</v>
      </c>
      <c r="D350" s="115" t="s">
        <v>1207</v>
      </c>
    </row>
    <row r="351" spans="1:4">
      <c r="A351" s="116" t="s">
        <v>1244</v>
      </c>
      <c r="B351" s="117" t="s">
        <v>66</v>
      </c>
      <c r="C351" s="117" t="s">
        <v>724</v>
      </c>
      <c r="D351" s="117" t="s">
        <v>948</v>
      </c>
    </row>
    <row r="352" spans="1:4">
      <c r="A352" s="129" t="s">
        <v>88</v>
      </c>
      <c r="B352" s="60" t="s">
        <v>66</v>
      </c>
      <c r="C352" s="69" t="s">
        <v>747</v>
      </c>
      <c r="D352" s="137" t="s">
        <v>1177</v>
      </c>
    </row>
    <row r="353" spans="1:4">
      <c r="A353" s="130" t="s">
        <v>88</v>
      </c>
      <c r="B353" s="60" t="s">
        <v>66</v>
      </c>
      <c r="C353" s="69" t="s">
        <v>1178</v>
      </c>
      <c r="D353" s="69" t="s">
        <v>1179</v>
      </c>
    </row>
    <row r="354" spans="1:4">
      <c r="A354" s="129" t="s">
        <v>88</v>
      </c>
      <c r="B354" s="60" t="s">
        <v>66</v>
      </c>
      <c r="C354" s="69" t="s">
        <v>734</v>
      </c>
      <c r="D354" s="69" t="s">
        <v>1180</v>
      </c>
    </row>
    <row r="355" spans="1:4">
      <c r="A355" s="128" t="s">
        <v>88</v>
      </c>
      <c r="B355" s="133" t="s">
        <v>66</v>
      </c>
      <c r="C355" s="132" t="s">
        <v>748</v>
      </c>
      <c r="D355" s="132" t="s">
        <v>1181</v>
      </c>
    </row>
    <row r="356" spans="1:4">
      <c r="A356" s="61" t="s">
        <v>88</v>
      </c>
      <c r="B356" s="60" t="s">
        <v>66</v>
      </c>
      <c r="C356" s="69" t="s">
        <v>743</v>
      </c>
      <c r="D356" s="69" t="s">
        <v>744</v>
      </c>
    </row>
    <row r="357" spans="1:4">
      <c r="A357" s="61" t="s">
        <v>88</v>
      </c>
      <c r="B357" s="60" t="s">
        <v>66</v>
      </c>
      <c r="C357" s="69" t="s">
        <v>735</v>
      </c>
      <c r="D357" s="69" t="s">
        <v>736</v>
      </c>
    </row>
    <row r="358" spans="1:4">
      <c r="A358" s="61" t="s">
        <v>88</v>
      </c>
      <c r="B358" s="60" t="s">
        <v>66</v>
      </c>
      <c r="C358" s="69" t="s">
        <v>746</v>
      </c>
      <c r="D358" s="69" t="s">
        <v>1182</v>
      </c>
    </row>
    <row r="359" spans="1:4">
      <c r="A359" s="61" t="s">
        <v>88</v>
      </c>
      <c r="B359" s="60" t="s">
        <v>66</v>
      </c>
      <c r="C359" s="69" t="s">
        <v>737</v>
      </c>
      <c r="D359" s="69" t="s">
        <v>738</v>
      </c>
    </row>
    <row r="360" spans="1:4">
      <c r="A360" s="61" t="s">
        <v>88</v>
      </c>
      <c r="B360" s="60" t="s">
        <v>66</v>
      </c>
      <c r="C360" s="69" t="s">
        <v>745</v>
      </c>
      <c r="D360" s="69" t="s">
        <v>1183</v>
      </c>
    </row>
    <row r="361" spans="1:4">
      <c r="A361" s="60" t="s">
        <v>88</v>
      </c>
      <c r="B361" s="60" t="s">
        <v>66</v>
      </c>
      <c r="C361" s="63" t="s">
        <v>740</v>
      </c>
      <c r="D361" s="63" t="s">
        <v>1184</v>
      </c>
    </row>
    <row r="362" spans="1:4">
      <c r="A362" s="61" t="s">
        <v>88</v>
      </c>
      <c r="B362" s="60" t="s">
        <v>66</v>
      </c>
      <c r="C362" s="69" t="s">
        <v>742</v>
      </c>
      <c r="D362" s="69" t="s">
        <v>1185</v>
      </c>
    </row>
    <row r="363" spans="1:4">
      <c r="A363" s="61" t="s">
        <v>88</v>
      </c>
      <c r="B363" s="60" t="s">
        <v>66</v>
      </c>
      <c r="C363" s="69" t="s">
        <v>1186</v>
      </c>
      <c r="D363" s="69" t="s">
        <v>1187</v>
      </c>
    </row>
    <row r="364" spans="1:4">
      <c r="A364" s="61" t="s">
        <v>88</v>
      </c>
      <c r="B364" s="60" t="s">
        <v>66</v>
      </c>
      <c r="C364" s="69" t="s">
        <v>739</v>
      </c>
      <c r="D364" s="69" t="s">
        <v>1245</v>
      </c>
    </row>
    <row r="365" spans="1:4">
      <c r="A365" s="61" t="s">
        <v>88</v>
      </c>
      <c r="B365" s="60" t="s">
        <v>66</v>
      </c>
      <c r="C365" s="69" t="s">
        <v>741</v>
      </c>
      <c r="D365" s="69" t="s">
        <v>1188</v>
      </c>
    </row>
    <row r="366" spans="1:4">
      <c r="A366" s="61" t="s">
        <v>86</v>
      </c>
      <c r="B366" s="60" t="s">
        <v>66</v>
      </c>
      <c r="C366" s="69" t="s">
        <v>733</v>
      </c>
      <c r="D366" s="69" t="s">
        <v>1189</v>
      </c>
    </row>
    <row r="367" spans="1:4">
      <c r="A367" s="61" t="s">
        <v>86</v>
      </c>
      <c r="B367" s="60" t="s">
        <v>66</v>
      </c>
      <c r="C367" s="69" t="s">
        <v>731</v>
      </c>
      <c r="D367" s="69" t="s">
        <v>732</v>
      </c>
    </row>
    <row r="368" spans="1:4">
      <c r="A368" s="69" t="s">
        <v>78</v>
      </c>
      <c r="B368" s="69" t="s">
        <v>66</v>
      </c>
      <c r="C368" s="69" t="s">
        <v>696</v>
      </c>
      <c r="D368" s="69" t="s">
        <v>697</v>
      </c>
    </row>
    <row r="369" spans="1:4">
      <c r="A369" s="69" t="s">
        <v>78</v>
      </c>
      <c r="B369" s="69" t="s">
        <v>66</v>
      </c>
      <c r="C369" s="69" t="s">
        <v>694</v>
      </c>
      <c r="D369" s="69" t="s">
        <v>695</v>
      </c>
    </row>
    <row r="370" spans="1:4">
      <c r="A370" s="69" t="s">
        <v>78</v>
      </c>
      <c r="B370" s="69" t="s">
        <v>66</v>
      </c>
      <c r="C370" s="69" t="s">
        <v>690</v>
      </c>
      <c r="D370" s="69" t="s">
        <v>691</v>
      </c>
    </row>
    <row r="371" spans="1:4">
      <c r="A371" s="69" t="s">
        <v>78</v>
      </c>
      <c r="B371" s="69" t="s">
        <v>66</v>
      </c>
      <c r="C371" s="69" t="s">
        <v>688</v>
      </c>
      <c r="D371" s="69" t="s">
        <v>689</v>
      </c>
    </row>
    <row r="372" spans="1:4">
      <c r="A372" s="69" t="s">
        <v>78</v>
      </c>
      <c r="B372" s="69" t="s">
        <v>66</v>
      </c>
      <c r="C372" s="69" t="s">
        <v>692</v>
      </c>
      <c r="D372" s="69" t="s">
        <v>693</v>
      </c>
    </row>
    <row r="373" spans="1:4">
      <c r="A373" s="69" t="s">
        <v>78</v>
      </c>
      <c r="B373" s="69" t="s">
        <v>66</v>
      </c>
      <c r="C373" s="69" t="s">
        <v>698</v>
      </c>
      <c r="D373" s="69" t="s">
        <v>699</v>
      </c>
    </row>
    <row r="374" spans="1:4">
      <c r="A374" s="69" t="s">
        <v>78</v>
      </c>
      <c r="B374" s="69" t="s">
        <v>66</v>
      </c>
      <c r="C374" s="69" t="s">
        <v>700</v>
      </c>
      <c r="D374" s="69" t="s">
        <v>253</v>
      </c>
    </row>
    <row r="375" spans="1:4">
      <c r="A375" s="118" t="s">
        <v>89</v>
      </c>
      <c r="B375" s="118" t="s">
        <v>90</v>
      </c>
      <c r="C375" s="119" t="s">
        <v>776</v>
      </c>
      <c r="D375" s="119" t="s">
        <v>1295</v>
      </c>
    </row>
    <row r="376" spans="1:4">
      <c r="A376" s="118" t="s">
        <v>89</v>
      </c>
      <c r="B376" s="118" t="s">
        <v>90</v>
      </c>
      <c r="C376" s="119" t="s">
        <v>770</v>
      </c>
      <c r="D376" s="119" t="s">
        <v>1058</v>
      </c>
    </row>
    <row r="377" spans="1:4">
      <c r="A377" s="118" t="s">
        <v>89</v>
      </c>
      <c r="B377" s="118" t="s">
        <v>90</v>
      </c>
      <c r="C377" s="119" t="s">
        <v>778</v>
      </c>
      <c r="D377" s="119" t="s">
        <v>779</v>
      </c>
    </row>
    <row r="378" spans="1:4">
      <c r="A378" s="118" t="s">
        <v>89</v>
      </c>
      <c r="B378" s="118" t="s">
        <v>90</v>
      </c>
      <c r="C378" s="119" t="s">
        <v>774</v>
      </c>
      <c r="D378" s="119" t="s">
        <v>775</v>
      </c>
    </row>
    <row r="379" spans="1:4">
      <c r="A379" s="118" t="s">
        <v>89</v>
      </c>
      <c r="B379" s="118" t="s">
        <v>90</v>
      </c>
      <c r="C379" s="119" t="s">
        <v>771</v>
      </c>
      <c r="D379" s="119" t="s">
        <v>772</v>
      </c>
    </row>
    <row r="380" spans="1:4">
      <c r="A380" s="118" t="s">
        <v>89</v>
      </c>
      <c r="B380" s="118" t="s">
        <v>90</v>
      </c>
      <c r="C380" s="119" t="s">
        <v>780</v>
      </c>
      <c r="D380" s="119" t="s">
        <v>1208</v>
      </c>
    </row>
    <row r="381" spans="1:4">
      <c r="A381" s="118" t="s">
        <v>89</v>
      </c>
      <c r="B381" s="118" t="s">
        <v>90</v>
      </c>
      <c r="C381" s="119" t="s">
        <v>777</v>
      </c>
      <c r="D381" s="119" t="s">
        <v>1296</v>
      </c>
    </row>
    <row r="382" spans="1:4">
      <c r="A382" s="118" t="s">
        <v>89</v>
      </c>
      <c r="B382" s="118" t="s">
        <v>90</v>
      </c>
      <c r="C382" s="119" t="s">
        <v>773</v>
      </c>
      <c r="D382" s="119" t="s">
        <v>537</v>
      </c>
    </row>
    <row r="383" spans="1:4">
      <c r="A383" s="118" t="s">
        <v>92</v>
      </c>
      <c r="B383" s="118" t="s">
        <v>90</v>
      </c>
      <c r="C383" s="119" t="s">
        <v>781</v>
      </c>
      <c r="D383" s="119" t="s">
        <v>782</v>
      </c>
    </row>
    <row r="384" spans="1:4">
      <c r="A384" s="118" t="s">
        <v>92</v>
      </c>
      <c r="B384" s="118" t="s">
        <v>90</v>
      </c>
      <c r="C384" s="119" t="s">
        <v>783</v>
      </c>
      <c r="D384" s="119" t="s">
        <v>353</v>
      </c>
    </row>
    <row r="385" spans="1:4">
      <c r="A385" s="118" t="s">
        <v>92</v>
      </c>
      <c r="B385" s="118" t="s">
        <v>90</v>
      </c>
      <c r="C385" s="119" t="s">
        <v>786</v>
      </c>
      <c r="D385" s="119" t="s">
        <v>787</v>
      </c>
    </row>
    <row r="386" spans="1:4">
      <c r="A386" s="118" t="s">
        <v>92</v>
      </c>
      <c r="B386" s="118" t="s">
        <v>90</v>
      </c>
      <c r="C386" s="119" t="s">
        <v>784</v>
      </c>
      <c r="D386" s="119" t="s">
        <v>785</v>
      </c>
    </row>
    <row r="387" spans="1:4">
      <c r="A387" s="118" t="s">
        <v>93</v>
      </c>
      <c r="B387" s="118" t="s">
        <v>90</v>
      </c>
      <c r="C387" s="119" t="s">
        <v>788</v>
      </c>
      <c r="D387" s="119" t="s">
        <v>789</v>
      </c>
    </row>
    <row r="388" spans="1:4">
      <c r="A388" s="118" t="s">
        <v>93</v>
      </c>
      <c r="B388" s="118" t="s">
        <v>90</v>
      </c>
      <c r="C388" s="119" t="s">
        <v>790</v>
      </c>
      <c r="D388" s="119" t="s">
        <v>1209</v>
      </c>
    </row>
    <row r="389" spans="1:4">
      <c r="A389" s="118" t="s">
        <v>93</v>
      </c>
      <c r="B389" s="118" t="s">
        <v>90</v>
      </c>
      <c r="C389" s="119" t="s">
        <v>792</v>
      </c>
      <c r="D389" s="119" t="s">
        <v>1210</v>
      </c>
    </row>
    <row r="390" spans="1:4">
      <c r="A390" s="118" t="s">
        <v>93</v>
      </c>
      <c r="B390" s="118" t="s">
        <v>90</v>
      </c>
      <c r="C390" s="119" t="s">
        <v>791</v>
      </c>
      <c r="D390" s="119" t="s">
        <v>1211</v>
      </c>
    </row>
    <row r="391" spans="1:4">
      <c r="A391" s="118" t="s">
        <v>94</v>
      </c>
      <c r="B391" s="118" t="s">
        <v>90</v>
      </c>
      <c r="C391" s="119" t="s">
        <v>793</v>
      </c>
      <c r="D391" s="119" t="s">
        <v>794</v>
      </c>
    </row>
    <row r="392" spans="1:4">
      <c r="A392" s="118" t="s">
        <v>94</v>
      </c>
      <c r="B392" s="118" t="s">
        <v>90</v>
      </c>
      <c r="C392" s="119" t="s">
        <v>795</v>
      </c>
      <c r="D392" s="119" t="s">
        <v>796</v>
      </c>
    </row>
    <row r="393" spans="1:4">
      <c r="A393" s="118" t="s">
        <v>94</v>
      </c>
      <c r="B393" s="118" t="s">
        <v>90</v>
      </c>
      <c r="C393" s="119" t="s">
        <v>797</v>
      </c>
      <c r="D393" s="119" t="s">
        <v>798</v>
      </c>
    </row>
    <row r="394" spans="1:4">
      <c r="A394" s="119" t="s">
        <v>95</v>
      </c>
      <c r="B394" s="119" t="s">
        <v>90</v>
      </c>
      <c r="C394" s="119" t="s">
        <v>803</v>
      </c>
      <c r="D394" s="119" t="s">
        <v>1212</v>
      </c>
    </row>
    <row r="395" spans="1:4">
      <c r="A395" s="119" t="s">
        <v>95</v>
      </c>
      <c r="B395" s="119" t="s">
        <v>90</v>
      </c>
      <c r="C395" s="119" t="s">
        <v>805</v>
      </c>
      <c r="D395" s="119" t="s">
        <v>806</v>
      </c>
    </row>
    <row r="396" spans="1:4">
      <c r="A396" s="119" t="s">
        <v>95</v>
      </c>
      <c r="B396" s="119" t="s">
        <v>90</v>
      </c>
      <c r="C396" s="119" t="s">
        <v>808</v>
      </c>
      <c r="D396" s="119" t="s">
        <v>1089</v>
      </c>
    </row>
    <row r="397" spans="1:4">
      <c r="A397" s="119" t="s">
        <v>95</v>
      </c>
      <c r="B397" s="119" t="s">
        <v>90</v>
      </c>
      <c r="C397" s="119" t="s">
        <v>807</v>
      </c>
      <c r="D397" s="119" t="s">
        <v>1213</v>
      </c>
    </row>
    <row r="398" spans="1:4">
      <c r="A398" s="119" t="s">
        <v>95</v>
      </c>
      <c r="B398" s="119" t="s">
        <v>90</v>
      </c>
      <c r="C398" s="119" t="s">
        <v>804</v>
      </c>
      <c r="D398" s="119" t="s">
        <v>1214</v>
      </c>
    </row>
    <row r="399" spans="1:4">
      <c r="A399" s="119" t="s">
        <v>97</v>
      </c>
      <c r="B399" s="119" t="s">
        <v>90</v>
      </c>
      <c r="C399" s="119" t="s">
        <v>802</v>
      </c>
      <c r="D399" s="119" t="s">
        <v>1215</v>
      </c>
    </row>
    <row r="400" spans="1:4">
      <c r="A400" s="119" t="s">
        <v>97</v>
      </c>
      <c r="B400" s="119" t="s">
        <v>90</v>
      </c>
      <c r="C400" s="119" t="s">
        <v>799</v>
      </c>
      <c r="D400" s="119" t="s">
        <v>1216</v>
      </c>
    </row>
    <row r="401" spans="1:4">
      <c r="A401" s="119" t="s">
        <v>97</v>
      </c>
      <c r="B401" s="119" t="s">
        <v>90</v>
      </c>
      <c r="C401" s="119" t="s">
        <v>801</v>
      </c>
      <c r="D401" s="119" t="s">
        <v>1217</v>
      </c>
    </row>
    <row r="402" spans="1:4">
      <c r="A402" s="119" t="s">
        <v>97</v>
      </c>
      <c r="B402" s="119" t="s">
        <v>90</v>
      </c>
      <c r="C402" s="119" t="s">
        <v>800</v>
      </c>
      <c r="D402" s="119" t="s">
        <v>324</v>
      </c>
    </row>
    <row r="403" spans="1:4">
      <c r="A403" s="118" t="s">
        <v>98</v>
      </c>
      <c r="B403" s="118" t="s">
        <v>90</v>
      </c>
      <c r="C403" s="119" t="s">
        <v>809</v>
      </c>
      <c r="D403" s="119" t="s">
        <v>1246</v>
      </c>
    </row>
    <row r="404" spans="1:4">
      <c r="A404" s="118" t="s">
        <v>98</v>
      </c>
      <c r="B404" s="118" t="s">
        <v>90</v>
      </c>
      <c r="C404" s="119" t="s">
        <v>816</v>
      </c>
      <c r="D404" s="119" t="s">
        <v>1247</v>
      </c>
    </row>
    <row r="405" spans="1:4">
      <c r="A405" s="118" t="s">
        <v>98</v>
      </c>
      <c r="B405" s="118" t="s">
        <v>90</v>
      </c>
      <c r="C405" s="119" t="s">
        <v>814</v>
      </c>
      <c r="D405" s="119" t="s">
        <v>815</v>
      </c>
    </row>
    <row r="406" spans="1:4">
      <c r="A406" s="118" t="s">
        <v>98</v>
      </c>
      <c r="B406" s="118" t="s">
        <v>90</v>
      </c>
      <c r="C406" s="119" t="s">
        <v>812</v>
      </c>
      <c r="D406" s="119" t="s">
        <v>1248</v>
      </c>
    </row>
    <row r="407" spans="1:4">
      <c r="A407" s="118" t="s">
        <v>98</v>
      </c>
      <c r="B407" s="118" t="s">
        <v>90</v>
      </c>
      <c r="C407" s="119" t="s">
        <v>813</v>
      </c>
      <c r="D407" s="119" t="s">
        <v>1249</v>
      </c>
    </row>
    <row r="408" spans="1:4">
      <c r="A408" s="118" t="s">
        <v>98</v>
      </c>
      <c r="B408" s="118" t="s">
        <v>90</v>
      </c>
      <c r="C408" s="119" t="s">
        <v>810</v>
      </c>
      <c r="D408" s="119" t="s">
        <v>811</v>
      </c>
    </row>
    <row r="409" spans="1:4">
      <c r="A409" s="118" t="s">
        <v>99</v>
      </c>
      <c r="B409" s="118" t="s">
        <v>90</v>
      </c>
      <c r="C409" s="119" t="s">
        <v>821</v>
      </c>
      <c r="D409" s="119" t="s">
        <v>326</v>
      </c>
    </row>
    <row r="410" spans="1:4">
      <c r="A410" s="118" t="s">
        <v>99</v>
      </c>
      <c r="B410" s="118" t="s">
        <v>90</v>
      </c>
      <c r="C410" s="119" t="s">
        <v>822</v>
      </c>
      <c r="D410" s="119" t="s">
        <v>1218</v>
      </c>
    </row>
    <row r="411" spans="1:4">
      <c r="A411" s="118" t="s">
        <v>99</v>
      </c>
      <c r="B411" s="118" t="s">
        <v>90</v>
      </c>
      <c r="C411" s="119" t="s">
        <v>817</v>
      </c>
      <c r="D411" s="119" t="s">
        <v>818</v>
      </c>
    </row>
    <row r="412" spans="1:4">
      <c r="A412" s="118" t="s">
        <v>99</v>
      </c>
      <c r="B412" s="118" t="s">
        <v>90</v>
      </c>
      <c r="C412" s="119" t="s">
        <v>824</v>
      </c>
      <c r="D412" s="119" t="s">
        <v>825</v>
      </c>
    </row>
    <row r="413" spans="1:4">
      <c r="A413" s="118" t="s">
        <v>99</v>
      </c>
      <c r="B413" s="118" t="s">
        <v>90</v>
      </c>
      <c r="C413" s="119" t="s">
        <v>819</v>
      </c>
      <c r="D413" s="119" t="s">
        <v>820</v>
      </c>
    </row>
    <row r="414" spans="1:4">
      <c r="A414" s="118" t="s">
        <v>99</v>
      </c>
      <c r="B414" s="118" t="s">
        <v>90</v>
      </c>
      <c r="C414" s="119" t="s">
        <v>823</v>
      </c>
      <c r="D414" s="119" t="s">
        <v>537</v>
      </c>
    </row>
    <row r="415" spans="1:4">
      <c r="A415" s="118" t="s">
        <v>100</v>
      </c>
      <c r="B415" s="118" t="s">
        <v>90</v>
      </c>
      <c r="C415" s="119" t="s">
        <v>827</v>
      </c>
      <c r="D415" s="119" t="s">
        <v>1089</v>
      </c>
    </row>
    <row r="416" spans="1:4">
      <c r="A416" s="118" t="s">
        <v>100</v>
      </c>
      <c r="B416" s="118" t="s">
        <v>90</v>
      </c>
      <c r="C416" s="119" t="s">
        <v>826</v>
      </c>
      <c r="D416" s="119" t="s">
        <v>1250</v>
      </c>
    </row>
    <row r="417" spans="1:4">
      <c r="A417" s="118" t="s">
        <v>100</v>
      </c>
      <c r="B417" s="118" t="s">
        <v>90</v>
      </c>
      <c r="C417" s="119" t="s">
        <v>828</v>
      </c>
      <c r="D417" s="119" t="s">
        <v>1251</v>
      </c>
    </row>
    <row r="418" spans="1:4">
      <c r="A418" s="118" t="s">
        <v>101</v>
      </c>
      <c r="B418" s="118" t="s">
        <v>90</v>
      </c>
      <c r="C418" s="119" t="s">
        <v>829</v>
      </c>
      <c r="D418" s="119" t="s">
        <v>1219</v>
      </c>
    </row>
    <row r="419" spans="1:4">
      <c r="A419" s="118" t="s">
        <v>101</v>
      </c>
      <c r="B419" s="118" t="s">
        <v>90</v>
      </c>
      <c r="C419" s="119" t="s">
        <v>832</v>
      </c>
      <c r="D419" s="119" t="s">
        <v>1220</v>
      </c>
    </row>
    <row r="420" spans="1:4">
      <c r="A420" s="118" t="s">
        <v>101</v>
      </c>
      <c r="B420" s="118" t="s">
        <v>90</v>
      </c>
      <c r="C420" s="119" t="s">
        <v>830</v>
      </c>
      <c r="D420" s="119" t="s">
        <v>1221</v>
      </c>
    </row>
    <row r="421" spans="1:4">
      <c r="A421" s="118" t="s">
        <v>101</v>
      </c>
      <c r="B421" s="118" t="s">
        <v>90</v>
      </c>
      <c r="C421" s="119" t="s">
        <v>831</v>
      </c>
      <c r="D421" s="119" t="s">
        <v>1222</v>
      </c>
    </row>
    <row r="422" spans="1:4">
      <c r="A422" s="118" t="s">
        <v>103</v>
      </c>
      <c r="B422" s="118" t="s">
        <v>90</v>
      </c>
      <c r="C422" s="119" t="s">
        <v>835</v>
      </c>
      <c r="D422" s="119" t="s">
        <v>836</v>
      </c>
    </row>
    <row r="423" spans="1:4">
      <c r="A423" s="118" t="s">
        <v>103</v>
      </c>
      <c r="B423" s="118" t="s">
        <v>90</v>
      </c>
      <c r="C423" s="119" t="s">
        <v>837</v>
      </c>
      <c r="D423" s="119" t="s">
        <v>1223</v>
      </c>
    </row>
    <row r="424" spans="1:4">
      <c r="A424" s="118" t="s">
        <v>103</v>
      </c>
      <c r="B424" s="118" t="s">
        <v>90</v>
      </c>
      <c r="C424" s="119" t="s">
        <v>1160</v>
      </c>
      <c r="D424" s="119" t="s">
        <v>838</v>
      </c>
    </row>
    <row r="425" spans="1:4">
      <c r="A425" s="118" t="s">
        <v>103</v>
      </c>
      <c r="B425" s="118" t="s">
        <v>90</v>
      </c>
      <c r="C425" s="119" t="s">
        <v>833</v>
      </c>
      <c r="D425" s="119" t="s">
        <v>834</v>
      </c>
    </row>
    <row r="426" spans="1:4">
      <c r="A426" s="72" t="s">
        <v>104</v>
      </c>
      <c r="B426" s="72" t="s">
        <v>90</v>
      </c>
      <c r="C426" s="70" t="s">
        <v>756</v>
      </c>
      <c r="D426" s="70" t="s">
        <v>757</v>
      </c>
    </row>
    <row r="427" spans="1:4">
      <c r="A427" s="72" t="s">
        <v>104</v>
      </c>
      <c r="B427" s="72" t="s">
        <v>90</v>
      </c>
      <c r="C427" s="70" t="s">
        <v>758</v>
      </c>
      <c r="D427" s="70" t="s">
        <v>759</v>
      </c>
    </row>
    <row r="428" spans="1:4">
      <c r="A428" s="70" t="s">
        <v>104</v>
      </c>
      <c r="B428" s="70" t="s">
        <v>90</v>
      </c>
      <c r="C428" s="70" t="s">
        <v>761</v>
      </c>
      <c r="D428" s="70" t="s">
        <v>762</v>
      </c>
    </row>
    <row r="429" spans="1:4">
      <c r="A429" s="70" t="s">
        <v>104</v>
      </c>
      <c r="B429" s="70" t="s">
        <v>90</v>
      </c>
      <c r="C429" s="70" t="s">
        <v>763</v>
      </c>
      <c r="D429" s="70" t="s">
        <v>764</v>
      </c>
    </row>
    <row r="430" spans="1:4">
      <c r="A430" s="70" t="s">
        <v>104</v>
      </c>
      <c r="B430" s="70" t="s">
        <v>90</v>
      </c>
      <c r="C430" s="70" t="s">
        <v>760</v>
      </c>
      <c r="D430" s="70" t="s">
        <v>1252</v>
      </c>
    </row>
    <row r="431" spans="1:4">
      <c r="A431" s="70" t="s">
        <v>106</v>
      </c>
      <c r="B431" s="70" t="s">
        <v>90</v>
      </c>
      <c r="C431" s="70" t="s">
        <v>769</v>
      </c>
      <c r="D431" s="70" t="s">
        <v>766</v>
      </c>
    </row>
    <row r="432" spans="1:4">
      <c r="A432" s="70" t="s">
        <v>106</v>
      </c>
      <c r="B432" s="70" t="s">
        <v>90</v>
      </c>
      <c r="C432" s="70" t="s">
        <v>767</v>
      </c>
      <c r="D432" s="70" t="s">
        <v>768</v>
      </c>
    </row>
    <row r="433" spans="1:4">
      <c r="A433" s="72" t="s">
        <v>106</v>
      </c>
      <c r="B433" s="72" t="s">
        <v>90</v>
      </c>
      <c r="C433" s="70" t="s">
        <v>765</v>
      </c>
      <c r="D433" s="70" t="s">
        <v>1155</v>
      </c>
    </row>
    <row r="434" spans="1:4">
      <c r="A434" s="72" t="s">
        <v>1059</v>
      </c>
      <c r="B434" s="72" t="s">
        <v>90</v>
      </c>
      <c r="C434" s="70" t="s">
        <v>749</v>
      </c>
      <c r="D434" s="70" t="s">
        <v>750</v>
      </c>
    </row>
    <row r="435" spans="1:4">
      <c r="A435" s="72" t="s">
        <v>1059</v>
      </c>
      <c r="B435" s="72" t="s">
        <v>90</v>
      </c>
      <c r="C435" s="70" t="s">
        <v>753</v>
      </c>
      <c r="D435" s="70" t="s">
        <v>1253</v>
      </c>
    </row>
    <row r="436" spans="1:4">
      <c r="A436" s="72" t="s">
        <v>1059</v>
      </c>
      <c r="B436" s="72" t="s">
        <v>90</v>
      </c>
      <c r="C436" s="70" t="s">
        <v>754</v>
      </c>
      <c r="D436" s="70" t="s">
        <v>755</v>
      </c>
    </row>
    <row r="437" spans="1:4">
      <c r="A437" s="72" t="s">
        <v>1059</v>
      </c>
      <c r="B437" s="72" t="s">
        <v>90</v>
      </c>
      <c r="C437" s="70" t="s">
        <v>751</v>
      </c>
      <c r="D437" s="71" t="s">
        <v>752</v>
      </c>
    </row>
    <row r="438" spans="1:4">
      <c r="A438" s="120" t="s">
        <v>1254</v>
      </c>
      <c r="B438" s="121" t="s">
        <v>108</v>
      </c>
      <c r="C438" s="74" t="s">
        <v>841</v>
      </c>
      <c r="D438" s="75" t="s">
        <v>1156</v>
      </c>
    </row>
    <row r="439" spans="1:4">
      <c r="A439" s="131" t="s">
        <v>1254</v>
      </c>
      <c r="B439" s="125" t="s">
        <v>108</v>
      </c>
      <c r="C439" s="135" t="s">
        <v>843</v>
      </c>
      <c r="D439" s="138" t="s">
        <v>1297</v>
      </c>
    </row>
    <row r="440" spans="1:4">
      <c r="A440" s="122" t="s">
        <v>1254</v>
      </c>
      <c r="B440" s="121" t="s">
        <v>108</v>
      </c>
      <c r="C440" s="75" t="s">
        <v>840</v>
      </c>
      <c r="D440" s="75" t="s">
        <v>1060</v>
      </c>
    </row>
    <row r="441" spans="1:4">
      <c r="A441" s="122" t="s">
        <v>1254</v>
      </c>
      <c r="B441" s="121" t="s">
        <v>108</v>
      </c>
      <c r="C441" s="74" t="s">
        <v>839</v>
      </c>
      <c r="D441" s="74" t="s">
        <v>1061</v>
      </c>
    </row>
    <row r="442" spans="1:4">
      <c r="A442" s="122" t="s">
        <v>122</v>
      </c>
      <c r="B442" s="121" t="s">
        <v>108</v>
      </c>
      <c r="C442" s="73" t="s">
        <v>852</v>
      </c>
      <c r="D442" s="73" t="s">
        <v>1062</v>
      </c>
    </row>
    <row r="443" spans="1:4">
      <c r="A443" s="122" t="s">
        <v>122</v>
      </c>
      <c r="B443" s="121" t="s">
        <v>108</v>
      </c>
      <c r="C443" s="74" t="s">
        <v>848</v>
      </c>
      <c r="D443" s="76" t="s">
        <v>1157</v>
      </c>
    </row>
    <row r="444" spans="1:4">
      <c r="A444" s="122" t="s">
        <v>122</v>
      </c>
      <c r="B444" s="121" t="s">
        <v>108</v>
      </c>
      <c r="C444" s="74" t="s">
        <v>849</v>
      </c>
      <c r="D444" s="74" t="s">
        <v>850</v>
      </c>
    </row>
    <row r="445" spans="1:4">
      <c r="A445" s="122" t="s">
        <v>122</v>
      </c>
      <c r="B445" s="121" t="s">
        <v>108</v>
      </c>
      <c r="C445" s="73" t="s">
        <v>851</v>
      </c>
      <c r="D445" s="73" t="s">
        <v>1063</v>
      </c>
    </row>
    <row r="446" spans="1:4">
      <c r="A446" s="122" t="s">
        <v>122</v>
      </c>
      <c r="B446" s="121" t="s">
        <v>108</v>
      </c>
      <c r="C446" s="74" t="s">
        <v>846</v>
      </c>
      <c r="D446" s="76" t="s">
        <v>621</v>
      </c>
    </row>
    <row r="447" spans="1:4">
      <c r="A447" s="122" t="s">
        <v>122</v>
      </c>
      <c r="B447" s="121" t="s">
        <v>108</v>
      </c>
      <c r="C447" s="74" t="s">
        <v>844</v>
      </c>
      <c r="D447" s="76" t="s">
        <v>845</v>
      </c>
    </row>
    <row r="448" spans="1:4">
      <c r="A448" s="122" t="s">
        <v>122</v>
      </c>
      <c r="B448" s="121" t="s">
        <v>108</v>
      </c>
      <c r="C448" s="73" t="s">
        <v>847</v>
      </c>
      <c r="D448" s="73" t="s">
        <v>1064</v>
      </c>
    </row>
    <row r="449" spans="1:4">
      <c r="A449" s="121" t="s">
        <v>107</v>
      </c>
      <c r="B449" s="121" t="s">
        <v>108</v>
      </c>
      <c r="C449" s="77" t="s">
        <v>855</v>
      </c>
      <c r="D449" s="77" t="s">
        <v>1065</v>
      </c>
    </row>
    <row r="450" spans="1:4">
      <c r="A450" s="121" t="s">
        <v>107</v>
      </c>
      <c r="B450" s="121" t="s">
        <v>108</v>
      </c>
      <c r="C450" s="77" t="s">
        <v>853</v>
      </c>
      <c r="D450" s="77" t="s">
        <v>854</v>
      </c>
    </row>
    <row r="451" spans="1:4">
      <c r="A451" s="121" t="s">
        <v>107</v>
      </c>
      <c r="B451" s="121" t="s">
        <v>108</v>
      </c>
      <c r="C451" s="77" t="s">
        <v>856</v>
      </c>
      <c r="D451" s="77" t="s">
        <v>1066</v>
      </c>
    </row>
    <row r="452" spans="1:4">
      <c r="A452" s="121" t="s">
        <v>107</v>
      </c>
      <c r="B452" s="121" t="s">
        <v>108</v>
      </c>
      <c r="C452" s="77" t="s">
        <v>857</v>
      </c>
      <c r="D452" s="76" t="s">
        <v>1224</v>
      </c>
    </row>
    <row r="453" spans="1:4">
      <c r="A453" s="121" t="s">
        <v>1255</v>
      </c>
      <c r="B453" s="121" t="s">
        <v>108</v>
      </c>
      <c r="C453" s="77" t="s">
        <v>858</v>
      </c>
      <c r="D453" s="77" t="s">
        <v>1067</v>
      </c>
    </row>
    <row r="454" spans="1:4">
      <c r="A454" s="121" t="s">
        <v>1255</v>
      </c>
      <c r="B454" s="121" t="s">
        <v>108</v>
      </c>
      <c r="C454" s="77" t="s">
        <v>859</v>
      </c>
      <c r="D454" s="77" t="s">
        <v>1068</v>
      </c>
    </row>
    <row r="455" spans="1:4">
      <c r="A455" s="121" t="s">
        <v>1255</v>
      </c>
      <c r="B455" s="121" t="s">
        <v>108</v>
      </c>
      <c r="C455" s="77" t="s">
        <v>860</v>
      </c>
      <c r="D455" s="77" t="s">
        <v>1225</v>
      </c>
    </row>
    <row r="456" spans="1:4">
      <c r="A456" s="121" t="s">
        <v>109</v>
      </c>
      <c r="B456" s="121" t="s">
        <v>108</v>
      </c>
      <c r="C456" s="77" t="s">
        <v>894</v>
      </c>
      <c r="D456" s="77" t="s">
        <v>895</v>
      </c>
    </row>
    <row r="457" spans="1:4">
      <c r="A457" s="121" t="s">
        <v>109</v>
      </c>
      <c r="B457" s="121" t="s">
        <v>108</v>
      </c>
      <c r="C457" s="77" t="s">
        <v>896</v>
      </c>
      <c r="D457" s="77" t="s">
        <v>897</v>
      </c>
    </row>
    <row r="458" spans="1:4">
      <c r="A458" s="121" t="s">
        <v>109</v>
      </c>
      <c r="B458" s="121" t="s">
        <v>108</v>
      </c>
      <c r="C458" s="77" t="s">
        <v>899</v>
      </c>
      <c r="D458" s="77" t="s">
        <v>900</v>
      </c>
    </row>
    <row r="459" spans="1:4">
      <c r="A459" s="121" t="s">
        <v>109</v>
      </c>
      <c r="B459" s="121" t="s">
        <v>108</v>
      </c>
      <c r="C459" s="77" t="s">
        <v>898</v>
      </c>
      <c r="D459" s="77" t="s">
        <v>1069</v>
      </c>
    </row>
    <row r="460" spans="1:4">
      <c r="A460" s="121" t="s">
        <v>110</v>
      </c>
      <c r="B460" s="121" t="s">
        <v>108</v>
      </c>
      <c r="C460" s="77" t="s">
        <v>867</v>
      </c>
      <c r="D460" s="77" t="s">
        <v>868</v>
      </c>
    </row>
    <row r="461" spans="1:4">
      <c r="A461" s="121" t="s">
        <v>110</v>
      </c>
      <c r="B461" s="121" t="s">
        <v>108</v>
      </c>
      <c r="C461" s="77" t="s">
        <v>861</v>
      </c>
      <c r="D461" s="77" t="s">
        <v>862</v>
      </c>
    </row>
    <row r="462" spans="1:4">
      <c r="A462" s="121" t="s">
        <v>110</v>
      </c>
      <c r="B462" s="121" t="s">
        <v>108</v>
      </c>
      <c r="C462" s="77" t="s">
        <v>865</v>
      </c>
      <c r="D462" s="77" t="s">
        <v>866</v>
      </c>
    </row>
    <row r="463" spans="1:4">
      <c r="A463" s="121" t="s">
        <v>110</v>
      </c>
      <c r="B463" s="121" t="s">
        <v>108</v>
      </c>
      <c r="C463" s="77" t="s">
        <v>863</v>
      </c>
      <c r="D463" s="77" t="s">
        <v>864</v>
      </c>
    </row>
    <row r="464" spans="1:4">
      <c r="A464" s="121" t="s">
        <v>110</v>
      </c>
      <c r="B464" s="121" t="s">
        <v>108</v>
      </c>
      <c r="C464" s="77" t="s">
        <v>869</v>
      </c>
      <c r="D464" s="77" t="s">
        <v>870</v>
      </c>
    </row>
    <row r="465" spans="1:4">
      <c r="A465" s="121" t="s">
        <v>112</v>
      </c>
      <c r="B465" s="121" t="s">
        <v>108</v>
      </c>
      <c r="C465" s="77" t="s">
        <v>872</v>
      </c>
      <c r="D465" s="76" t="s">
        <v>873</v>
      </c>
    </row>
    <row r="466" spans="1:4">
      <c r="A466" s="121" t="s">
        <v>112</v>
      </c>
      <c r="B466" s="121" t="s">
        <v>108</v>
      </c>
      <c r="C466" s="77" t="s">
        <v>871</v>
      </c>
      <c r="D466" s="77" t="s">
        <v>1190</v>
      </c>
    </row>
    <row r="467" spans="1:4">
      <c r="A467" s="121" t="s">
        <v>112</v>
      </c>
      <c r="B467" s="121" t="s">
        <v>108</v>
      </c>
      <c r="C467" s="77" t="s">
        <v>874</v>
      </c>
      <c r="D467" s="77" t="s">
        <v>875</v>
      </c>
    </row>
    <row r="468" spans="1:4">
      <c r="A468" s="121" t="s">
        <v>112</v>
      </c>
      <c r="B468" s="121" t="s">
        <v>108</v>
      </c>
      <c r="C468" s="77" t="s">
        <v>876</v>
      </c>
      <c r="D468" s="77" t="s">
        <v>1191</v>
      </c>
    </row>
    <row r="469" spans="1:4">
      <c r="A469" s="121" t="s">
        <v>888</v>
      </c>
      <c r="B469" s="121" t="s">
        <v>108</v>
      </c>
      <c r="C469" s="77" t="s">
        <v>889</v>
      </c>
      <c r="D469" s="77" t="s">
        <v>890</v>
      </c>
    </row>
    <row r="470" spans="1:4">
      <c r="A470" s="121" t="s">
        <v>888</v>
      </c>
      <c r="B470" s="121" t="s">
        <v>108</v>
      </c>
      <c r="C470" s="77" t="s">
        <v>891</v>
      </c>
      <c r="D470" s="77" t="s">
        <v>1070</v>
      </c>
    </row>
    <row r="471" spans="1:4">
      <c r="A471" s="121" t="s">
        <v>888</v>
      </c>
      <c r="B471" s="121" t="s">
        <v>108</v>
      </c>
      <c r="C471" s="77" t="s">
        <v>892</v>
      </c>
      <c r="D471" s="77" t="s">
        <v>893</v>
      </c>
    </row>
    <row r="472" spans="1:4">
      <c r="A472" s="121" t="s">
        <v>114</v>
      </c>
      <c r="B472" s="121" t="s">
        <v>108</v>
      </c>
      <c r="C472" s="77" t="s">
        <v>878</v>
      </c>
      <c r="D472" s="77" t="s">
        <v>879</v>
      </c>
    </row>
    <row r="473" spans="1:4">
      <c r="A473" s="121" t="s">
        <v>114</v>
      </c>
      <c r="B473" s="121" t="s">
        <v>108</v>
      </c>
      <c r="C473" s="77" t="s">
        <v>877</v>
      </c>
      <c r="D473" s="77" t="s">
        <v>1071</v>
      </c>
    </row>
    <row r="474" spans="1:4">
      <c r="A474" s="121" t="s">
        <v>115</v>
      </c>
      <c r="B474" s="121" t="s">
        <v>108</v>
      </c>
      <c r="C474" s="77" t="s">
        <v>885</v>
      </c>
      <c r="D474" s="77" t="s">
        <v>886</v>
      </c>
    </row>
    <row r="475" spans="1:4">
      <c r="A475" s="121" t="s">
        <v>115</v>
      </c>
      <c r="B475" s="121" t="s">
        <v>108</v>
      </c>
      <c r="C475" s="77" t="s">
        <v>883</v>
      </c>
      <c r="D475" s="78" t="s">
        <v>884</v>
      </c>
    </row>
    <row r="476" spans="1:4">
      <c r="A476" s="121" t="s">
        <v>115</v>
      </c>
      <c r="B476" s="121" t="s">
        <v>108</v>
      </c>
      <c r="C476" s="77" t="s">
        <v>887</v>
      </c>
      <c r="D476" s="78" t="s">
        <v>1110</v>
      </c>
    </row>
    <row r="477" spans="1:4">
      <c r="A477" s="121" t="s">
        <v>115</v>
      </c>
      <c r="B477" s="121" t="s">
        <v>108</v>
      </c>
      <c r="C477" s="77" t="s">
        <v>882</v>
      </c>
      <c r="D477" s="77" t="s">
        <v>665</v>
      </c>
    </row>
    <row r="478" spans="1:4">
      <c r="A478" s="121" t="s">
        <v>115</v>
      </c>
      <c r="B478" s="121" t="s">
        <v>108</v>
      </c>
      <c r="C478" s="77" t="s">
        <v>880</v>
      </c>
      <c r="D478" s="77" t="s">
        <v>881</v>
      </c>
    </row>
    <row r="479" spans="1:4">
      <c r="A479" s="122" t="s">
        <v>119</v>
      </c>
      <c r="B479" s="121" t="s">
        <v>108</v>
      </c>
      <c r="C479" s="123" t="s">
        <v>910</v>
      </c>
      <c r="D479" s="75" t="s">
        <v>1111</v>
      </c>
    </row>
    <row r="480" spans="1:4">
      <c r="A480" s="122" t="s">
        <v>119</v>
      </c>
      <c r="B480" s="121" t="s">
        <v>108</v>
      </c>
      <c r="C480" s="123" t="s">
        <v>913</v>
      </c>
      <c r="D480" s="75" t="s">
        <v>1226</v>
      </c>
    </row>
    <row r="481" spans="1:4">
      <c r="A481" s="122" t="s">
        <v>119</v>
      </c>
      <c r="B481" s="121" t="s">
        <v>108</v>
      </c>
      <c r="C481" s="123" t="s">
        <v>912</v>
      </c>
      <c r="D481" s="75" t="s">
        <v>1158</v>
      </c>
    </row>
    <row r="482" spans="1:4">
      <c r="A482" s="122" t="s">
        <v>119</v>
      </c>
      <c r="B482" s="121" t="s">
        <v>108</v>
      </c>
      <c r="C482" s="123" t="s">
        <v>911</v>
      </c>
      <c r="D482" s="75" t="s">
        <v>1112</v>
      </c>
    </row>
    <row r="483" spans="1:4">
      <c r="A483" s="121" t="s">
        <v>116</v>
      </c>
      <c r="B483" s="121" t="s">
        <v>108</v>
      </c>
      <c r="C483" s="124" t="s">
        <v>903</v>
      </c>
      <c r="D483" s="79" t="s">
        <v>904</v>
      </c>
    </row>
    <row r="484" spans="1:4">
      <c r="A484" s="121" t="s">
        <v>116</v>
      </c>
      <c r="B484" s="121" t="s">
        <v>108</v>
      </c>
      <c r="C484" s="124" t="s">
        <v>907</v>
      </c>
      <c r="D484" s="79" t="s">
        <v>902</v>
      </c>
    </row>
    <row r="485" spans="1:4">
      <c r="A485" s="121" t="s">
        <v>116</v>
      </c>
      <c r="B485" s="121" t="s">
        <v>108</v>
      </c>
      <c r="C485" s="124" t="s">
        <v>909</v>
      </c>
      <c r="D485" s="79" t="s">
        <v>1072</v>
      </c>
    </row>
    <row r="486" spans="1:4">
      <c r="A486" s="121" t="s">
        <v>116</v>
      </c>
      <c r="B486" s="121" t="s">
        <v>108</v>
      </c>
      <c r="C486" s="124" t="s">
        <v>901</v>
      </c>
      <c r="D486" s="79" t="s">
        <v>908</v>
      </c>
    </row>
    <row r="487" spans="1:4">
      <c r="A487" s="121" t="s">
        <v>116</v>
      </c>
      <c r="B487" s="121" t="s">
        <v>108</v>
      </c>
      <c r="C487" s="124" t="s">
        <v>905</v>
      </c>
      <c r="D487" s="79" t="s">
        <v>906</v>
      </c>
    </row>
    <row r="488" spans="1:4">
      <c r="A488" s="90" t="s">
        <v>141</v>
      </c>
      <c r="B488" s="126" t="s">
        <v>124</v>
      </c>
      <c r="C488" s="90" t="s">
        <v>268</v>
      </c>
      <c r="D488" s="90" t="s">
        <v>1010</v>
      </c>
    </row>
    <row r="489" spans="1:4">
      <c r="A489" s="90" t="s">
        <v>141</v>
      </c>
      <c r="B489" s="126" t="s">
        <v>124</v>
      </c>
      <c r="C489" s="90" t="s">
        <v>270</v>
      </c>
      <c r="D489" s="90" t="s">
        <v>1011</v>
      </c>
    </row>
    <row r="490" spans="1:4">
      <c r="A490" s="90" t="s">
        <v>141</v>
      </c>
      <c r="B490" s="126" t="s">
        <v>124</v>
      </c>
      <c r="C490" s="90" t="s">
        <v>267</v>
      </c>
      <c r="D490" s="90" t="s">
        <v>1012</v>
      </c>
    </row>
    <row r="491" spans="1:4">
      <c r="A491" s="90" t="s">
        <v>141</v>
      </c>
      <c r="B491" s="126" t="s">
        <v>124</v>
      </c>
      <c r="C491" s="90" t="s">
        <v>269</v>
      </c>
      <c r="D491" s="90" t="s">
        <v>1013</v>
      </c>
    </row>
    <row r="492" spans="1:4">
      <c r="A492" s="69" t="s">
        <v>77</v>
      </c>
      <c r="B492" s="126" t="s">
        <v>124</v>
      </c>
      <c r="C492" s="63" t="s">
        <v>684</v>
      </c>
      <c r="D492" s="63" t="s">
        <v>685</v>
      </c>
    </row>
    <row r="493" spans="1:4">
      <c r="A493" s="132" t="s">
        <v>77</v>
      </c>
      <c r="B493" s="134" t="s">
        <v>124</v>
      </c>
      <c r="C493" s="136" t="s">
        <v>686</v>
      </c>
      <c r="D493" s="136" t="s">
        <v>687</v>
      </c>
    </row>
    <row r="494" spans="1:4">
      <c r="A494" s="126" t="s">
        <v>123</v>
      </c>
      <c r="B494" s="126" t="s">
        <v>124</v>
      </c>
      <c r="C494" s="126" t="s">
        <v>929</v>
      </c>
      <c r="D494" s="80" t="s">
        <v>1073</v>
      </c>
    </row>
    <row r="495" spans="1:4">
      <c r="A495" s="126" t="s">
        <v>123</v>
      </c>
      <c r="B495" s="126" t="s">
        <v>124</v>
      </c>
      <c r="C495" s="126" t="s">
        <v>934</v>
      </c>
      <c r="D495" s="80" t="s">
        <v>935</v>
      </c>
    </row>
    <row r="496" spans="1:4">
      <c r="A496" s="126" t="s">
        <v>123</v>
      </c>
      <c r="B496" s="126" t="s">
        <v>124</v>
      </c>
      <c r="C496" s="126" t="s">
        <v>932</v>
      </c>
      <c r="D496" s="80" t="s">
        <v>1113</v>
      </c>
    </row>
    <row r="497" spans="1:4">
      <c r="A497" s="126" t="s">
        <v>123</v>
      </c>
      <c r="B497" s="126" t="s">
        <v>124</v>
      </c>
      <c r="C497" s="126" t="s">
        <v>930</v>
      </c>
      <c r="D497" s="80" t="s">
        <v>931</v>
      </c>
    </row>
    <row r="498" spans="1:4">
      <c r="A498" s="126" t="s">
        <v>123</v>
      </c>
      <c r="B498" s="126" t="s">
        <v>124</v>
      </c>
      <c r="C498" s="126" t="s">
        <v>933</v>
      </c>
      <c r="D498" s="80" t="s">
        <v>499</v>
      </c>
    </row>
    <row r="499" spans="1:4">
      <c r="A499" s="126" t="s">
        <v>127</v>
      </c>
      <c r="B499" s="126" t="s">
        <v>124</v>
      </c>
      <c r="C499" s="126" t="s">
        <v>924</v>
      </c>
      <c r="D499" s="80" t="s">
        <v>1227</v>
      </c>
    </row>
    <row r="500" spans="1:4">
      <c r="A500" s="126" t="s">
        <v>127</v>
      </c>
      <c r="B500" s="126" t="s">
        <v>124</v>
      </c>
      <c r="C500" s="126" t="s">
        <v>922</v>
      </c>
      <c r="D500" s="80" t="s">
        <v>1228</v>
      </c>
    </row>
    <row r="501" spans="1:4">
      <c r="A501" s="126" t="s">
        <v>127</v>
      </c>
      <c r="B501" s="126" t="s">
        <v>124</v>
      </c>
      <c r="C501" s="126" t="s">
        <v>928</v>
      </c>
      <c r="D501" s="80" t="s">
        <v>1229</v>
      </c>
    </row>
    <row r="502" spans="1:4">
      <c r="A502" s="126" t="s">
        <v>127</v>
      </c>
      <c r="B502" s="126" t="s">
        <v>124</v>
      </c>
      <c r="C502" s="126" t="s">
        <v>1159</v>
      </c>
      <c r="D502" s="80" t="s">
        <v>1230</v>
      </c>
    </row>
    <row r="503" spans="1:4">
      <c r="A503" s="126" t="s">
        <v>127</v>
      </c>
      <c r="B503" s="126" t="s">
        <v>124</v>
      </c>
      <c r="C503" s="126" t="s">
        <v>923</v>
      </c>
      <c r="D503" s="80" t="s">
        <v>926</v>
      </c>
    </row>
    <row r="504" spans="1:4">
      <c r="A504" s="126" t="s">
        <v>127</v>
      </c>
      <c r="B504" s="126" t="s">
        <v>124</v>
      </c>
      <c r="C504" s="126" t="s">
        <v>927</v>
      </c>
      <c r="D504" s="80" t="s">
        <v>806</v>
      </c>
    </row>
    <row r="505" spans="1:4">
      <c r="A505" s="126" t="s">
        <v>127</v>
      </c>
      <c r="B505" s="126" t="s">
        <v>124</v>
      </c>
      <c r="C505" s="126" t="s">
        <v>925</v>
      </c>
      <c r="D505" s="80" t="s">
        <v>1074</v>
      </c>
    </row>
    <row r="506" spans="1:4">
      <c r="A506" s="126" t="s">
        <v>952</v>
      </c>
      <c r="B506" s="126" t="s">
        <v>124</v>
      </c>
      <c r="C506" s="126" t="s">
        <v>957</v>
      </c>
      <c r="D506" s="80" t="s">
        <v>958</v>
      </c>
    </row>
    <row r="507" spans="1:4">
      <c r="A507" s="126" t="s">
        <v>952</v>
      </c>
      <c r="B507" s="126" t="s">
        <v>124</v>
      </c>
      <c r="C507" s="126" t="s">
        <v>955</v>
      </c>
      <c r="D507" s="80" t="s">
        <v>956</v>
      </c>
    </row>
    <row r="508" spans="1:4">
      <c r="A508" s="126" t="s">
        <v>952</v>
      </c>
      <c r="B508" s="126" t="s">
        <v>124</v>
      </c>
      <c r="C508" s="126" t="s">
        <v>953</v>
      </c>
      <c r="D508" s="80" t="s">
        <v>954</v>
      </c>
    </row>
    <row r="509" spans="1:4">
      <c r="A509" s="126" t="s">
        <v>952</v>
      </c>
      <c r="B509" s="126" t="s">
        <v>124</v>
      </c>
      <c r="C509" s="126" t="s">
        <v>959</v>
      </c>
      <c r="D509" s="80" t="s">
        <v>960</v>
      </c>
    </row>
    <row r="510" spans="1:4">
      <c r="A510" s="126" t="s">
        <v>952</v>
      </c>
      <c r="B510" s="126" t="s">
        <v>124</v>
      </c>
      <c r="C510" s="126" t="s">
        <v>962</v>
      </c>
      <c r="D510" s="80" t="s">
        <v>1075</v>
      </c>
    </row>
    <row r="511" spans="1:4">
      <c r="A511" s="126" t="s">
        <v>952</v>
      </c>
      <c r="B511" s="126" t="s">
        <v>124</v>
      </c>
      <c r="C511" s="126" t="s">
        <v>961</v>
      </c>
      <c r="D511" s="80" t="s">
        <v>1076</v>
      </c>
    </row>
    <row r="512" spans="1:4">
      <c r="A512" s="126" t="s">
        <v>129</v>
      </c>
      <c r="B512" s="126" t="s">
        <v>124</v>
      </c>
      <c r="C512" s="126" t="s">
        <v>963</v>
      </c>
      <c r="D512" s="80" t="s">
        <v>1077</v>
      </c>
    </row>
    <row r="513" spans="1:4">
      <c r="A513" s="126" t="s">
        <v>129</v>
      </c>
      <c r="B513" s="126" t="s">
        <v>124</v>
      </c>
      <c r="C513" s="126" t="s">
        <v>968</v>
      </c>
      <c r="D513" s="80" t="s">
        <v>969</v>
      </c>
    </row>
    <row r="514" spans="1:4">
      <c r="A514" s="126" t="s">
        <v>129</v>
      </c>
      <c r="B514" s="126" t="s">
        <v>124</v>
      </c>
      <c r="C514" s="126" t="s">
        <v>966</v>
      </c>
      <c r="D514" s="80" t="s">
        <v>967</v>
      </c>
    </row>
    <row r="515" spans="1:4">
      <c r="A515" s="126" t="s">
        <v>129</v>
      </c>
      <c r="B515" s="126" t="s">
        <v>124</v>
      </c>
      <c r="C515" s="126" t="s">
        <v>964</v>
      </c>
      <c r="D515" s="80" t="s">
        <v>965</v>
      </c>
    </row>
    <row r="516" spans="1:4">
      <c r="A516" s="126" t="s">
        <v>130</v>
      </c>
      <c r="B516" s="126" t="s">
        <v>124</v>
      </c>
      <c r="C516" s="126" t="s">
        <v>918</v>
      </c>
      <c r="D516" s="80" t="s">
        <v>787</v>
      </c>
    </row>
    <row r="517" spans="1:4">
      <c r="A517" s="126" t="s">
        <v>130</v>
      </c>
      <c r="B517" s="126" t="s">
        <v>124</v>
      </c>
      <c r="C517" s="126" t="s">
        <v>920</v>
      </c>
      <c r="D517" s="80" t="s">
        <v>1114</v>
      </c>
    </row>
    <row r="518" spans="1:4">
      <c r="A518" s="126" t="s">
        <v>130</v>
      </c>
      <c r="B518" s="126" t="s">
        <v>124</v>
      </c>
      <c r="C518" s="126" t="s">
        <v>917</v>
      </c>
      <c r="D518" s="80" t="s">
        <v>1256</v>
      </c>
    </row>
    <row r="519" spans="1:4">
      <c r="A519" s="126" t="s">
        <v>130</v>
      </c>
      <c r="B519" s="126" t="s">
        <v>124</v>
      </c>
      <c r="C519" s="126" t="s">
        <v>919</v>
      </c>
      <c r="D519" s="80" t="s">
        <v>1257</v>
      </c>
    </row>
    <row r="520" spans="1:4">
      <c r="A520" s="126" t="s">
        <v>130</v>
      </c>
      <c r="B520" s="126" t="s">
        <v>124</v>
      </c>
      <c r="C520" s="126" t="s">
        <v>921</v>
      </c>
      <c r="D520" s="80" t="s">
        <v>1258</v>
      </c>
    </row>
    <row r="521" spans="1:4">
      <c r="A521" s="126" t="s">
        <v>126</v>
      </c>
      <c r="B521" s="126" t="s">
        <v>124</v>
      </c>
      <c r="C521" s="126" t="s">
        <v>916</v>
      </c>
      <c r="D521" s="80" t="s">
        <v>842</v>
      </c>
    </row>
    <row r="522" spans="1:4">
      <c r="A522" s="126" t="s">
        <v>126</v>
      </c>
      <c r="B522" s="126" t="s">
        <v>124</v>
      </c>
      <c r="C522" s="126" t="s">
        <v>914</v>
      </c>
      <c r="D522" s="80" t="s">
        <v>915</v>
      </c>
    </row>
    <row r="523" spans="1:4">
      <c r="A523" s="126" t="s">
        <v>136</v>
      </c>
      <c r="B523" s="126" t="s">
        <v>124</v>
      </c>
      <c r="C523" s="126" t="s">
        <v>979</v>
      </c>
      <c r="D523" s="80" t="s">
        <v>980</v>
      </c>
    </row>
    <row r="524" spans="1:4">
      <c r="A524" s="126" t="s">
        <v>136</v>
      </c>
      <c r="B524" s="126" t="s">
        <v>124</v>
      </c>
      <c r="C524" s="126" t="s">
        <v>985</v>
      </c>
      <c r="D524" s="80" t="s">
        <v>986</v>
      </c>
    </row>
    <row r="525" spans="1:4">
      <c r="A525" s="126" t="s">
        <v>136</v>
      </c>
      <c r="B525" s="126" t="s">
        <v>124</v>
      </c>
      <c r="C525" s="126" t="s">
        <v>990</v>
      </c>
      <c r="D525" s="80" t="s">
        <v>991</v>
      </c>
    </row>
    <row r="526" spans="1:4">
      <c r="A526" s="126" t="s">
        <v>136</v>
      </c>
      <c r="B526" s="126" t="s">
        <v>124</v>
      </c>
      <c r="C526" s="126" t="s">
        <v>982</v>
      </c>
      <c r="D526" s="80" t="s">
        <v>1231</v>
      </c>
    </row>
    <row r="527" spans="1:4">
      <c r="A527" s="126" t="s">
        <v>136</v>
      </c>
      <c r="B527" s="126" t="s">
        <v>124</v>
      </c>
      <c r="C527" s="126" t="s">
        <v>987</v>
      </c>
      <c r="D527" s="80" t="s">
        <v>988</v>
      </c>
    </row>
    <row r="528" spans="1:4">
      <c r="A528" s="126" t="s">
        <v>136</v>
      </c>
      <c r="B528" s="126" t="s">
        <v>124</v>
      </c>
      <c r="C528" s="126" t="s">
        <v>981</v>
      </c>
      <c r="D528" s="80" t="s">
        <v>1298</v>
      </c>
    </row>
    <row r="529" spans="1:4">
      <c r="A529" s="126" t="s">
        <v>136</v>
      </c>
      <c r="B529" s="126" t="s">
        <v>124</v>
      </c>
      <c r="C529" s="126" t="s">
        <v>989</v>
      </c>
      <c r="D529" s="80" t="s">
        <v>1232</v>
      </c>
    </row>
    <row r="530" spans="1:4">
      <c r="A530" s="126" t="s">
        <v>136</v>
      </c>
      <c r="B530" s="126" t="s">
        <v>124</v>
      </c>
      <c r="C530" s="126" t="s">
        <v>983</v>
      </c>
      <c r="D530" s="80" t="s">
        <v>984</v>
      </c>
    </row>
    <row r="531" spans="1:4">
      <c r="A531" s="126" t="s">
        <v>1259</v>
      </c>
      <c r="B531" s="126" t="s">
        <v>124</v>
      </c>
      <c r="C531" s="126" t="s">
        <v>975</v>
      </c>
      <c r="D531" s="80" t="s">
        <v>976</v>
      </c>
    </row>
    <row r="532" spans="1:4">
      <c r="A532" s="126" t="s">
        <v>1259</v>
      </c>
      <c r="B532" s="126" t="s">
        <v>124</v>
      </c>
      <c r="C532" s="126" t="s">
        <v>978</v>
      </c>
      <c r="D532" s="80" t="s">
        <v>1260</v>
      </c>
    </row>
    <row r="533" spans="1:4">
      <c r="A533" s="126" t="s">
        <v>1259</v>
      </c>
      <c r="B533" s="126" t="s">
        <v>124</v>
      </c>
      <c r="C533" s="126" t="s">
        <v>977</v>
      </c>
      <c r="D533" s="80" t="s">
        <v>1115</v>
      </c>
    </row>
    <row r="534" spans="1:4">
      <c r="A534" s="126" t="s">
        <v>135</v>
      </c>
      <c r="B534" s="126" t="s">
        <v>124</v>
      </c>
      <c r="C534" s="126" t="s">
        <v>973</v>
      </c>
      <c r="D534" s="80" t="s">
        <v>974</v>
      </c>
    </row>
    <row r="535" spans="1:4">
      <c r="A535" s="126" t="s">
        <v>135</v>
      </c>
      <c r="B535" s="126" t="s">
        <v>124</v>
      </c>
      <c r="C535" s="126" t="s">
        <v>970</v>
      </c>
      <c r="D535" s="80" t="s">
        <v>1116</v>
      </c>
    </row>
    <row r="536" spans="1:4">
      <c r="A536" s="126" t="s">
        <v>135</v>
      </c>
      <c r="B536" s="126" t="s">
        <v>124</v>
      </c>
      <c r="C536" s="126" t="s">
        <v>971</v>
      </c>
      <c r="D536" s="80" t="s">
        <v>972</v>
      </c>
    </row>
    <row r="537" spans="1:4">
      <c r="A537" s="126" t="s">
        <v>135</v>
      </c>
      <c r="B537" s="126" t="s">
        <v>124</v>
      </c>
      <c r="C537" s="126" t="s">
        <v>1161</v>
      </c>
      <c r="D537" s="80" t="s">
        <v>1299</v>
      </c>
    </row>
    <row r="538" spans="1:4">
      <c r="A538" s="126" t="s">
        <v>132</v>
      </c>
      <c r="B538" s="126" t="s">
        <v>124</v>
      </c>
      <c r="C538" s="126" t="s">
        <v>945</v>
      </c>
      <c r="D538" s="80" t="s">
        <v>946</v>
      </c>
    </row>
    <row r="539" spans="1:4">
      <c r="A539" s="126" t="s">
        <v>132</v>
      </c>
      <c r="B539" s="126" t="s">
        <v>124</v>
      </c>
      <c r="C539" s="126" t="s">
        <v>947</v>
      </c>
      <c r="D539" s="80" t="s">
        <v>948</v>
      </c>
    </row>
    <row r="540" spans="1:4">
      <c r="A540" s="126" t="s">
        <v>132</v>
      </c>
      <c r="B540" s="126" t="s">
        <v>124</v>
      </c>
      <c r="C540" s="126" t="s">
        <v>949</v>
      </c>
      <c r="D540" s="80" t="s">
        <v>950</v>
      </c>
    </row>
    <row r="541" spans="1:4">
      <c r="A541" s="126" t="s">
        <v>132</v>
      </c>
      <c r="B541" s="126" t="s">
        <v>124</v>
      </c>
      <c r="C541" s="126" t="s">
        <v>951</v>
      </c>
      <c r="D541" s="80" t="s">
        <v>1300</v>
      </c>
    </row>
    <row r="542" spans="1:4">
      <c r="A542" s="126" t="s">
        <v>134</v>
      </c>
      <c r="B542" s="126" t="s">
        <v>124</v>
      </c>
      <c r="C542" s="126" t="s">
        <v>940</v>
      </c>
      <c r="D542" s="80" t="s">
        <v>941</v>
      </c>
    </row>
    <row r="543" spans="1:4">
      <c r="A543" s="126" t="s">
        <v>134</v>
      </c>
      <c r="B543" s="126" t="s">
        <v>124</v>
      </c>
      <c r="C543" s="126" t="s">
        <v>938</v>
      </c>
      <c r="D543" s="80" t="s">
        <v>939</v>
      </c>
    </row>
    <row r="544" spans="1:4">
      <c r="A544" s="126" t="s">
        <v>134</v>
      </c>
      <c r="B544" s="126" t="s">
        <v>124</v>
      </c>
      <c r="C544" s="126" t="s">
        <v>936</v>
      </c>
      <c r="D544" s="80" t="s">
        <v>937</v>
      </c>
    </row>
    <row r="545" spans="1:4">
      <c r="A545" s="126" t="s">
        <v>134</v>
      </c>
      <c r="B545" s="126" t="s">
        <v>124</v>
      </c>
      <c r="C545" s="126" t="s">
        <v>943</v>
      </c>
      <c r="D545" s="80" t="s">
        <v>944</v>
      </c>
    </row>
    <row r="546" spans="1:4">
      <c r="A546" s="126" t="s">
        <v>134</v>
      </c>
      <c r="B546" s="126" t="s">
        <v>124</v>
      </c>
      <c r="C546" s="126" t="s">
        <v>942</v>
      </c>
      <c r="D546" s="80" t="s">
        <v>1078</v>
      </c>
    </row>
  </sheetData>
  <conditionalFormatting sqref="C230:C237">
    <cfRule type="duplicateValues" dxfId="16" priority="12"/>
    <cfRule type="duplicateValues" dxfId="15" priority="13"/>
  </conditionalFormatting>
  <conditionalFormatting sqref="C238:C248">
    <cfRule type="duplicateValues" dxfId="14" priority="10"/>
    <cfRule type="duplicateValues" dxfId="13" priority="11"/>
  </conditionalFormatting>
  <conditionalFormatting sqref="C249:C256">
    <cfRule type="duplicateValues" dxfId="12" priority="8"/>
    <cfRule type="duplicateValues" dxfId="11" priority="9"/>
  </conditionalFormatting>
  <conditionalFormatting sqref="C257:C261">
    <cfRule type="duplicateValues" dxfId="10" priority="6"/>
    <cfRule type="duplicateValues" dxfId="9" priority="7"/>
  </conditionalFormatting>
  <conditionalFormatting sqref="C262:C269">
    <cfRule type="duplicateValues" dxfId="8" priority="4"/>
    <cfRule type="duplicateValues" dxfId="7" priority="5"/>
  </conditionalFormatting>
  <conditionalFormatting sqref="C270:C279">
    <cfRule type="duplicateValues" dxfId="6" priority="2"/>
    <cfRule type="duplicateValues" dxfId="5" priority="3"/>
  </conditionalFormatting>
  <conditionalFormatting sqref="C280:C291">
    <cfRule type="duplicateValues" dxfId="4" priority="14"/>
    <cfRule type="duplicateValues" dxfId="3" priority="15"/>
  </conditionalFormatting>
  <conditionalFormatting sqref="C308:C31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LENOVO</cp:lastModifiedBy>
  <cp:lastPrinted>2019-03-28T13:43:59Z</cp:lastPrinted>
  <dcterms:created xsi:type="dcterms:W3CDTF">2018-02-20T04:51:28Z</dcterms:created>
  <dcterms:modified xsi:type="dcterms:W3CDTF">2020-02-23T16:40:01Z</dcterms:modified>
</cp:coreProperties>
</file>