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 tabRatio="728" activeTab="4"/>
  </bookViews>
  <sheets>
    <sheet name="Dealer Wise" sheetId="5" r:id="rId1"/>
    <sheet name="Sheet2" sheetId="12" state="hidden" r:id="rId2"/>
    <sheet name="Region Wise" sheetId="6" r:id="rId3"/>
    <sheet name="Zone Wise" sheetId="7" r:id="rId4"/>
    <sheet name="DSR" sheetId="11" r:id="rId5"/>
    <sheet name="Sheet1" sheetId="10" state="hidden" r:id="rId6"/>
  </sheets>
  <definedNames>
    <definedName name="_xlnm._FilterDatabase" localSheetId="0" hidden="1">'Dealer Wise'!$A$2:$Q$125</definedName>
    <definedName name="_xlnm._FilterDatabase" localSheetId="4" hidden="1">DSR!$A$1:$N$534</definedName>
    <definedName name="_xlnm._FilterDatabase" localSheetId="5" hidden="1">Sheet1!$A$1:$D$1</definedName>
    <definedName name="_xlnm._FilterDatabase" localSheetId="3" hidden="1">'Zone Wise'!$B$3:$P$54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34" i="11"/>
  <c r="H534"/>
  <c r="P2" i="7" l="1"/>
  <c r="K533" i="11" l="1"/>
  <c r="M533" s="1"/>
  <c r="J533"/>
  <c r="L533" s="1"/>
  <c r="N533" l="1"/>
  <c r="G534"/>
  <c r="F534"/>
  <c r="K531" l="1"/>
  <c r="J531"/>
  <c r="F125" i="5" l="1"/>
  <c r="D4" i="7" l="1"/>
  <c r="E4"/>
  <c r="D5"/>
  <c r="E5"/>
  <c r="D6"/>
  <c r="E6"/>
  <c r="D7"/>
  <c r="E7"/>
  <c r="D8"/>
  <c r="E8"/>
  <c r="D9"/>
  <c r="E9"/>
  <c r="D10"/>
  <c r="E10"/>
  <c r="D11"/>
  <c r="E11"/>
  <c r="D12"/>
  <c r="E12"/>
  <c r="D13"/>
  <c r="E13"/>
  <c r="D14"/>
  <c r="E14"/>
  <c r="D15"/>
  <c r="E15"/>
  <c r="D16"/>
  <c r="E16"/>
  <c r="D17"/>
  <c r="E17"/>
  <c r="D18"/>
  <c r="E18"/>
  <c r="D19"/>
  <c r="E19"/>
  <c r="D20"/>
  <c r="E20"/>
  <c r="D21"/>
  <c r="E21"/>
  <c r="D22"/>
  <c r="E22"/>
  <c r="D23"/>
  <c r="E23"/>
  <c r="D24"/>
  <c r="E24"/>
  <c r="D25"/>
  <c r="E25"/>
  <c r="D26"/>
  <c r="E26"/>
  <c r="D27"/>
  <c r="E27"/>
  <c r="D28"/>
  <c r="E28"/>
  <c r="D29"/>
  <c r="E29"/>
  <c r="D30"/>
  <c r="E30"/>
  <c r="D31"/>
  <c r="E31"/>
  <c r="D32"/>
  <c r="E32"/>
  <c r="D33"/>
  <c r="E33"/>
  <c r="D34"/>
  <c r="E34"/>
  <c r="D35"/>
  <c r="E35"/>
  <c r="D36"/>
  <c r="E36"/>
  <c r="D37"/>
  <c r="E37"/>
  <c r="D38"/>
  <c r="E38"/>
  <c r="D39"/>
  <c r="E39"/>
  <c r="D40"/>
  <c r="E40"/>
  <c r="D41"/>
  <c r="E41"/>
  <c r="D42"/>
  <c r="E42"/>
  <c r="D43"/>
  <c r="E43"/>
  <c r="D44"/>
  <c r="E44"/>
  <c r="D45"/>
  <c r="E45"/>
  <c r="D46"/>
  <c r="E46"/>
  <c r="D47"/>
  <c r="E47"/>
  <c r="D48"/>
  <c r="E48"/>
  <c r="D49"/>
  <c r="E49"/>
  <c r="D50"/>
  <c r="E50"/>
  <c r="D51"/>
  <c r="E51"/>
  <c r="D52"/>
  <c r="E52"/>
  <c r="D53"/>
  <c r="E53"/>
  <c r="E125" i="5" l="1"/>
  <c r="N4" l="1"/>
  <c r="O4" s="1"/>
  <c r="N5"/>
  <c r="O5" s="1"/>
  <c r="N6"/>
  <c r="O6" s="1"/>
  <c r="N7"/>
  <c r="O7" s="1"/>
  <c r="N8"/>
  <c r="O8" s="1"/>
  <c r="N9"/>
  <c r="O9" s="1"/>
  <c r="N10"/>
  <c r="O10" s="1"/>
  <c r="N11"/>
  <c r="O11" s="1"/>
  <c r="N12"/>
  <c r="O12" s="1"/>
  <c r="N13"/>
  <c r="O13" s="1"/>
  <c r="N14"/>
  <c r="O14" s="1"/>
  <c r="N15"/>
  <c r="O15" s="1"/>
  <c r="N16"/>
  <c r="O16" s="1"/>
  <c r="N17"/>
  <c r="O17" s="1"/>
  <c r="N18"/>
  <c r="O18" s="1"/>
  <c r="N19"/>
  <c r="O19" s="1"/>
  <c r="N20"/>
  <c r="O20" s="1"/>
  <c r="N21"/>
  <c r="O21" s="1"/>
  <c r="N22"/>
  <c r="O22" s="1"/>
  <c r="N23"/>
  <c r="O23" s="1"/>
  <c r="N24"/>
  <c r="O24" s="1"/>
  <c r="N25"/>
  <c r="O25" s="1"/>
  <c r="N26"/>
  <c r="O26" s="1"/>
  <c r="N27"/>
  <c r="O27" s="1"/>
  <c r="N28"/>
  <c r="O28" s="1"/>
  <c r="N29"/>
  <c r="O29" s="1"/>
  <c r="N30"/>
  <c r="O30" s="1"/>
  <c r="N31"/>
  <c r="O31" s="1"/>
  <c r="N32"/>
  <c r="O32" s="1"/>
  <c r="N33"/>
  <c r="O33" s="1"/>
  <c r="N34"/>
  <c r="O34" s="1"/>
  <c r="N35"/>
  <c r="O35" s="1"/>
  <c r="N36"/>
  <c r="O36" s="1"/>
  <c r="N37"/>
  <c r="O37" s="1"/>
  <c r="N38"/>
  <c r="O38" s="1"/>
  <c r="N39"/>
  <c r="O39" s="1"/>
  <c r="N40"/>
  <c r="O40" s="1"/>
  <c r="N41"/>
  <c r="O41" s="1"/>
  <c r="N42"/>
  <c r="O42" s="1"/>
  <c r="N43"/>
  <c r="O43" s="1"/>
  <c r="N44"/>
  <c r="O44" s="1"/>
  <c r="N45"/>
  <c r="O45" s="1"/>
  <c r="N46"/>
  <c r="O46" s="1"/>
  <c r="N47"/>
  <c r="O47" s="1"/>
  <c r="N48"/>
  <c r="O48" s="1"/>
  <c r="N49"/>
  <c r="O49" s="1"/>
  <c r="N50"/>
  <c r="O50" s="1"/>
  <c r="N51"/>
  <c r="O51" s="1"/>
  <c r="N52"/>
  <c r="O52" s="1"/>
  <c r="N53"/>
  <c r="O53" s="1"/>
  <c r="N54"/>
  <c r="O54" s="1"/>
  <c r="N55"/>
  <c r="O55" s="1"/>
  <c r="N56"/>
  <c r="O56" s="1"/>
  <c r="N57"/>
  <c r="O57" s="1"/>
  <c r="N58"/>
  <c r="O58" s="1"/>
  <c r="N59"/>
  <c r="O59" s="1"/>
  <c r="N60"/>
  <c r="O60" s="1"/>
  <c r="N61"/>
  <c r="O61" s="1"/>
  <c r="N62"/>
  <c r="O62" s="1"/>
  <c r="N63"/>
  <c r="O63" s="1"/>
  <c r="N64"/>
  <c r="O64" s="1"/>
  <c r="N65"/>
  <c r="O65" s="1"/>
  <c r="N66"/>
  <c r="O66" s="1"/>
  <c r="N67"/>
  <c r="O67" s="1"/>
  <c r="N68"/>
  <c r="O68" s="1"/>
  <c r="N69"/>
  <c r="O69" s="1"/>
  <c r="N70"/>
  <c r="O70" s="1"/>
  <c r="N71"/>
  <c r="O71" s="1"/>
  <c r="N72"/>
  <c r="O72" s="1"/>
  <c r="N73"/>
  <c r="O73" s="1"/>
  <c r="N74"/>
  <c r="O74" s="1"/>
  <c r="N75"/>
  <c r="O75" s="1"/>
  <c r="N76"/>
  <c r="O76" s="1"/>
  <c r="N77"/>
  <c r="O77" s="1"/>
  <c r="N78"/>
  <c r="O78" s="1"/>
  <c r="N79"/>
  <c r="O79" s="1"/>
  <c r="N80"/>
  <c r="O80" s="1"/>
  <c r="N81"/>
  <c r="O81" s="1"/>
  <c r="N82"/>
  <c r="O82" s="1"/>
  <c r="N83"/>
  <c r="O83" s="1"/>
  <c r="N84"/>
  <c r="O84" s="1"/>
  <c r="N85"/>
  <c r="O85" s="1"/>
  <c r="N86"/>
  <c r="O86" s="1"/>
  <c r="N87"/>
  <c r="O87" s="1"/>
  <c r="N88"/>
  <c r="O88" s="1"/>
  <c r="N89"/>
  <c r="O89" s="1"/>
  <c r="N90"/>
  <c r="O90" s="1"/>
  <c r="N91"/>
  <c r="O91" s="1"/>
  <c r="N92"/>
  <c r="O92" s="1"/>
  <c r="N93"/>
  <c r="O93" s="1"/>
  <c r="N94"/>
  <c r="O94" s="1"/>
  <c r="N95"/>
  <c r="O95" s="1"/>
  <c r="N96"/>
  <c r="O96" s="1"/>
  <c r="N97"/>
  <c r="O97" s="1"/>
  <c r="N98"/>
  <c r="O98" s="1"/>
  <c r="N99"/>
  <c r="O99" s="1"/>
  <c r="N100"/>
  <c r="O100" s="1"/>
  <c r="N101"/>
  <c r="O101" s="1"/>
  <c r="N102"/>
  <c r="O102" s="1"/>
  <c r="N103"/>
  <c r="O103" s="1"/>
  <c r="N104"/>
  <c r="O104" s="1"/>
  <c r="N105"/>
  <c r="O105" s="1"/>
  <c r="N106"/>
  <c r="O106" s="1"/>
  <c r="N107"/>
  <c r="O107" s="1"/>
  <c r="N108"/>
  <c r="O108" s="1"/>
  <c r="N109"/>
  <c r="O109" s="1"/>
  <c r="N110"/>
  <c r="O110" s="1"/>
  <c r="N111"/>
  <c r="O111" s="1"/>
  <c r="N112"/>
  <c r="O112" s="1"/>
  <c r="N113"/>
  <c r="O113" s="1"/>
  <c r="N114"/>
  <c r="O114" s="1"/>
  <c r="N115"/>
  <c r="O115" s="1"/>
  <c r="N116"/>
  <c r="O116" s="1"/>
  <c r="N117"/>
  <c r="O117" s="1"/>
  <c r="N118"/>
  <c r="O118" s="1"/>
  <c r="N119"/>
  <c r="O119" s="1"/>
  <c r="N120"/>
  <c r="O120" s="1"/>
  <c r="N121"/>
  <c r="O121" s="1"/>
  <c r="N122"/>
  <c r="O122" s="1"/>
  <c r="N123"/>
  <c r="O123" s="1"/>
  <c r="N124"/>
  <c r="O124" s="1"/>
  <c r="N3"/>
  <c r="O3" s="1"/>
  <c r="L124" l="1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3"/>
  <c r="G4" l="1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H122" l="1"/>
  <c r="B1" i="7" l="1"/>
  <c r="A1" i="6"/>
  <c r="B13" l="1"/>
  <c r="N2"/>
  <c r="H124" i="5" l="1"/>
  <c r="M124"/>
  <c r="K124"/>
  <c r="C13" i="6"/>
  <c r="K13" s="1"/>
  <c r="B12"/>
  <c r="M3" i="5"/>
  <c r="E13" i="6" l="1"/>
  <c r="I13"/>
  <c r="J13" s="1"/>
  <c r="G13"/>
  <c r="H13" s="1"/>
  <c r="H119" i="5"/>
  <c r="K119"/>
  <c r="M119"/>
  <c r="H111"/>
  <c r="K111"/>
  <c r="M111"/>
  <c r="H91"/>
  <c r="K91"/>
  <c r="M91"/>
  <c r="H84"/>
  <c r="M84"/>
  <c r="K84"/>
  <c r="H80"/>
  <c r="M80"/>
  <c r="K80"/>
  <c r="H76"/>
  <c r="M76"/>
  <c r="K76"/>
  <c r="H69"/>
  <c r="K69"/>
  <c r="M69"/>
  <c r="H62"/>
  <c r="K62"/>
  <c r="M62"/>
  <c r="H58"/>
  <c r="M58"/>
  <c r="K58"/>
  <c r="H54"/>
  <c r="M54"/>
  <c r="K54"/>
  <c r="H50"/>
  <c r="M50"/>
  <c r="K50"/>
  <c r="H46"/>
  <c r="M46"/>
  <c r="K46"/>
  <c r="H42"/>
  <c r="M42"/>
  <c r="K42"/>
  <c r="H38"/>
  <c r="K38"/>
  <c r="M38"/>
  <c r="H35"/>
  <c r="M35"/>
  <c r="K35"/>
  <c r="H31"/>
  <c r="K31"/>
  <c r="M31"/>
  <c r="H27"/>
  <c r="M27"/>
  <c r="K27"/>
  <c r="H23"/>
  <c r="M23"/>
  <c r="K23"/>
  <c r="H19"/>
  <c r="M19"/>
  <c r="K19"/>
  <c r="H15"/>
  <c r="M15"/>
  <c r="K15"/>
  <c r="H11"/>
  <c r="M11"/>
  <c r="K11"/>
  <c r="H7"/>
  <c r="M7"/>
  <c r="K7"/>
  <c r="M122"/>
  <c r="K122"/>
  <c r="H118"/>
  <c r="K118"/>
  <c r="M118"/>
  <c r="H114"/>
  <c r="M114"/>
  <c r="K114"/>
  <c r="H110"/>
  <c r="K110"/>
  <c r="M110"/>
  <c r="H106"/>
  <c r="M106"/>
  <c r="K106"/>
  <c r="H102"/>
  <c r="K102"/>
  <c r="M102"/>
  <c r="H98"/>
  <c r="M98"/>
  <c r="K98"/>
  <c r="H94"/>
  <c r="K94"/>
  <c r="M94"/>
  <c r="H90"/>
  <c r="M90"/>
  <c r="K90"/>
  <c r="H87"/>
  <c r="K87"/>
  <c r="M87"/>
  <c r="H83"/>
  <c r="M83"/>
  <c r="K83"/>
  <c r="H79"/>
  <c r="K79"/>
  <c r="M79"/>
  <c r="H75"/>
  <c r="M75"/>
  <c r="K75"/>
  <c r="H72"/>
  <c r="K72"/>
  <c r="M72"/>
  <c r="H68"/>
  <c r="M68"/>
  <c r="K68"/>
  <c r="K65"/>
  <c r="M65"/>
  <c r="H61"/>
  <c r="M61"/>
  <c r="K61"/>
  <c r="H57"/>
  <c r="K57"/>
  <c r="M57"/>
  <c r="H53"/>
  <c r="M53"/>
  <c r="K53"/>
  <c r="H49"/>
  <c r="K49"/>
  <c r="M49"/>
  <c r="H45"/>
  <c r="M45"/>
  <c r="K45"/>
  <c r="H41"/>
  <c r="K41"/>
  <c r="M41"/>
  <c r="H34"/>
  <c r="K34"/>
  <c r="M34"/>
  <c r="H30"/>
  <c r="M30"/>
  <c r="K30"/>
  <c r="H26"/>
  <c r="K26"/>
  <c r="M26"/>
  <c r="H22"/>
  <c r="M22"/>
  <c r="K22"/>
  <c r="H18"/>
  <c r="M18"/>
  <c r="K18"/>
  <c r="H14"/>
  <c r="K14"/>
  <c r="M14"/>
  <c r="H10"/>
  <c r="K10"/>
  <c r="M10"/>
  <c r="H6"/>
  <c r="M6"/>
  <c r="K6"/>
  <c r="H115"/>
  <c r="K115"/>
  <c r="M115"/>
  <c r="H99"/>
  <c r="K99"/>
  <c r="M99"/>
  <c r="H93"/>
  <c r="M93"/>
  <c r="K93"/>
  <c r="H86"/>
  <c r="M86"/>
  <c r="K86"/>
  <c r="H78"/>
  <c r="M78"/>
  <c r="K78"/>
  <c r="H71"/>
  <c r="M71"/>
  <c r="K71"/>
  <c r="H67"/>
  <c r="M67"/>
  <c r="K67"/>
  <c r="H60"/>
  <c r="M60"/>
  <c r="K60"/>
  <c r="H48"/>
  <c r="M48"/>
  <c r="K48"/>
  <c r="H29"/>
  <c r="M29"/>
  <c r="K29"/>
  <c r="H25"/>
  <c r="M25"/>
  <c r="K25"/>
  <c r="H21"/>
  <c r="M21"/>
  <c r="K21"/>
  <c r="H17"/>
  <c r="M17"/>
  <c r="K17"/>
  <c r="H13"/>
  <c r="M13"/>
  <c r="K13"/>
  <c r="H9"/>
  <c r="K9"/>
  <c r="M9"/>
  <c r="H5"/>
  <c r="M5"/>
  <c r="K5"/>
  <c r="H123"/>
  <c r="K123"/>
  <c r="M123"/>
  <c r="H107"/>
  <c r="K107"/>
  <c r="M107"/>
  <c r="H103"/>
  <c r="K103"/>
  <c r="M103"/>
  <c r="H95"/>
  <c r="K95"/>
  <c r="M95"/>
  <c r="H88"/>
  <c r="K88"/>
  <c r="M88"/>
  <c r="H121"/>
  <c r="M121"/>
  <c r="K121"/>
  <c r="H117"/>
  <c r="M117"/>
  <c r="K117"/>
  <c r="H113"/>
  <c r="M113"/>
  <c r="K113"/>
  <c r="H109"/>
  <c r="M109"/>
  <c r="K109"/>
  <c r="H105"/>
  <c r="M105"/>
  <c r="K105"/>
  <c r="H101"/>
  <c r="M101"/>
  <c r="K101"/>
  <c r="H97"/>
  <c r="M97"/>
  <c r="K97"/>
  <c r="H82"/>
  <c r="M82"/>
  <c r="K82"/>
  <c r="H74"/>
  <c r="M74"/>
  <c r="K74"/>
  <c r="H64"/>
  <c r="M64"/>
  <c r="K64"/>
  <c r="H56"/>
  <c r="M56"/>
  <c r="K56"/>
  <c r="H52"/>
  <c r="M52"/>
  <c r="K52"/>
  <c r="H44"/>
  <c r="M44"/>
  <c r="K44"/>
  <c r="H40"/>
  <c r="M40"/>
  <c r="K40"/>
  <c r="H37"/>
  <c r="M37"/>
  <c r="K37"/>
  <c r="H33"/>
  <c r="M33"/>
  <c r="K33"/>
  <c r="H120"/>
  <c r="M120"/>
  <c r="K120"/>
  <c r="H116"/>
  <c r="M116"/>
  <c r="K116"/>
  <c r="H112"/>
  <c r="M112"/>
  <c r="K112"/>
  <c r="H108"/>
  <c r="M108"/>
  <c r="K108"/>
  <c r="H104"/>
  <c r="M104"/>
  <c r="K104"/>
  <c r="H100"/>
  <c r="M100"/>
  <c r="K100"/>
  <c r="H96"/>
  <c r="M96"/>
  <c r="K96"/>
  <c r="H92"/>
  <c r="M92"/>
  <c r="K92"/>
  <c r="H89"/>
  <c r="M89"/>
  <c r="K89"/>
  <c r="H85"/>
  <c r="M85"/>
  <c r="K85"/>
  <c r="H81"/>
  <c r="M81"/>
  <c r="K81"/>
  <c r="H77"/>
  <c r="M77"/>
  <c r="K77"/>
  <c r="H73"/>
  <c r="M73"/>
  <c r="K73"/>
  <c r="H70"/>
  <c r="M70"/>
  <c r="K70"/>
  <c r="H66"/>
  <c r="M66"/>
  <c r="K66"/>
  <c r="H63"/>
  <c r="M63"/>
  <c r="K63"/>
  <c r="H59"/>
  <c r="M59"/>
  <c r="K59"/>
  <c r="H55"/>
  <c r="M55"/>
  <c r="K55"/>
  <c r="H51"/>
  <c r="M51"/>
  <c r="K51"/>
  <c r="H47"/>
  <c r="M47"/>
  <c r="K47"/>
  <c r="H43"/>
  <c r="M43"/>
  <c r="K43"/>
  <c r="H39"/>
  <c r="M39"/>
  <c r="K39"/>
  <c r="H36"/>
  <c r="M36"/>
  <c r="K36"/>
  <c r="H32"/>
  <c r="M32"/>
  <c r="K32"/>
  <c r="H28"/>
  <c r="M28"/>
  <c r="K28"/>
  <c r="H24"/>
  <c r="M24"/>
  <c r="K24"/>
  <c r="H20"/>
  <c r="M20"/>
  <c r="K20"/>
  <c r="H16"/>
  <c r="M16"/>
  <c r="K16"/>
  <c r="H12"/>
  <c r="M12"/>
  <c r="K12"/>
  <c r="H8"/>
  <c r="M8"/>
  <c r="K8"/>
  <c r="H4"/>
  <c r="M4"/>
  <c r="K4"/>
  <c r="H3"/>
  <c r="K3"/>
  <c r="M32" i="7"/>
  <c r="H65" i="5"/>
  <c r="M31" i="7"/>
  <c r="C12" i="6"/>
  <c r="K12" s="1"/>
  <c r="I124" i="5"/>
  <c r="P124"/>
  <c r="Q124" s="1"/>
  <c r="G31" i="7" l="1"/>
  <c r="H31" s="1"/>
  <c r="I31"/>
  <c r="J31" s="1"/>
  <c r="K31"/>
  <c r="L31" s="1"/>
  <c r="I12" i="6"/>
  <c r="J12" s="1"/>
  <c r="G12"/>
  <c r="H12" s="1"/>
  <c r="E12"/>
  <c r="F12" s="1"/>
  <c r="I32" i="7"/>
  <c r="J32" s="1"/>
  <c r="G32"/>
  <c r="H32" s="1"/>
  <c r="K32"/>
  <c r="L32" s="1"/>
  <c r="F32"/>
  <c r="N32" s="1"/>
  <c r="D12" i="6"/>
  <c r="L125" i="5"/>
  <c r="M125" s="1"/>
  <c r="J125"/>
  <c r="K125" s="1"/>
  <c r="O32" i="7"/>
  <c r="P32" s="1"/>
  <c r="F31"/>
  <c r="N31" s="1"/>
  <c r="O31"/>
  <c r="P31" s="1"/>
  <c r="M12" i="6"/>
  <c r="N12" s="1"/>
  <c r="L12" l="1"/>
  <c r="C7"/>
  <c r="C11"/>
  <c r="C8"/>
  <c r="C5"/>
  <c r="C6"/>
  <c r="C9" l="1"/>
  <c r="C4"/>
  <c r="C10"/>
  <c r="E54" i="7" l="1"/>
  <c r="C14" i="6"/>
  <c r="I3" i="5" l="1"/>
  <c r="P3"/>
  <c r="Q3" s="1"/>
  <c r="G3"/>
  <c r="M4" i="7" l="1"/>
  <c r="B4" i="6"/>
  <c r="I9" i="5"/>
  <c r="P9"/>
  <c r="Q9" s="1"/>
  <c r="P123"/>
  <c r="Q123" s="1"/>
  <c r="I123"/>
  <c r="P119"/>
  <c r="Q119" s="1"/>
  <c r="I119"/>
  <c r="I117"/>
  <c r="P117"/>
  <c r="Q117" s="1"/>
  <c r="I113"/>
  <c r="P113"/>
  <c r="Q113" s="1"/>
  <c r="I107"/>
  <c r="P107"/>
  <c r="Q107" s="1"/>
  <c r="M53" i="7"/>
  <c r="P103" i="5"/>
  <c r="Q103" s="1"/>
  <c r="I103"/>
  <c r="I99"/>
  <c r="P99"/>
  <c r="Q99" s="1"/>
  <c r="I95"/>
  <c r="P95"/>
  <c r="Q95" s="1"/>
  <c r="M48" i="7"/>
  <c r="P93" i="5"/>
  <c r="Q93" s="1"/>
  <c r="I93"/>
  <c r="M46" i="7"/>
  <c r="M44"/>
  <c r="P86" i="5"/>
  <c r="Q86" s="1"/>
  <c r="I86"/>
  <c r="M43" i="7"/>
  <c r="P82" i="5"/>
  <c r="Q82" s="1"/>
  <c r="I82"/>
  <c r="M40" i="7"/>
  <c r="P78" i="5"/>
  <c r="Q78" s="1"/>
  <c r="I78"/>
  <c r="I74"/>
  <c r="P74"/>
  <c r="Q74" s="1"/>
  <c r="M37" i="7"/>
  <c r="B9" i="6"/>
  <c r="K9" s="1"/>
  <c r="I71" i="5"/>
  <c r="P71"/>
  <c r="Q71" s="1"/>
  <c r="I67"/>
  <c r="P67"/>
  <c r="Q67" s="1"/>
  <c r="M34" i="7"/>
  <c r="P64" i="5"/>
  <c r="Q64" s="1"/>
  <c r="I64"/>
  <c r="B8" i="6"/>
  <c r="K8" s="1"/>
  <c r="M30" i="7"/>
  <c r="I60" i="5"/>
  <c r="P60"/>
  <c r="Q60" s="1"/>
  <c r="M29" i="7"/>
  <c r="P56" i="5"/>
  <c r="Q56" s="1"/>
  <c r="I56"/>
  <c r="I50"/>
  <c r="P50"/>
  <c r="Q50" s="1"/>
  <c r="P46"/>
  <c r="Q46" s="1"/>
  <c r="I46"/>
  <c r="M20" i="7"/>
  <c r="P42" i="5"/>
  <c r="Q42" s="1"/>
  <c r="I42"/>
  <c r="I40"/>
  <c r="P40"/>
  <c r="Q40" s="1"/>
  <c r="M16" i="7"/>
  <c r="P37" i="5"/>
  <c r="Q37" s="1"/>
  <c r="I37"/>
  <c r="I33"/>
  <c r="P33"/>
  <c r="Q33" s="1"/>
  <c r="I27"/>
  <c r="P27"/>
  <c r="Q27" s="1"/>
  <c r="M12" i="7"/>
  <c r="P23" i="5"/>
  <c r="Q23" s="1"/>
  <c r="I23"/>
  <c r="M10" i="7"/>
  <c r="P19" i="5"/>
  <c r="Q19" s="1"/>
  <c r="I19"/>
  <c r="I15"/>
  <c r="P15"/>
  <c r="Q15" s="1"/>
  <c r="I13"/>
  <c r="P13"/>
  <c r="Q13" s="1"/>
  <c r="I5"/>
  <c r="P5"/>
  <c r="Q5" s="1"/>
  <c r="I122"/>
  <c r="P122"/>
  <c r="Q122" s="1"/>
  <c r="I120"/>
  <c r="P120"/>
  <c r="Q120" s="1"/>
  <c r="P118"/>
  <c r="Q118" s="1"/>
  <c r="I118"/>
  <c r="I116"/>
  <c r="P116"/>
  <c r="Q116" s="1"/>
  <c r="I114"/>
  <c r="P114"/>
  <c r="Q114" s="1"/>
  <c r="I112"/>
  <c r="P112"/>
  <c r="Q112" s="1"/>
  <c r="I110"/>
  <c r="P110"/>
  <c r="Q110" s="1"/>
  <c r="P108"/>
  <c r="Q108" s="1"/>
  <c r="I108"/>
  <c r="P106"/>
  <c r="Q106" s="1"/>
  <c r="I106"/>
  <c r="I104"/>
  <c r="P104"/>
  <c r="Q104" s="1"/>
  <c r="M52" i="7"/>
  <c r="P102" i="5"/>
  <c r="Q102" s="1"/>
  <c r="I102"/>
  <c r="I100"/>
  <c r="P100"/>
  <c r="Q100" s="1"/>
  <c r="M50" i="7"/>
  <c r="P98" i="5"/>
  <c r="Q98" s="1"/>
  <c r="I98"/>
  <c r="M49" i="7"/>
  <c r="P96" i="5"/>
  <c r="Q96" s="1"/>
  <c r="I96"/>
  <c r="I94"/>
  <c r="P94"/>
  <c r="Q94" s="1"/>
  <c r="I92"/>
  <c r="P92"/>
  <c r="Q92" s="1"/>
  <c r="I90"/>
  <c r="P90"/>
  <c r="Q90" s="1"/>
  <c r="I89"/>
  <c r="P89"/>
  <c r="Q89" s="1"/>
  <c r="I87"/>
  <c r="P87"/>
  <c r="Q87" s="1"/>
  <c r="I85"/>
  <c r="P85"/>
  <c r="Q85" s="1"/>
  <c r="I83"/>
  <c r="P83"/>
  <c r="Q83" s="1"/>
  <c r="M42" i="7"/>
  <c r="P81" i="5"/>
  <c r="Q81" s="1"/>
  <c r="I81"/>
  <c r="I79"/>
  <c r="P79"/>
  <c r="Q79" s="1"/>
  <c r="I77"/>
  <c r="P77"/>
  <c r="Q77" s="1"/>
  <c r="I75"/>
  <c r="P75"/>
  <c r="Q75" s="1"/>
  <c r="M38" i="7"/>
  <c r="P73" i="5"/>
  <c r="Q73" s="1"/>
  <c r="I73"/>
  <c r="M41" i="7"/>
  <c r="I72" i="5"/>
  <c r="P72"/>
  <c r="Q72" s="1"/>
  <c r="I70"/>
  <c r="P70"/>
  <c r="Q70" s="1"/>
  <c r="I68"/>
  <c r="P68"/>
  <c r="Q68" s="1"/>
  <c r="M35" i="7"/>
  <c r="P66" i="5"/>
  <c r="Q66" s="1"/>
  <c r="I66"/>
  <c r="I65"/>
  <c r="P65"/>
  <c r="Q65" s="1"/>
  <c r="I63"/>
  <c r="P63"/>
  <c r="Q63" s="1"/>
  <c r="I61"/>
  <c r="P61"/>
  <c r="Q61" s="1"/>
  <c r="I59"/>
  <c r="P59"/>
  <c r="Q59" s="1"/>
  <c r="P57"/>
  <c r="Q57" s="1"/>
  <c r="I57"/>
  <c r="I55"/>
  <c r="P55"/>
  <c r="Q55" s="1"/>
  <c r="I53"/>
  <c r="P53"/>
  <c r="Q53" s="1"/>
  <c r="M26" i="7"/>
  <c r="P51" i="5"/>
  <c r="Q51" s="1"/>
  <c r="I51"/>
  <c r="M25" i="7"/>
  <c r="P49" i="5"/>
  <c r="Q49" s="1"/>
  <c r="I49"/>
  <c r="B7" i="6"/>
  <c r="K7" s="1"/>
  <c r="M23" i="7"/>
  <c r="I47" i="5"/>
  <c r="P47"/>
  <c r="Q47" s="1"/>
  <c r="I45"/>
  <c r="P45"/>
  <c r="Q45" s="1"/>
  <c r="M21" i="7"/>
  <c r="P43" i="5"/>
  <c r="Q43" s="1"/>
  <c r="I43"/>
  <c r="M19" i="7"/>
  <c r="P41" i="5"/>
  <c r="Q41" s="1"/>
  <c r="I41"/>
  <c r="M18" i="7"/>
  <c r="P39" i="5"/>
  <c r="Q39" s="1"/>
  <c r="I39"/>
  <c r="I36"/>
  <c r="P36"/>
  <c r="Q36" s="1"/>
  <c r="I34"/>
  <c r="P34"/>
  <c r="Q34" s="1"/>
  <c r="I32"/>
  <c r="P32"/>
  <c r="Q32" s="1"/>
  <c r="I30"/>
  <c r="P30"/>
  <c r="Q30" s="1"/>
  <c r="I28"/>
  <c r="P28"/>
  <c r="Q28" s="1"/>
  <c r="M13" i="7"/>
  <c r="P26" i="5"/>
  <c r="Q26" s="1"/>
  <c r="I26"/>
  <c r="I24"/>
  <c r="P24"/>
  <c r="Q24" s="1"/>
  <c r="I22"/>
  <c r="P22"/>
  <c r="Q22" s="1"/>
  <c r="P20"/>
  <c r="Q20" s="1"/>
  <c r="I20"/>
  <c r="I18"/>
  <c r="P18"/>
  <c r="Q18" s="1"/>
  <c r="P16"/>
  <c r="Q16" s="1"/>
  <c r="I16"/>
  <c r="I14"/>
  <c r="P14"/>
  <c r="Q14" s="1"/>
  <c r="I12"/>
  <c r="P12"/>
  <c r="Q12" s="1"/>
  <c r="M8" i="7"/>
  <c r="P10" i="5"/>
  <c r="Q10" s="1"/>
  <c r="I10"/>
  <c r="I8"/>
  <c r="P8"/>
  <c r="Q8" s="1"/>
  <c r="M6" i="7"/>
  <c r="P6" i="5"/>
  <c r="Q6" s="1"/>
  <c r="I6"/>
  <c r="M5" i="7"/>
  <c r="P4" i="5"/>
  <c r="Q4" s="1"/>
  <c r="I4"/>
  <c r="P121"/>
  <c r="Q121" s="1"/>
  <c r="I121"/>
  <c r="I115"/>
  <c r="P115"/>
  <c r="Q115" s="1"/>
  <c r="P111"/>
  <c r="Q111" s="1"/>
  <c r="I111"/>
  <c r="I109"/>
  <c r="P109"/>
  <c r="Q109" s="1"/>
  <c r="I105"/>
  <c r="P105"/>
  <c r="Q105" s="1"/>
  <c r="B11" i="6"/>
  <c r="K11" s="1"/>
  <c r="M51" i="7"/>
  <c r="I101" i="5"/>
  <c r="P101"/>
  <c r="Q101" s="1"/>
  <c r="I97"/>
  <c r="P97"/>
  <c r="Q97" s="1"/>
  <c r="M47" i="7"/>
  <c r="P91" i="5"/>
  <c r="Q91" s="1"/>
  <c r="I91"/>
  <c r="M45" i="7"/>
  <c r="B10" i="6"/>
  <c r="K10" s="1"/>
  <c r="I88" i="5"/>
  <c r="P88"/>
  <c r="Q88" s="1"/>
  <c r="I84"/>
  <c r="P84"/>
  <c r="Q84" s="1"/>
  <c r="P80"/>
  <c r="Q80" s="1"/>
  <c r="I80"/>
  <c r="M39" i="7"/>
  <c r="P76" i="5"/>
  <c r="Q76" s="1"/>
  <c r="I76"/>
  <c r="M36" i="7"/>
  <c r="P69" i="5"/>
  <c r="Q69" s="1"/>
  <c r="I69"/>
  <c r="M33" i="7"/>
  <c r="P62" i="5"/>
  <c r="Q62" s="1"/>
  <c r="I62"/>
  <c r="I58"/>
  <c r="P58"/>
  <c r="Q58" s="1"/>
  <c r="M28" i="7"/>
  <c r="P54" i="5"/>
  <c r="Q54" s="1"/>
  <c r="I54"/>
  <c r="M27" i="7"/>
  <c r="P52" i="5"/>
  <c r="Q52" s="1"/>
  <c r="I52"/>
  <c r="M24" i="7"/>
  <c r="P48" i="5"/>
  <c r="Q48" s="1"/>
  <c r="I48"/>
  <c r="M22" i="7"/>
  <c r="P44" i="5"/>
  <c r="Q44" s="1"/>
  <c r="I44"/>
  <c r="M17" i="7"/>
  <c r="B6" i="6"/>
  <c r="K6" s="1"/>
  <c r="I38" i="5"/>
  <c r="P38"/>
  <c r="Q38" s="1"/>
  <c r="M15" i="7"/>
  <c r="P35" i="5"/>
  <c r="Q35" s="1"/>
  <c r="I35"/>
  <c r="P31"/>
  <c r="Q31" s="1"/>
  <c r="I31"/>
  <c r="M14" i="7"/>
  <c r="P29" i="5"/>
  <c r="Q29" s="1"/>
  <c r="I29"/>
  <c r="P25"/>
  <c r="Q25" s="1"/>
  <c r="I25"/>
  <c r="M11" i="7"/>
  <c r="P21" i="5"/>
  <c r="Q21" s="1"/>
  <c r="I21"/>
  <c r="M9" i="7"/>
  <c r="B5" i="6"/>
  <c r="K5" s="1"/>
  <c r="I17" i="5"/>
  <c r="P17"/>
  <c r="Q17" s="1"/>
  <c r="P11"/>
  <c r="Q11" s="1"/>
  <c r="I11"/>
  <c r="M7" i="7"/>
  <c r="P7" i="5"/>
  <c r="Q7" s="1"/>
  <c r="I7"/>
  <c r="I4" i="6" l="1"/>
  <c r="J4" s="1"/>
  <c r="K4"/>
  <c r="K27" i="7"/>
  <c r="L27" s="1"/>
  <c r="I27"/>
  <c r="J27" s="1"/>
  <c r="G27"/>
  <c r="H27" s="1"/>
  <c r="I45"/>
  <c r="J45" s="1"/>
  <c r="G45"/>
  <c r="H45" s="1"/>
  <c r="K45"/>
  <c r="L45" s="1"/>
  <c r="G5" i="6"/>
  <c r="H5" s="1"/>
  <c r="I5"/>
  <c r="E5"/>
  <c r="F5" s="1"/>
  <c r="I9" i="7"/>
  <c r="J9" s="1"/>
  <c r="K9"/>
  <c r="L9" s="1"/>
  <c r="G9"/>
  <c r="H9" s="1"/>
  <c r="I14"/>
  <c r="J14" s="1"/>
  <c r="G14"/>
  <c r="H14" s="1"/>
  <c r="K14"/>
  <c r="L14" s="1"/>
  <c r="G6" i="6"/>
  <c r="H6" s="1"/>
  <c r="E6"/>
  <c r="F6" s="1"/>
  <c r="I6"/>
  <c r="J6" s="1"/>
  <c r="G22" i="7"/>
  <c r="H22" s="1"/>
  <c r="K22"/>
  <c r="L22" s="1"/>
  <c r="I22"/>
  <c r="J22" s="1"/>
  <c r="I21"/>
  <c r="J21" s="1"/>
  <c r="G21"/>
  <c r="H21" s="1"/>
  <c r="K21"/>
  <c r="L21" s="1"/>
  <c r="G26"/>
  <c r="H26" s="1"/>
  <c r="K26"/>
  <c r="L26" s="1"/>
  <c r="I26"/>
  <c r="J26" s="1"/>
  <c r="G38"/>
  <c r="H38" s="1"/>
  <c r="K38"/>
  <c r="L38" s="1"/>
  <c r="I38"/>
  <c r="J38" s="1"/>
  <c r="I30"/>
  <c r="J30" s="1"/>
  <c r="G30"/>
  <c r="H30" s="1"/>
  <c r="K30"/>
  <c r="L30" s="1"/>
  <c r="G34"/>
  <c r="H34" s="1"/>
  <c r="K34"/>
  <c r="L34" s="1"/>
  <c r="I34"/>
  <c r="J34" s="1"/>
  <c r="I46"/>
  <c r="J46" s="1"/>
  <c r="G46"/>
  <c r="H46" s="1"/>
  <c r="K46"/>
  <c r="L46" s="1"/>
  <c r="G15"/>
  <c r="H15" s="1"/>
  <c r="K15"/>
  <c r="L15" s="1"/>
  <c r="I15"/>
  <c r="J15" s="1"/>
  <c r="I17"/>
  <c r="J17" s="1"/>
  <c r="K17"/>
  <c r="L17" s="1"/>
  <c r="G17"/>
  <c r="H17" s="1"/>
  <c r="K28"/>
  <c r="L28" s="1"/>
  <c r="I28"/>
  <c r="J28" s="1"/>
  <c r="G28"/>
  <c r="H28" s="1"/>
  <c r="I36"/>
  <c r="J36" s="1"/>
  <c r="K36"/>
  <c r="L36" s="1"/>
  <c r="G36"/>
  <c r="H36" s="1"/>
  <c r="G10" i="6"/>
  <c r="H10" s="1"/>
  <c r="E10"/>
  <c r="F10" s="1"/>
  <c r="I10"/>
  <c r="J10" s="1"/>
  <c r="G47" i="7"/>
  <c r="H47" s="1"/>
  <c r="K47"/>
  <c r="L47" s="1"/>
  <c r="I47"/>
  <c r="J47" s="1"/>
  <c r="G6"/>
  <c r="H6" s="1"/>
  <c r="K6"/>
  <c r="L6" s="1"/>
  <c r="I6"/>
  <c r="J6" s="1"/>
  <c r="G19"/>
  <c r="H19" s="1"/>
  <c r="K19"/>
  <c r="L19" s="1"/>
  <c r="I19"/>
  <c r="J19" s="1"/>
  <c r="K23"/>
  <c r="L23" s="1"/>
  <c r="I23"/>
  <c r="J23" s="1"/>
  <c r="G23"/>
  <c r="H23" s="1"/>
  <c r="I25"/>
  <c r="J25" s="1"/>
  <c r="G25"/>
  <c r="H25" s="1"/>
  <c r="K25"/>
  <c r="L25" s="1"/>
  <c r="K41"/>
  <c r="L41" s="1"/>
  <c r="I41"/>
  <c r="J41" s="1"/>
  <c r="G41"/>
  <c r="H41" s="1"/>
  <c r="G42"/>
  <c r="H42" s="1"/>
  <c r="K42"/>
  <c r="L42" s="1"/>
  <c r="I42"/>
  <c r="J42" s="1"/>
  <c r="I50"/>
  <c r="J50" s="1"/>
  <c r="G50"/>
  <c r="H50" s="1"/>
  <c r="K50"/>
  <c r="L50" s="1"/>
  <c r="I16"/>
  <c r="J16" s="1"/>
  <c r="K16"/>
  <c r="L16" s="1"/>
  <c r="G16"/>
  <c r="H16" s="1"/>
  <c r="I29"/>
  <c r="J29" s="1"/>
  <c r="K29"/>
  <c r="L29" s="1"/>
  <c r="G29"/>
  <c r="H29" s="1"/>
  <c r="I8" i="6"/>
  <c r="J8" s="1"/>
  <c r="E8"/>
  <c r="F8" s="1"/>
  <c r="G8"/>
  <c r="H8" s="1"/>
  <c r="G9"/>
  <c r="H9" s="1"/>
  <c r="E9"/>
  <c r="F9" s="1"/>
  <c r="I9"/>
  <c r="J9" s="1"/>
  <c r="I44" i="7"/>
  <c r="J44" s="1"/>
  <c r="K44"/>
  <c r="L44" s="1"/>
  <c r="G44"/>
  <c r="H44" s="1"/>
  <c r="I33"/>
  <c r="J33" s="1"/>
  <c r="G33"/>
  <c r="H33" s="1"/>
  <c r="K33"/>
  <c r="L33" s="1"/>
  <c r="I51"/>
  <c r="J51" s="1"/>
  <c r="K51"/>
  <c r="L51" s="1"/>
  <c r="G51"/>
  <c r="H51" s="1"/>
  <c r="I5"/>
  <c r="J5" s="1"/>
  <c r="G5"/>
  <c r="H5" s="1"/>
  <c r="K5"/>
  <c r="L5" s="1"/>
  <c r="G8"/>
  <c r="H8" s="1"/>
  <c r="I8"/>
  <c r="J8" s="1"/>
  <c r="K8"/>
  <c r="L8" s="1"/>
  <c r="G18"/>
  <c r="H18" s="1"/>
  <c r="K18"/>
  <c r="L18" s="1"/>
  <c r="I18"/>
  <c r="J18" s="1"/>
  <c r="G7" i="6"/>
  <c r="H7" s="1"/>
  <c r="I7"/>
  <c r="J7" s="1"/>
  <c r="E7"/>
  <c r="F7" s="1"/>
  <c r="K35" i="7"/>
  <c r="L35" s="1"/>
  <c r="I35"/>
  <c r="J35" s="1"/>
  <c r="G35"/>
  <c r="H35" s="1"/>
  <c r="K49"/>
  <c r="L49" s="1"/>
  <c r="I49"/>
  <c r="J49" s="1"/>
  <c r="G49"/>
  <c r="H49" s="1"/>
  <c r="G52"/>
  <c r="H52" s="1"/>
  <c r="I52"/>
  <c r="J52" s="1"/>
  <c r="K52"/>
  <c r="L52" s="1"/>
  <c r="K12"/>
  <c r="L12" s="1"/>
  <c r="I12"/>
  <c r="J12" s="1"/>
  <c r="G12"/>
  <c r="H12" s="1"/>
  <c r="I20"/>
  <c r="J20" s="1"/>
  <c r="G20"/>
  <c r="H20" s="1"/>
  <c r="K20"/>
  <c r="L20" s="1"/>
  <c r="G37"/>
  <c r="H37" s="1"/>
  <c r="K37"/>
  <c r="L37" s="1"/>
  <c r="I37"/>
  <c r="J37" s="1"/>
  <c r="K43"/>
  <c r="L43" s="1"/>
  <c r="G43"/>
  <c r="H43" s="1"/>
  <c r="I43"/>
  <c r="J43" s="1"/>
  <c r="I53"/>
  <c r="J53" s="1"/>
  <c r="G53"/>
  <c r="H53" s="1"/>
  <c r="K53"/>
  <c r="L53" s="1"/>
  <c r="G4" i="6"/>
  <c r="E4"/>
  <c r="G7" i="7"/>
  <c r="H7" s="1"/>
  <c r="K7"/>
  <c r="L7" s="1"/>
  <c r="I7"/>
  <c r="J7" s="1"/>
  <c r="G39"/>
  <c r="H39" s="1"/>
  <c r="K39"/>
  <c r="L39" s="1"/>
  <c r="I39"/>
  <c r="J39" s="1"/>
  <c r="G11"/>
  <c r="H11" s="1"/>
  <c r="K11"/>
  <c r="L11" s="1"/>
  <c r="I11"/>
  <c r="J11" s="1"/>
  <c r="K24"/>
  <c r="L24" s="1"/>
  <c r="G24"/>
  <c r="H24" s="1"/>
  <c r="I24"/>
  <c r="J24" s="1"/>
  <c r="E11" i="6"/>
  <c r="F11" s="1"/>
  <c r="I11"/>
  <c r="J11" s="1"/>
  <c r="G11"/>
  <c r="H11" s="1"/>
  <c r="I13" i="7"/>
  <c r="J13" s="1"/>
  <c r="G13"/>
  <c r="H13" s="1"/>
  <c r="K13"/>
  <c r="L13" s="1"/>
  <c r="K10"/>
  <c r="L10" s="1"/>
  <c r="I10"/>
  <c r="J10" s="1"/>
  <c r="G10"/>
  <c r="H10" s="1"/>
  <c r="G40"/>
  <c r="H40" s="1"/>
  <c r="K40"/>
  <c r="L40" s="1"/>
  <c r="I40"/>
  <c r="J40" s="1"/>
  <c r="G48"/>
  <c r="H48" s="1"/>
  <c r="K48"/>
  <c r="L48" s="1"/>
  <c r="I48"/>
  <c r="J48" s="1"/>
  <c r="I4"/>
  <c r="G4"/>
  <c r="K4"/>
  <c r="J5" i="6"/>
  <c r="D4"/>
  <c r="F4" i="7"/>
  <c r="D54"/>
  <c r="M4" i="6"/>
  <c r="N4" s="1"/>
  <c r="O4" i="7"/>
  <c r="M6" i="6"/>
  <c r="N6" s="1"/>
  <c r="D6"/>
  <c r="M5"/>
  <c r="N5" s="1"/>
  <c r="D5"/>
  <c r="L5" s="1"/>
  <c r="F22" i="7"/>
  <c r="N22" s="1"/>
  <c r="O22"/>
  <c r="P22" s="1"/>
  <c r="O28"/>
  <c r="P28" s="1"/>
  <c r="F28"/>
  <c r="N28" s="1"/>
  <c r="M11" i="6"/>
  <c r="N11" s="1"/>
  <c r="D11"/>
  <c r="L11" s="1"/>
  <c r="P125" i="5"/>
  <c r="Q125" s="1"/>
  <c r="G125"/>
  <c r="H125"/>
  <c r="I125" s="1"/>
  <c r="O9" i="7"/>
  <c r="P9" s="1"/>
  <c r="F9"/>
  <c r="N9" s="1"/>
  <c r="F39"/>
  <c r="N39" s="1"/>
  <c r="O39"/>
  <c r="P39" s="1"/>
  <c r="F36"/>
  <c r="N36" s="1"/>
  <c r="O36"/>
  <c r="P36" s="1"/>
  <c r="O8"/>
  <c r="P8" s="1"/>
  <c r="F8"/>
  <c r="N8" s="1"/>
  <c r="O42"/>
  <c r="P42" s="1"/>
  <c r="F42"/>
  <c r="N42" s="1"/>
  <c r="O52"/>
  <c r="P52" s="1"/>
  <c r="F52"/>
  <c r="F20"/>
  <c r="N20" s="1"/>
  <c r="O20"/>
  <c r="P20" s="1"/>
  <c r="F53"/>
  <c r="N53" s="1"/>
  <c r="O53"/>
  <c r="P53" s="1"/>
  <c r="F33"/>
  <c r="N33" s="1"/>
  <c r="O33"/>
  <c r="P33" s="1"/>
  <c r="M10" i="6"/>
  <c r="N10" s="1"/>
  <c r="D10"/>
  <c r="L10" s="1"/>
  <c r="O51" i="7"/>
  <c r="P51" s="1"/>
  <c r="F51"/>
  <c r="N51" s="1"/>
  <c r="F5"/>
  <c r="N5" s="1"/>
  <c r="O5"/>
  <c r="P5" s="1"/>
  <c r="O6"/>
  <c r="P6" s="1"/>
  <c r="F6"/>
  <c r="F13"/>
  <c r="N13" s="1"/>
  <c r="O13"/>
  <c r="P13" s="1"/>
  <c r="F35"/>
  <c r="O35"/>
  <c r="P35" s="1"/>
  <c r="O49"/>
  <c r="P49" s="1"/>
  <c r="F49"/>
  <c r="N49" s="1"/>
  <c r="O50"/>
  <c r="P50" s="1"/>
  <c r="F50"/>
  <c r="N50" s="1"/>
  <c r="F16"/>
  <c r="N16" s="1"/>
  <c r="O16"/>
  <c r="P16" s="1"/>
  <c r="O14"/>
  <c r="P14" s="1"/>
  <c r="F14"/>
  <c r="N14" s="1"/>
  <c r="O24"/>
  <c r="P24" s="1"/>
  <c r="F24"/>
  <c r="O45"/>
  <c r="P45" s="1"/>
  <c r="F45"/>
  <c r="N45" s="1"/>
  <c r="O23"/>
  <c r="P23" s="1"/>
  <c r="F23"/>
  <c r="O29"/>
  <c r="P29" s="1"/>
  <c r="F29"/>
  <c r="N29" s="1"/>
  <c r="O30"/>
  <c r="P30" s="1"/>
  <c r="F30"/>
  <c r="N30" s="1"/>
  <c r="M9" i="6"/>
  <c r="N9" s="1"/>
  <c r="D9"/>
  <c r="L9" s="1"/>
  <c r="F40" i="7"/>
  <c r="N40" s="1"/>
  <c r="O40"/>
  <c r="P40" s="1"/>
  <c r="O43"/>
  <c r="P43" s="1"/>
  <c r="F43"/>
  <c r="N43" s="1"/>
  <c r="F44"/>
  <c r="N44" s="1"/>
  <c r="O44"/>
  <c r="P44" s="1"/>
  <c r="O46"/>
  <c r="P46" s="1"/>
  <c r="F46"/>
  <c r="N46" s="1"/>
  <c r="F48"/>
  <c r="N48" s="1"/>
  <c r="O48"/>
  <c r="P48" s="1"/>
  <c r="O15"/>
  <c r="P15" s="1"/>
  <c r="F15"/>
  <c r="N15" s="1"/>
  <c r="O17"/>
  <c r="P17" s="1"/>
  <c r="F17"/>
  <c r="N17" s="1"/>
  <c r="O27"/>
  <c r="P27" s="1"/>
  <c r="F27"/>
  <c r="N27" s="1"/>
  <c r="O47"/>
  <c r="P47" s="1"/>
  <c r="F47"/>
  <c r="N47" s="1"/>
  <c r="O7"/>
  <c r="P7" s="1"/>
  <c r="F7"/>
  <c r="N7" s="1"/>
  <c r="O11"/>
  <c r="P11" s="1"/>
  <c r="F11"/>
  <c r="F18"/>
  <c r="O18"/>
  <c r="P18" s="1"/>
  <c r="O19"/>
  <c r="P19" s="1"/>
  <c r="F19"/>
  <c r="N19" s="1"/>
  <c r="O21"/>
  <c r="P21" s="1"/>
  <c r="F21"/>
  <c r="N21" s="1"/>
  <c r="M7" i="6"/>
  <c r="N7" s="1"/>
  <c r="D7"/>
  <c r="L7" s="1"/>
  <c r="O25" i="7"/>
  <c r="P25" s="1"/>
  <c r="F25"/>
  <c r="N25" s="1"/>
  <c r="O26"/>
  <c r="P26" s="1"/>
  <c r="F26"/>
  <c r="F41"/>
  <c r="N41" s="1"/>
  <c r="O41"/>
  <c r="P41" s="1"/>
  <c r="O38"/>
  <c r="P38" s="1"/>
  <c r="F38"/>
  <c r="N38" s="1"/>
  <c r="F10"/>
  <c r="N10" s="1"/>
  <c r="O10"/>
  <c r="P10" s="1"/>
  <c r="O12"/>
  <c r="P12" s="1"/>
  <c r="F12"/>
  <c r="N12" s="1"/>
  <c r="M8" i="6"/>
  <c r="N8" s="1"/>
  <c r="D8"/>
  <c r="L8" s="1"/>
  <c r="F34" i="7"/>
  <c r="N34" s="1"/>
  <c r="O34"/>
  <c r="P34" s="1"/>
  <c r="O37"/>
  <c r="P37" s="1"/>
  <c r="F37"/>
  <c r="N37" s="1"/>
  <c r="F13" i="6"/>
  <c r="M13"/>
  <c r="N13" s="1"/>
  <c r="D13"/>
  <c r="L13" s="1"/>
  <c r="B14"/>
  <c r="D14" s="1"/>
  <c r="F54" i="7" l="1"/>
  <c r="N125" i="5"/>
  <c r="O125" s="1"/>
  <c r="N23" i="7"/>
  <c r="N6"/>
  <c r="N18"/>
  <c r="N35"/>
  <c r="N52"/>
  <c r="N26"/>
  <c r="N11"/>
  <c r="N24"/>
  <c r="L4" i="6"/>
  <c r="K14"/>
  <c r="L14" s="1"/>
  <c r="L6"/>
  <c r="I54" i="7"/>
  <c r="J4"/>
  <c r="J54" s="1"/>
  <c r="G54"/>
  <c r="H4"/>
  <c r="H54" s="1"/>
  <c r="I14" i="6"/>
  <c r="J14" s="1"/>
  <c r="G14"/>
  <c r="H4"/>
  <c r="H14" s="1"/>
  <c r="P4" i="7"/>
  <c r="P54" s="1"/>
  <c r="O54"/>
  <c r="L4"/>
  <c r="L54" s="1"/>
  <c r="K54"/>
  <c r="F4" i="6"/>
  <c r="F14" s="1"/>
  <c r="E14"/>
  <c r="M14"/>
  <c r="N14" s="1"/>
  <c r="M54" i="7" l="1"/>
  <c r="N4"/>
  <c r="N54" s="1"/>
  <c r="K4" i="11"/>
  <c r="M4" s="1"/>
  <c r="K528"/>
  <c r="M528" s="1"/>
  <c r="K530"/>
  <c r="M530" s="1"/>
  <c r="K525"/>
  <c r="M525" s="1"/>
  <c r="K521"/>
  <c r="M521" s="1"/>
  <c r="K515"/>
  <c r="M515" s="1"/>
  <c r="K511"/>
  <c r="M511" s="1"/>
  <c r="K505"/>
  <c r="M505" s="1"/>
  <c r="K501"/>
  <c r="M501" s="1"/>
  <c r="K497"/>
  <c r="M497" s="1"/>
  <c r="K493"/>
  <c r="M493" s="1"/>
  <c r="K489"/>
  <c r="M489" s="1"/>
  <c r="K485"/>
  <c r="M485" s="1"/>
  <c r="K479"/>
  <c r="M479" s="1"/>
  <c r="K475"/>
  <c r="M475" s="1"/>
  <c r="K471"/>
  <c r="M471" s="1"/>
  <c r="K467"/>
  <c r="M467" s="1"/>
  <c r="K463"/>
  <c r="M463" s="1"/>
  <c r="K459"/>
  <c r="M459" s="1"/>
  <c r="K455"/>
  <c r="M455" s="1"/>
  <c r="K451"/>
  <c r="M451" s="1"/>
  <c r="K447"/>
  <c r="M447" s="1"/>
  <c r="K443"/>
  <c r="M443" s="1"/>
  <c r="K439"/>
  <c r="M439" s="1"/>
  <c r="K432"/>
  <c r="M432" s="1"/>
  <c r="K428"/>
  <c r="M428" s="1"/>
  <c r="K424"/>
  <c r="M424" s="1"/>
  <c r="K416"/>
  <c r="M416" s="1"/>
  <c r="K410"/>
  <c r="M410" s="1"/>
  <c r="K404"/>
  <c r="M404" s="1"/>
  <c r="K398"/>
  <c r="M398" s="1"/>
  <c r="K392"/>
  <c r="M392" s="1"/>
  <c r="K384"/>
  <c r="M384" s="1"/>
  <c r="K378"/>
  <c r="M378" s="1"/>
  <c r="K372"/>
  <c r="M372" s="1"/>
  <c r="K366"/>
  <c r="M366" s="1"/>
  <c r="K360"/>
  <c r="M360" s="1"/>
  <c r="K356"/>
  <c r="M356" s="1"/>
  <c r="K350"/>
  <c r="M350" s="1"/>
  <c r="K346"/>
  <c r="M346" s="1"/>
  <c r="K342"/>
  <c r="M342" s="1"/>
  <c r="K338"/>
  <c r="M338" s="1"/>
  <c r="K332"/>
  <c r="M332" s="1"/>
  <c r="K328"/>
  <c r="M328" s="1"/>
  <c r="K324"/>
  <c r="M324" s="1"/>
  <c r="K320"/>
  <c r="M320" s="1"/>
  <c r="K316"/>
  <c r="M316" s="1"/>
  <c r="K310"/>
  <c r="M310" s="1"/>
  <c r="K306"/>
  <c r="M306" s="1"/>
  <c r="K507"/>
  <c r="M507" s="1"/>
  <c r="K422"/>
  <c r="M422" s="1"/>
  <c r="K414"/>
  <c r="M414" s="1"/>
  <c r="K402"/>
  <c r="M402" s="1"/>
  <c r="K390"/>
  <c r="M390" s="1"/>
  <c r="K517"/>
  <c r="M517" s="1"/>
  <c r="K503"/>
  <c r="M503" s="1"/>
  <c r="K481"/>
  <c r="M481" s="1"/>
  <c r="K469"/>
  <c r="M469" s="1"/>
  <c r="K449"/>
  <c r="M449" s="1"/>
  <c r="K437"/>
  <c r="M437" s="1"/>
  <c r="K412"/>
  <c r="M412" s="1"/>
  <c r="K396"/>
  <c r="M396" s="1"/>
  <c r="K362"/>
  <c r="M362" s="1"/>
  <c r="K348"/>
  <c r="M348" s="1"/>
  <c r="K326"/>
  <c r="M326" s="1"/>
  <c r="K312"/>
  <c r="M312" s="1"/>
  <c r="K406"/>
  <c r="M406" s="1"/>
  <c r="K382"/>
  <c r="M382" s="1"/>
  <c r="J528"/>
  <c r="L528" s="1"/>
  <c r="K527"/>
  <c r="M527" s="1"/>
  <c r="K513"/>
  <c r="M513" s="1"/>
  <c r="K491"/>
  <c r="M491" s="1"/>
  <c r="K477"/>
  <c r="M477" s="1"/>
  <c r="K457"/>
  <c r="M457" s="1"/>
  <c r="K445"/>
  <c r="M445" s="1"/>
  <c r="K426"/>
  <c r="M426" s="1"/>
  <c r="K408"/>
  <c r="M408" s="1"/>
  <c r="K376"/>
  <c r="M376" s="1"/>
  <c r="K358"/>
  <c r="M358" s="1"/>
  <c r="K334"/>
  <c r="M334" s="1"/>
  <c r="K322"/>
  <c r="M322" s="1"/>
  <c r="K483"/>
  <c r="M483" s="1"/>
  <c r="K394"/>
  <c r="M394" s="1"/>
  <c r="K523"/>
  <c r="M523" s="1"/>
  <c r="K499"/>
  <c r="M499" s="1"/>
  <c r="K487"/>
  <c r="M487" s="1"/>
  <c r="K465"/>
  <c r="M465" s="1"/>
  <c r="K453"/>
  <c r="M453" s="1"/>
  <c r="K434"/>
  <c r="M434" s="1"/>
  <c r="K420"/>
  <c r="M420" s="1"/>
  <c r="K388"/>
  <c r="M388" s="1"/>
  <c r="K368"/>
  <c r="M368" s="1"/>
  <c r="K344"/>
  <c r="M344" s="1"/>
  <c r="K330"/>
  <c r="M330" s="1"/>
  <c r="K308"/>
  <c r="M308" s="1"/>
  <c r="K418"/>
  <c r="M418" s="1"/>
  <c r="K370"/>
  <c r="M370" s="1"/>
  <c r="K352"/>
  <c r="M352" s="1"/>
  <c r="K314"/>
  <c r="M314" s="1"/>
  <c r="K529"/>
  <c r="M529" s="1"/>
  <c r="K524"/>
  <c r="M524" s="1"/>
  <c r="K520"/>
  <c r="M520" s="1"/>
  <c r="K516"/>
  <c r="M516" s="1"/>
  <c r="K512"/>
  <c r="M512" s="1"/>
  <c r="K506"/>
  <c r="M506" s="1"/>
  <c r="K500"/>
  <c r="M500" s="1"/>
  <c r="K494"/>
  <c r="M494" s="1"/>
  <c r="K490"/>
  <c r="M490" s="1"/>
  <c r="K482"/>
  <c r="M482" s="1"/>
  <c r="K476"/>
  <c r="M476" s="1"/>
  <c r="K470"/>
  <c r="M470" s="1"/>
  <c r="K462"/>
  <c r="M462" s="1"/>
  <c r="K456"/>
  <c r="M456" s="1"/>
  <c r="K452"/>
  <c r="M452" s="1"/>
  <c r="K448"/>
  <c r="M448" s="1"/>
  <c r="K444"/>
  <c r="M444" s="1"/>
  <c r="K440"/>
  <c r="M440" s="1"/>
  <c r="K436"/>
  <c r="M436" s="1"/>
  <c r="K433"/>
  <c r="M433" s="1"/>
  <c r="K429"/>
  <c r="M429" s="1"/>
  <c r="K425"/>
  <c r="M425" s="1"/>
  <c r="K421"/>
  <c r="M421" s="1"/>
  <c r="K415"/>
  <c r="M415" s="1"/>
  <c r="K411"/>
  <c r="M411" s="1"/>
  <c r="K407"/>
  <c r="M407" s="1"/>
  <c r="K403"/>
  <c r="M403" s="1"/>
  <c r="K397"/>
  <c r="M397" s="1"/>
  <c r="K393"/>
  <c r="M393" s="1"/>
  <c r="K389"/>
  <c r="M389" s="1"/>
  <c r="K383"/>
  <c r="M383" s="1"/>
  <c r="K379"/>
  <c r="M379" s="1"/>
  <c r="K375"/>
  <c r="M375" s="1"/>
  <c r="K371"/>
  <c r="M371" s="1"/>
  <c r="K365"/>
  <c r="M365" s="1"/>
  <c r="K361"/>
  <c r="M361" s="1"/>
  <c r="K357"/>
  <c r="M357" s="1"/>
  <c r="K353"/>
  <c r="M353" s="1"/>
  <c r="K532"/>
  <c r="M532" s="1"/>
  <c r="K441"/>
  <c r="M441" s="1"/>
  <c r="K380"/>
  <c r="M380" s="1"/>
  <c r="K386"/>
  <c r="M386" s="1"/>
  <c r="K336"/>
  <c r="M336" s="1"/>
  <c r="K526"/>
  <c r="M526" s="1"/>
  <c r="K502"/>
  <c r="M502" s="1"/>
  <c r="K486"/>
  <c r="M486" s="1"/>
  <c r="K454"/>
  <c r="M454" s="1"/>
  <c r="K442"/>
  <c r="M442" s="1"/>
  <c r="K423"/>
  <c r="M423" s="1"/>
  <c r="K409"/>
  <c r="M409" s="1"/>
  <c r="K387"/>
  <c r="M387" s="1"/>
  <c r="K473"/>
  <c r="M473" s="1"/>
  <c r="K430"/>
  <c r="M430" s="1"/>
  <c r="K318"/>
  <c r="M318" s="1"/>
  <c r="K374"/>
  <c r="M374" s="1"/>
  <c r="K292"/>
  <c r="M292" s="1"/>
  <c r="K514"/>
  <c r="M514" s="1"/>
  <c r="K498"/>
  <c r="M498" s="1"/>
  <c r="K466"/>
  <c r="M466" s="1"/>
  <c r="K450"/>
  <c r="M450" s="1"/>
  <c r="K431"/>
  <c r="M431" s="1"/>
  <c r="K419"/>
  <c r="M419" s="1"/>
  <c r="K395"/>
  <c r="M395" s="1"/>
  <c r="K381"/>
  <c r="M381" s="1"/>
  <c r="K373"/>
  <c r="M373" s="1"/>
  <c r="K355"/>
  <c r="M355" s="1"/>
  <c r="K509"/>
  <c r="M509" s="1"/>
  <c r="K461"/>
  <c r="M461" s="1"/>
  <c r="K354"/>
  <c r="M354" s="1"/>
  <c r="K519"/>
  <c r="M519" s="1"/>
  <c r="K364"/>
  <c r="M364" s="1"/>
  <c r="K522"/>
  <c r="M522" s="1"/>
  <c r="K510"/>
  <c r="M510" s="1"/>
  <c r="K478"/>
  <c r="M478" s="1"/>
  <c r="K458"/>
  <c r="M458" s="1"/>
  <c r="K438"/>
  <c r="M438" s="1"/>
  <c r="K427"/>
  <c r="M427" s="1"/>
  <c r="K405"/>
  <c r="M405" s="1"/>
  <c r="K391"/>
  <c r="M391" s="1"/>
  <c r="K359"/>
  <c r="M359" s="1"/>
  <c r="K345"/>
  <c r="M345" s="1"/>
  <c r="K341"/>
  <c r="M341" s="1"/>
  <c r="K337"/>
  <c r="M337" s="1"/>
  <c r="K331"/>
  <c r="M331" s="1"/>
  <c r="K327"/>
  <c r="M327" s="1"/>
  <c r="K323"/>
  <c r="M323" s="1"/>
  <c r="K317"/>
  <c r="M317" s="1"/>
  <c r="K311"/>
  <c r="M311" s="1"/>
  <c r="K305"/>
  <c r="M305" s="1"/>
  <c r="K504"/>
  <c r="M504" s="1"/>
  <c r="K488"/>
  <c r="M488" s="1"/>
  <c r="K480"/>
  <c r="M480" s="1"/>
  <c r="K468"/>
  <c r="M468" s="1"/>
  <c r="K460"/>
  <c r="M460" s="1"/>
  <c r="K399"/>
  <c r="M399" s="1"/>
  <c r="K369"/>
  <c r="M369" s="1"/>
  <c r="K335"/>
  <c r="M335" s="1"/>
  <c r="K315"/>
  <c r="M315" s="1"/>
  <c r="K201"/>
  <c r="M201" s="1"/>
  <c r="K304"/>
  <c r="M304" s="1"/>
  <c r="K296"/>
  <c r="M296" s="1"/>
  <c r="K284"/>
  <c r="M284" s="1"/>
  <c r="K276"/>
  <c r="M276" s="1"/>
  <c r="K268"/>
  <c r="M268" s="1"/>
  <c r="K260"/>
  <c r="M260" s="1"/>
  <c r="K252"/>
  <c r="M252" s="1"/>
  <c r="K244"/>
  <c r="M244" s="1"/>
  <c r="K236"/>
  <c r="M236" s="1"/>
  <c r="K228"/>
  <c r="M228" s="1"/>
  <c r="K220"/>
  <c r="M220" s="1"/>
  <c r="K212"/>
  <c r="M212" s="1"/>
  <c r="K204"/>
  <c r="M204" s="1"/>
  <c r="K196"/>
  <c r="M196" s="1"/>
  <c r="K191"/>
  <c r="M191" s="1"/>
  <c r="K183"/>
  <c r="M183" s="1"/>
  <c r="K175"/>
  <c r="M175" s="1"/>
  <c r="K171"/>
  <c r="M171" s="1"/>
  <c r="K167"/>
  <c r="M167" s="1"/>
  <c r="K163"/>
  <c r="M163" s="1"/>
  <c r="K159"/>
  <c r="M159" s="1"/>
  <c r="K155"/>
  <c r="M155" s="1"/>
  <c r="K495"/>
  <c r="M495" s="1"/>
  <c r="K446"/>
  <c r="M446" s="1"/>
  <c r="K401"/>
  <c r="M401" s="1"/>
  <c r="K363"/>
  <c r="M363" s="1"/>
  <c r="K343"/>
  <c r="M343" s="1"/>
  <c r="K321"/>
  <c r="M321" s="1"/>
  <c r="K508"/>
  <c r="M508" s="1"/>
  <c r="K417"/>
  <c r="M417" s="1"/>
  <c r="K319"/>
  <c r="M319" s="1"/>
  <c r="K280"/>
  <c r="M280" s="1"/>
  <c r="K256"/>
  <c r="M256" s="1"/>
  <c r="K216"/>
  <c r="M216" s="1"/>
  <c r="K193"/>
  <c r="M193" s="1"/>
  <c r="K492"/>
  <c r="M492" s="1"/>
  <c r="K435"/>
  <c r="M435" s="1"/>
  <c r="K329"/>
  <c r="M329" s="1"/>
  <c r="K313"/>
  <c r="M313" s="1"/>
  <c r="K472"/>
  <c r="M472" s="1"/>
  <c r="K385"/>
  <c r="M385" s="1"/>
  <c r="K300"/>
  <c r="M300" s="1"/>
  <c r="K272"/>
  <c r="M272" s="1"/>
  <c r="K232"/>
  <c r="M232" s="1"/>
  <c r="K208"/>
  <c r="M208" s="1"/>
  <c r="K165"/>
  <c r="M165" s="1"/>
  <c r="K400"/>
  <c r="M400" s="1"/>
  <c r="M531"/>
  <c r="K474"/>
  <c r="M474" s="1"/>
  <c r="K377"/>
  <c r="M377" s="1"/>
  <c r="K351"/>
  <c r="M351" s="1"/>
  <c r="K339"/>
  <c r="M339" s="1"/>
  <c r="K325"/>
  <c r="M325" s="1"/>
  <c r="K496"/>
  <c r="M496" s="1"/>
  <c r="K464"/>
  <c r="M464" s="1"/>
  <c r="K307"/>
  <c r="M307" s="1"/>
  <c r="K288"/>
  <c r="M288" s="1"/>
  <c r="K248"/>
  <c r="M248" s="1"/>
  <c r="K224"/>
  <c r="M224" s="1"/>
  <c r="K187"/>
  <c r="M187" s="1"/>
  <c r="K169"/>
  <c r="M169" s="1"/>
  <c r="K151"/>
  <c r="M151" s="1"/>
  <c r="K147"/>
  <c r="M147" s="1"/>
  <c r="K143"/>
  <c r="M143" s="1"/>
  <c r="K139"/>
  <c r="M139" s="1"/>
  <c r="K135"/>
  <c r="M135" s="1"/>
  <c r="K131"/>
  <c r="M131" s="1"/>
  <c r="K123"/>
  <c r="M123" s="1"/>
  <c r="K119"/>
  <c r="M119" s="1"/>
  <c r="K115"/>
  <c r="M115" s="1"/>
  <c r="K111"/>
  <c r="M111" s="1"/>
  <c r="K105"/>
  <c r="M105" s="1"/>
  <c r="K101"/>
  <c r="M101" s="1"/>
  <c r="K97"/>
  <c r="M97" s="1"/>
  <c r="K93"/>
  <c r="M93" s="1"/>
  <c r="K89"/>
  <c r="M89" s="1"/>
  <c r="K83"/>
  <c r="M83" s="1"/>
  <c r="K77"/>
  <c r="M77" s="1"/>
  <c r="K69"/>
  <c r="M69" s="1"/>
  <c r="K59"/>
  <c r="M59" s="1"/>
  <c r="K49"/>
  <c r="M49" s="1"/>
  <c r="K29"/>
  <c r="M29" s="1"/>
  <c r="K21"/>
  <c r="M21" s="1"/>
  <c r="K11"/>
  <c r="M11" s="1"/>
  <c r="K303"/>
  <c r="M303" s="1"/>
  <c r="K295"/>
  <c r="M295" s="1"/>
  <c r="K287"/>
  <c r="M287" s="1"/>
  <c r="K279"/>
  <c r="M279" s="1"/>
  <c r="K271"/>
  <c r="M271" s="1"/>
  <c r="K263"/>
  <c r="M263" s="1"/>
  <c r="K255"/>
  <c r="M255" s="1"/>
  <c r="K247"/>
  <c r="M247" s="1"/>
  <c r="K239"/>
  <c r="M239" s="1"/>
  <c r="K231"/>
  <c r="M231" s="1"/>
  <c r="K223"/>
  <c r="M223" s="1"/>
  <c r="K215"/>
  <c r="M215" s="1"/>
  <c r="K207"/>
  <c r="M207" s="1"/>
  <c r="K199"/>
  <c r="M199" s="1"/>
  <c r="K189"/>
  <c r="M189" s="1"/>
  <c r="K181"/>
  <c r="M181" s="1"/>
  <c r="K153"/>
  <c r="M153" s="1"/>
  <c r="K125"/>
  <c r="M125" s="1"/>
  <c r="K39"/>
  <c r="M39" s="1"/>
  <c r="K88"/>
  <c r="M88" s="1"/>
  <c r="K76"/>
  <c r="M76" s="1"/>
  <c r="K68"/>
  <c r="M68" s="1"/>
  <c r="K62"/>
  <c r="M62" s="1"/>
  <c r="K56"/>
  <c r="M56" s="1"/>
  <c r="K48"/>
  <c r="M48" s="1"/>
  <c r="K42"/>
  <c r="M42" s="1"/>
  <c r="K34"/>
  <c r="M34" s="1"/>
  <c r="K28"/>
  <c r="M28" s="1"/>
  <c r="K22"/>
  <c r="M22" s="1"/>
  <c r="K14"/>
  <c r="M14" s="1"/>
  <c r="K6"/>
  <c r="M6" s="1"/>
  <c r="K298"/>
  <c r="M298" s="1"/>
  <c r="K290"/>
  <c r="M290" s="1"/>
  <c r="K282"/>
  <c r="M282" s="1"/>
  <c r="K274"/>
  <c r="M274" s="1"/>
  <c r="K266"/>
  <c r="M266" s="1"/>
  <c r="K258"/>
  <c r="M258" s="1"/>
  <c r="K250"/>
  <c r="M250" s="1"/>
  <c r="K242"/>
  <c r="M242" s="1"/>
  <c r="K234"/>
  <c r="M234" s="1"/>
  <c r="K226"/>
  <c r="M226" s="1"/>
  <c r="K218"/>
  <c r="M218" s="1"/>
  <c r="K210"/>
  <c r="M210" s="1"/>
  <c r="K202"/>
  <c r="M202" s="1"/>
  <c r="K194"/>
  <c r="M194" s="1"/>
  <c r="K190"/>
  <c r="M190" s="1"/>
  <c r="K186"/>
  <c r="M186" s="1"/>
  <c r="K182"/>
  <c r="M182" s="1"/>
  <c r="K178"/>
  <c r="M178" s="1"/>
  <c r="K174"/>
  <c r="M174" s="1"/>
  <c r="K168"/>
  <c r="M168" s="1"/>
  <c r="K164"/>
  <c r="M164" s="1"/>
  <c r="K160"/>
  <c r="M160" s="1"/>
  <c r="K154"/>
  <c r="M154" s="1"/>
  <c r="K150"/>
  <c r="M150" s="1"/>
  <c r="K146"/>
  <c r="M146" s="1"/>
  <c r="K140"/>
  <c r="M140" s="1"/>
  <c r="K134"/>
  <c r="M134" s="1"/>
  <c r="K130"/>
  <c r="M130" s="1"/>
  <c r="K126"/>
  <c r="M126" s="1"/>
  <c r="K122"/>
  <c r="M122" s="1"/>
  <c r="K118"/>
  <c r="M118" s="1"/>
  <c r="K114"/>
  <c r="M114" s="1"/>
  <c r="K110"/>
  <c r="M110" s="1"/>
  <c r="K106"/>
  <c r="M106" s="1"/>
  <c r="K100"/>
  <c r="M100" s="1"/>
  <c r="K94"/>
  <c r="M94" s="1"/>
  <c r="K90"/>
  <c r="M90" s="1"/>
  <c r="K82"/>
  <c r="M82" s="1"/>
  <c r="K70"/>
  <c r="M70" s="1"/>
  <c r="K60"/>
  <c r="M60" s="1"/>
  <c r="K40"/>
  <c r="M40" s="1"/>
  <c r="K30"/>
  <c r="M30" s="1"/>
  <c r="K340"/>
  <c r="M340" s="1"/>
  <c r="K367"/>
  <c r="M367" s="1"/>
  <c r="K309"/>
  <c r="M309" s="1"/>
  <c r="K197"/>
  <c r="M197" s="1"/>
  <c r="K137"/>
  <c r="M137" s="1"/>
  <c r="K121"/>
  <c r="M121" s="1"/>
  <c r="K99"/>
  <c r="M99" s="1"/>
  <c r="K85"/>
  <c r="M85" s="1"/>
  <c r="K45"/>
  <c r="M45" s="1"/>
  <c r="K5"/>
  <c r="M5" s="1"/>
  <c r="K267"/>
  <c r="M267" s="1"/>
  <c r="K243"/>
  <c r="M243" s="1"/>
  <c r="K203"/>
  <c r="M203" s="1"/>
  <c r="K177"/>
  <c r="M177" s="1"/>
  <c r="K72"/>
  <c r="M72" s="1"/>
  <c r="K52"/>
  <c r="M52" s="1"/>
  <c r="K18"/>
  <c r="M18" s="1"/>
  <c r="K294"/>
  <c r="M294" s="1"/>
  <c r="K254"/>
  <c r="M254" s="1"/>
  <c r="K230"/>
  <c r="M230" s="1"/>
  <c r="K192"/>
  <c r="M192" s="1"/>
  <c r="K180"/>
  <c r="M180" s="1"/>
  <c r="K156"/>
  <c r="M156" s="1"/>
  <c r="K144"/>
  <c r="M144" s="1"/>
  <c r="K120"/>
  <c r="M120" s="1"/>
  <c r="K108"/>
  <c r="M108" s="1"/>
  <c r="K78"/>
  <c r="M78" s="1"/>
  <c r="K36"/>
  <c r="M36" s="1"/>
  <c r="K16"/>
  <c r="M16" s="1"/>
  <c r="K8"/>
  <c r="M8" s="1"/>
  <c r="K518"/>
  <c r="M518" s="1"/>
  <c r="K349"/>
  <c r="M349" s="1"/>
  <c r="K484"/>
  <c r="M484" s="1"/>
  <c r="K200"/>
  <c r="M200" s="1"/>
  <c r="K161"/>
  <c r="M161" s="1"/>
  <c r="K145"/>
  <c r="M145" s="1"/>
  <c r="K133"/>
  <c r="M133" s="1"/>
  <c r="K107"/>
  <c r="M107" s="1"/>
  <c r="K95"/>
  <c r="M95" s="1"/>
  <c r="K63"/>
  <c r="M63" s="1"/>
  <c r="K25"/>
  <c r="M25" s="1"/>
  <c r="K283"/>
  <c r="M283" s="1"/>
  <c r="K259"/>
  <c r="M259" s="1"/>
  <c r="K219"/>
  <c r="M219" s="1"/>
  <c r="K195"/>
  <c r="M195" s="1"/>
  <c r="K35"/>
  <c r="M35" s="1"/>
  <c r="K64"/>
  <c r="M64" s="1"/>
  <c r="K32"/>
  <c r="M32" s="1"/>
  <c r="K10"/>
  <c r="M10" s="1"/>
  <c r="K270"/>
  <c r="M270" s="1"/>
  <c r="K246"/>
  <c r="M246" s="1"/>
  <c r="K206"/>
  <c r="M206" s="1"/>
  <c r="K188"/>
  <c r="M188" s="1"/>
  <c r="K166"/>
  <c r="M166" s="1"/>
  <c r="K152"/>
  <c r="M152" s="1"/>
  <c r="K128"/>
  <c r="M128" s="1"/>
  <c r="K116"/>
  <c r="M116" s="1"/>
  <c r="K92"/>
  <c r="M92" s="1"/>
  <c r="K66"/>
  <c r="M66" s="1"/>
  <c r="K12"/>
  <c r="M12" s="1"/>
  <c r="K333"/>
  <c r="M333" s="1"/>
  <c r="K264"/>
  <c r="M264" s="1"/>
  <c r="K179"/>
  <c r="M179" s="1"/>
  <c r="K157"/>
  <c r="M157" s="1"/>
  <c r="K141"/>
  <c r="M141" s="1"/>
  <c r="K117"/>
  <c r="M117" s="1"/>
  <c r="K103"/>
  <c r="M103" s="1"/>
  <c r="K81"/>
  <c r="M81" s="1"/>
  <c r="K53"/>
  <c r="M53" s="1"/>
  <c r="K299"/>
  <c r="M299" s="1"/>
  <c r="K275"/>
  <c r="M275" s="1"/>
  <c r="K235"/>
  <c r="M235" s="1"/>
  <c r="K211"/>
  <c r="M211" s="1"/>
  <c r="K129"/>
  <c r="M129" s="1"/>
  <c r="K80"/>
  <c r="M80" s="1"/>
  <c r="K44"/>
  <c r="M44" s="1"/>
  <c r="K24"/>
  <c r="M24" s="1"/>
  <c r="K286"/>
  <c r="M286" s="1"/>
  <c r="K262"/>
  <c r="M262" s="1"/>
  <c r="K222"/>
  <c r="M222" s="1"/>
  <c r="K198"/>
  <c r="M198" s="1"/>
  <c r="K176"/>
  <c r="M176" s="1"/>
  <c r="K162"/>
  <c r="M162" s="1"/>
  <c r="K136"/>
  <c r="M136" s="1"/>
  <c r="K124"/>
  <c r="M124" s="1"/>
  <c r="K104"/>
  <c r="M104" s="1"/>
  <c r="K84"/>
  <c r="M84" s="1"/>
  <c r="K26"/>
  <c r="M26" s="1"/>
  <c r="K297"/>
  <c r="M297" s="1"/>
  <c r="K289"/>
  <c r="M289" s="1"/>
  <c r="K281"/>
  <c r="M281" s="1"/>
  <c r="K273"/>
  <c r="M273" s="1"/>
  <c r="K265"/>
  <c r="M265" s="1"/>
  <c r="K257"/>
  <c r="M257" s="1"/>
  <c r="K249"/>
  <c r="M249" s="1"/>
  <c r="K241"/>
  <c r="M241" s="1"/>
  <c r="K233"/>
  <c r="M233" s="1"/>
  <c r="K225"/>
  <c r="M225" s="1"/>
  <c r="K217"/>
  <c r="M217" s="1"/>
  <c r="K209"/>
  <c r="M209" s="1"/>
  <c r="K170"/>
  <c r="M170" s="1"/>
  <c r="K142"/>
  <c r="M142" s="1"/>
  <c r="K102"/>
  <c r="M102" s="1"/>
  <c r="K86"/>
  <c r="M86" s="1"/>
  <c r="K50"/>
  <c r="M50" s="1"/>
  <c r="K87"/>
  <c r="M87" s="1"/>
  <c r="K75"/>
  <c r="M75" s="1"/>
  <c r="K67"/>
  <c r="M67" s="1"/>
  <c r="K61"/>
  <c r="M61" s="1"/>
  <c r="K55"/>
  <c r="M55" s="1"/>
  <c r="K47"/>
  <c r="M47" s="1"/>
  <c r="K41"/>
  <c r="M41" s="1"/>
  <c r="K33"/>
  <c r="M33" s="1"/>
  <c r="K27"/>
  <c r="M27" s="1"/>
  <c r="K19"/>
  <c r="M19" s="1"/>
  <c r="K13"/>
  <c r="M13" s="1"/>
  <c r="K7"/>
  <c r="M7" s="1"/>
  <c r="J529"/>
  <c r="L529" s="1"/>
  <c r="J449"/>
  <c r="L449" s="1"/>
  <c r="J463"/>
  <c r="L463" s="1"/>
  <c r="J497"/>
  <c r="L497" s="1"/>
  <c r="J523"/>
  <c r="L523" s="1"/>
  <c r="J154"/>
  <c r="L154" s="1"/>
  <c r="J194"/>
  <c r="L194" s="1"/>
  <c r="J202"/>
  <c r="L202" s="1"/>
  <c r="J230"/>
  <c r="L230" s="1"/>
  <c r="J246"/>
  <c r="L246" s="1"/>
  <c r="N246" s="1"/>
  <c r="J264"/>
  <c r="L264" s="1"/>
  <c r="J280"/>
  <c r="L280" s="1"/>
  <c r="J348"/>
  <c r="L348" s="1"/>
  <c r="J121"/>
  <c r="L121" s="1"/>
  <c r="J298"/>
  <c r="L298" s="1"/>
  <c r="J124"/>
  <c r="L124" s="1"/>
  <c r="J310"/>
  <c r="L310" s="1"/>
  <c r="J431"/>
  <c r="L431" s="1"/>
  <c r="J314"/>
  <c r="L314" s="1"/>
  <c r="J307"/>
  <c r="L307" s="1"/>
  <c r="J326"/>
  <c r="L326" s="1"/>
  <c r="J340"/>
  <c r="L340" s="1"/>
  <c r="J371"/>
  <c r="L371" s="1"/>
  <c r="J404"/>
  <c r="L404" s="1"/>
  <c r="J382"/>
  <c r="L382" s="1"/>
  <c r="J415"/>
  <c r="L415" s="1"/>
  <c r="J511"/>
  <c r="L511" s="1"/>
  <c r="J19"/>
  <c r="L19" s="1"/>
  <c r="J82"/>
  <c r="L82" s="1"/>
  <c r="J63"/>
  <c r="L63" s="1"/>
  <c r="J105"/>
  <c r="L105" s="1"/>
  <c r="J56"/>
  <c r="L56" s="1"/>
  <c r="J76"/>
  <c r="L76" s="1"/>
  <c r="J102"/>
  <c r="L102" s="1"/>
  <c r="J5"/>
  <c r="L5" s="1"/>
  <c r="J21"/>
  <c r="L21" s="1"/>
  <c r="J90"/>
  <c r="L90" s="1"/>
  <c r="J262"/>
  <c r="L262" s="1"/>
  <c r="J300"/>
  <c r="L300" s="1"/>
  <c r="J248"/>
  <c r="L248" s="1"/>
  <c r="N248" s="1"/>
  <c r="J266"/>
  <c r="L266" s="1"/>
  <c r="J358"/>
  <c r="L358" s="1"/>
  <c r="J212"/>
  <c r="L212" s="1"/>
  <c r="J228"/>
  <c r="L228" s="1"/>
  <c r="N228" s="1"/>
  <c r="J244"/>
  <c r="L244" s="1"/>
  <c r="J383"/>
  <c r="L383" s="1"/>
  <c r="N383" s="1"/>
  <c r="J167"/>
  <c r="L167" s="1"/>
  <c r="J182"/>
  <c r="L182" s="1"/>
  <c r="J290"/>
  <c r="L290" s="1"/>
  <c r="J350"/>
  <c r="L350" s="1"/>
  <c r="J379"/>
  <c r="L379" s="1"/>
  <c r="N379" s="1"/>
  <c r="J411"/>
  <c r="L411" s="1"/>
  <c r="N411" s="1"/>
  <c r="J472"/>
  <c r="L472" s="1"/>
  <c r="J509"/>
  <c r="L509" s="1"/>
  <c r="J354"/>
  <c r="L354" s="1"/>
  <c r="J395"/>
  <c r="L395" s="1"/>
  <c r="J433"/>
  <c r="L433" s="1"/>
  <c r="J447"/>
  <c r="L447" s="1"/>
  <c r="J477"/>
  <c r="L477" s="1"/>
  <c r="J487"/>
  <c r="L487" s="1"/>
  <c r="J514"/>
  <c r="L514" s="1"/>
  <c r="J353"/>
  <c r="L353" s="1"/>
  <c r="J473"/>
  <c r="L473" s="1"/>
  <c r="L531"/>
  <c r="J374"/>
  <c r="L374" s="1"/>
  <c r="J399"/>
  <c r="L399" s="1"/>
  <c r="J422"/>
  <c r="L422" s="1"/>
  <c r="J530"/>
  <c r="L530" s="1"/>
  <c r="J14"/>
  <c r="L14" s="1"/>
  <c r="J12"/>
  <c r="L12" s="1"/>
  <c r="J32"/>
  <c r="L32" s="1"/>
  <c r="K413"/>
  <c r="M413" s="1"/>
  <c r="K173"/>
  <c r="M173" s="1"/>
  <c r="K113"/>
  <c r="M113" s="1"/>
  <c r="J49"/>
  <c r="L49" s="1"/>
  <c r="K251"/>
  <c r="M251" s="1"/>
  <c r="J109"/>
  <c r="L109" s="1"/>
  <c r="K109"/>
  <c r="M109" s="1"/>
  <c r="K238"/>
  <c r="M238" s="1"/>
  <c r="K172"/>
  <c r="M172" s="1"/>
  <c r="J54"/>
  <c r="L54" s="1"/>
  <c r="K54"/>
  <c r="M54" s="1"/>
  <c r="K293"/>
  <c r="M293" s="1"/>
  <c r="K253"/>
  <c r="M253" s="1"/>
  <c r="K229"/>
  <c r="M229" s="1"/>
  <c r="K138"/>
  <c r="M138" s="1"/>
  <c r="K46"/>
  <c r="M46" s="1"/>
  <c r="J51"/>
  <c r="L51" s="1"/>
  <c r="K51"/>
  <c r="M51" s="1"/>
  <c r="K31"/>
  <c r="M31" s="1"/>
  <c r="J34"/>
  <c r="L34" s="1"/>
  <c r="K149"/>
  <c r="M149" s="1"/>
  <c r="K15"/>
  <c r="M15" s="1"/>
  <c r="K227"/>
  <c r="M227" s="1"/>
  <c r="K302"/>
  <c r="M302" s="1"/>
  <c r="J214"/>
  <c r="L214" s="1"/>
  <c r="K214"/>
  <c r="M214" s="1"/>
  <c r="J160"/>
  <c r="L160" s="1"/>
  <c r="J112"/>
  <c r="L112" s="1"/>
  <c r="K112"/>
  <c r="M112" s="1"/>
  <c r="K20"/>
  <c r="M20" s="1"/>
  <c r="K269"/>
  <c r="M269" s="1"/>
  <c r="K245"/>
  <c r="M245" s="1"/>
  <c r="K205"/>
  <c r="M205" s="1"/>
  <c r="K98"/>
  <c r="M98" s="1"/>
  <c r="K65"/>
  <c r="M65" s="1"/>
  <c r="K43"/>
  <c r="M43" s="1"/>
  <c r="K9"/>
  <c r="M9" s="1"/>
  <c r="K347"/>
  <c r="M347" s="1"/>
  <c r="J91"/>
  <c r="L91" s="1"/>
  <c r="K91"/>
  <c r="M91" s="1"/>
  <c r="K291"/>
  <c r="M291" s="1"/>
  <c r="K58"/>
  <c r="M58" s="1"/>
  <c r="K278"/>
  <c r="M278" s="1"/>
  <c r="J148"/>
  <c r="L148" s="1"/>
  <c r="K148"/>
  <c r="M148" s="1"/>
  <c r="J96"/>
  <c r="L96" s="1"/>
  <c r="K96"/>
  <c r="M96" s="1"/>
  <c r="J8"/>
  <c r="L8" s="1"/>
  <c r="K285"/>
  <c r="M285" s="1"/>
  <c r="K261"/>
  <c r="M261" s="1"/>
  <c r="K221"/>
  <c r="M221" s="1"/>
  <c r="K158"/>
  <c r="M158" s="1"/>
  <c r="K79"/>
  <c r="M79" s="1"/>
  <c r="K57"/>
  <c r="M57" s="1"/>
  <c r="K23"/>
  <c r="M23" s="1"/>
  <c r="J81"/>
  <c r="L81" s="1"/>
  <c r="J104"/>
  <c r="L104" s="1"/>
  <c r="J117"/>
  <c r="L117" s="1"/>
  <c r="J68"/>
  <c r="L68" s="1"/>
  <c r="J86"/>
  <c r="L86" s="1"/>
  <c r="J129"/>
  <c r="L129" s="1"/>
  <c r="J98"/>
  <c r="L98" s="1"/>
  <c r="J175"/>
  <c r="L175" s="1"/>
  <c r="J191"/>
  <c r="L191" s="1"/>
  <c r="J165"/>
  <c r="L165" s="1"/>
  <c r="J217"/>
  <c r="L217" s="1"/>
  <c r="J233"/>
  <c r="L233" s="1"/>
  <c r="J135"/>
  <c r="L135" s="1"/>
  <c r="J197"/>
  <c r="L197" s="1"/>
  <c r="J215"/>
  <c r="L215" s="1"/>
  <c r="J231"/>
  <c r="L231" s="1"/>
  <c r="J141"/>
  <c r="L141" s="1"/>
  <c r="J153"/>
  <c r="L153" s="1"/>
  <c r="J177"/>
  <c r="L177" s="1"/>
  <c r="J195"/>
  <c r="L195" s="1"/>
  <c r="J251"/>
  <c r="L251" s="1"/>
  <c r="J287"/>
  <c r="L287" s="1"/>
  <c r="J282"/>
  <c r="L282" s="1"/>
  <c r="J271"/>
  <c r="L271" s="1"/>
  <c r="J304"/>
  <c r="L304" s="1"/>
  <c r="J257"/>
  <c r="L257" s="1"/>
  <c r="J297"/>
  <c r="L297" s="1"/>
  <c r="J325"/>
  <c r="L325" s="1"/>
  <c r="J351"/>
  <c r="L351" s="1"/>
  <c r="J305"/>
  <c r="L305" s="1"/>
  <c r="J355"/>
  <c r="L355" s="1"/>
  <c r="J384"/>
  <c r="L384" s="1"/>
  <c r="J331"/>
  <c r="L331" s="1"/>
  <c r="J363"/>
  <c r="L363" s="1"/>
  <c r="J401"/>
  <c r="L401" s="1"/>
  <c r="J430"/>
  <c r="L430" s="1"/>
  <c r="J444"/>
  <c r="L444" s="1"/>
  <c r="J396"/>
  <c r="L396" s="1"/>
  <c r="J450"/>
  <c r="L450" s="1"/>
  <c r="J476"/>
  <c r="L476" s="1"/>
  <c r="J506"/>
  <c r="L506" s="1"/>
  <c r="J423"/>
  <c r="L423" s="1"/>
  <c r="J453"/>
  <c r="L453" s="1"/>
  <c r="J465"/>
  <c r="L465" s="1"/>
  <c r="J499"/>
  <c r="L499" s="1"/>
  <c r="J525"/>
  <c r="L525" s="1"/>
  <c r="J162"/>
  <c r="L162" s="1"/>
  <c r="J196"/>
  <c r="L196" s="1"/>
  <c r="J204"/>
  <c r="L204" s="1"/>
  <c r="J218"/>
  <c r="L218" s="1"/>
  <c r="J234"/>
  <c r="L234" s="1"/>
  <c r="J250"/>
  <c r="L250" s="1"/>
  <c r="J268"/>
  <c r="L268" s="1"/>
  <c r="J284"/>
  <c r="L284" s="1"/>
  <c r="J369"/>
  <c r="L369" s="1"/>
  <c r="J69"/>
  <c r="L69" s="1"/>
  <c r="J111"/>
  <c r="L111" s="1"/>
  <c r="J269"/>
  <c r="L269" s="1"/>
  <c r="J303"/>
  <c r="L303" s="1"/>
  <c r="J62"/>
  <c r="L62" s="1"/>
  <c r="J130"/>
  <c r="L130" s="1"/>
  <c r="J312"/>
  <c r="L312" s="1"/>
  <c r="J435"/>
  <c r="L435" s="1"/>
  <c r="J46"/>
  <c r="L46" s="1"/>
  <c r="J150"/>
  <c r="L150" s="1"/>
  <c r="J318"/>
  <c r="L318" s="1"/>
  <c r="J332"/>
  <c r="L332" s="1"/>
  <c r="J342"/>
  <c r="L342" s="1"/>
  <c r="J381"/>
  <c r="L381" s="1"/>
  <c r="J420"/>
  <c r="L420" s="1"/>
  <c r="J275"/>
  <c r="L275" s="1"/>
  <c r="J386"/>
  <c r="L386" s="1"/>
  <c r="J419"/>
  <c r="L419" s="1"/>
  <c r="J7"/>
  <c r="L7" s="1"/>
  <c r="J23"/>
  <c r="L23" s="1"/>
  <c r="J50"/>
  <c r="L50" s="1"/>
  <c r="J77"/>
  <c r="L77" s="1"/>
  <c r="J114"/>
  <c r="L114" s="1"/>
  <c r="J59"/>
  <c r="L59" s="1"/>
  <c r="J83"/>
  <c r="L83" s="1"/>
  <c r="J125"/>
  <c r="L125" s="1"/>
  <c r="J9"/>
  <c r="L9" s="1"/>
  <c r="J25"/>
  <c r="L25" s="1"/>
  <c r="J44"/>
  <c r="L44" s="1"/>
  <c r="J108"/>
  <c r="L108" s="1"/>
  <c r="J289"/>
  <c r="L289" s="1"/>
  <c r="J385"/>
  <c r="L385" s="1"/>
  <c r="J252"/>
  <c r="L252" s="1"/>
  <c r="J309"/>
  <c r="L309" s="1"/>
  <c r="J95"/>
  <c r="L95" s="1"/>
  <c r="J134"/>
  <c r="L134" s="1"/>
  <c r="J171"/>
  <c r="L171" s="1"/>
  <c r="J216"/>
  <c r="L216" s="1"/>
  <c r="J232"/>
  <c r="L232" s="1"/>
  <c r="J265"/>
  <c r="L265" s="1"/>
  <c r="J481"/>
  <c r="L481" s="1"/>
  <c r="J173"/>
  <c r="L173" s="1"/>
  <c r="J186"/>
  <c r="L186" s="1"/>
  <c r="J344"/>
  <c r="L344" s="1"/>
  <c r="J366"/>
  <c r="L366" s="1"/>
  <c r="J388"/>
  <c r="L388" s="1"/>
  <c r="J416"/>
  <c r="L416" s="1"/>
  <c r="J482"/>
  <c r="L482" s="1"/>
  <c r="J521"/>
  <c r="L521" s="1"/>
  <c r="J359"/>
  <c r="L359" s="1"/>
  <c r="J400"/>
  <c r="L400" s="1"/>
  <c r="J436"/>
  <c r="L436" s="1"/>
  <c r="J451"/>
  <c r="L451" s="1"/>
  <c r="J480"/>
  <c r="L480" s="1"/>
  <c r="J491"/>
  <c r="L491" s="1"/>
  <c r="J515"/>
  <c r="L515" s="1"/>
  <c r="J373"/>
  <c r="L373" s="1"/>
  <c r="J496"/>
  <c r="L496" s="1"/>
  <c r="J532"/>
  <c r="L532" s="1"/>
  <c r="J378"/>
  <c r="L378" s="1"/>
  <c r="J406"/>
  <c r="L406" s="1"/>
  <c r="J489"/>
  <c r="L489" s="1"/>
  <c r="J18"/>
  <c r="L18" s="1"/>
  <c r="J16"/>
  <c r="L16" s="1"/>
  <c r="J36"/>
  <c r="L36" s="1"/>
  <c r="J20"/>
  <c r="L20" s="1"/>
  <c r="J52"/>
  <c r="L52" s="1"/>
  <c r="J57"/>
  <c r="L57" s="1"/>
  <c r="J97"/>
  <c r="L97" s="1"/>
  <c r="J106"/>
  <c r="L106" s="1"/>
  <c r="J79"/>
  <c r="L79" s="1"/>
  <c r="J120"/>
  <c r="L120" s="1"/>
  <c r="J72"/>
  <c r="L72" s="1"/>
  <c r="J92"/>
  <c r="L92" s="1"/>
  <c r="J131"/>
  <c r="L131" s="1"/>
  <c r="J107"/>
  <c r="L107" s="1"/>
  <c r="J179"/>
  <c r="L179" s="1"/>
  <c r="J137"/>
  <c r="L137" s="1"/>
  <c r="J168"/>
  <c r="L168" s="1"/>
  <c r="J221"/>
  <c r="L221" s="1"/>
  <c r="J145"/>
  <c r="L145" s="1"/>
  <c r="J201"/>
  <c r="L201" s="1"/>
  <c r="J219"/>
  <c r="L219" s="1"/>
  <c r="J235"/>
  <c r="L235" s="1"/>
  <c r="J143"/>
  <c r="L143" s="1"/>
  <c r="N143" s="1"/>
  <c r="J169"/>
  <c r="L169" s="1"/>
  <c r="J180"/>
  <c r="L180" s="1"/>
  <c r="J188"/>
  <c r="L188" s="1"/>
  <c r="J199"/>
  <c r="L199" s="1"/>
  <c r="J255"/>
  <c r="L255" s="1"/>
  <c r="J261"/>
  <c r="L261" s="1"/>
  <c r="J294"/>
  <c r="L294" s="1"/>
  <c r="J320"/>
  <c r="L320" s="1"/>
  <c r="J267"/>
  <c r="L267" s="1"/>
  <c r="J302"/>
  <c r="L302" s="1"/>
  <c r="J333"/>
  <c r="L333" s="1"/>
  <c r="J360"/>
  <c r="L360" s="1"/>
  <c r="J321"/>
  <c r="L321" s="1"/>
  <c r="J357"/>
  <c r="L357" s="1"/>
  <c r="J409"/>
  <c r="L409" s="1"/>
  <c r="J335"/>
  <c r="L335" s="1"/>
  <c r="J364"/>
  <c r="L364" s="1"/>
  <c r="J414"/>
  <c r="L414" s="1"/>
  <c r="J434"/>
  <c r="L434" s="1"/>
  <c r="J448"/>
  <c r="L448" s="1"/>
  <c r="J464"/>
  <c r="L464" s="1"/>
  <c r="J412"/>
  <c r="L412" s="1"/>
  <c r="J438"/>
  <c r="L438" s="1"/>
  <c r="J454"/>
  <c r="L454" s="1"/>
  <c r="N454" s="1"/>
  <c r="J479"/>
  <c r="L479" s="1"/>
  <c r="J424"/>
  <c r="L424" s="1"/>
  <c r="J483"/>
  <c r="L483" s="1"/>
  <c r="J500"/>
  <c r="L500" s="1"/>
  <c r="N500" s="1"/>
  <c r="J510"/>
  <c r="L510" s="1"/>
  <c r="J452"/>
  <c r="L452" s="1"/>
  <c r="J428"/>
  <c r="L428" s="1"/>
  <c r="J458"/>
  <c r="L458" s="1"/>
  <c r="J488"/>
  <c r="L488" s="1"/>
  <c r="J486"/>
  <c r="L486" s="1"/>
  <c r="J516"/>
  <c r="L516" s="1"/>
  <c r="J508"/>
  <c r="L508" s="1"/>
  <c r="J441"/>
  <c r="L441" s="1"/>
  <c r="J457"/>
  <c r="L457" s="1"/>
  <c r="J467"/>
  <c r="L467" s="1"/>
  <c r="J503"/>
  <c r="L503" s="1"/>
  <c r="J527"/>
  <c r="L527" s="1"/>
  <c r="J166"/>
  <c r="L166" s="1"/>
  <c r="J198"/>
  <c r="L198" s="1"/>
  <c r="J206"/>
  <c r="L206" s="1"/>
  <c r="J222"/>
  <c r="L222" s="1"/>
  <c r="J238"/>
  <c r="L238" s="1"/>
  <c r="J254"/>
  <c r="L254" s="1"/>
  <c r="J272"/>
  <c r="L272" s="1"/>
  <c r="J288"/>
  <c r="L288" s="1"/>
  <c r="J41"/>
  <c r="L41" s="1"/>
  <c r="J115"/>
  <c r="L115" s="1"/>
  <c r="J285"/>
  <c r="L285" s="1"/>
  <c r="J356"/>
  <c r="L356" s="1"/>
  <c r="J70"/>
  <c r="L70" s="1"/>
  <c r="J136"/>
  <c r="L136" s="1"/>
  <c r="J316"/>
  <c r="L316" s="1"/>
  <c r="J470"/>
  <c r="L470" s="1"/>
  <c r="J138"/>
  <c r="L138" s="1"/>
  <c r="J152"/>
  <c r="L152" s="1"/>
  <c r="J322"/>
  <c r="L322" s="1"/>
  <c r="J334"/>
  <c r="L334" s="1"/>
  <c r="J346"/>
  <c r="L346" s="1"/>
  <c r="J387"/>
  <c r="L387" s="1"/>
  <c r="J512"/>
  <c r="L512" s="1"/>
  <c r="K240"/>
  <c r="M240" s="1"/>
  <c r="J185"/>
  <c r="L185" s="1"/>
  <c r="K185"/>
  <c r="M185" s="1"/>
  <c r="J132"/>
  <c r="L132" s="1"/>
  <c r="K132"/>
  <c r="M132" s="1"/>
  <c r="J74"/>
  <c r="L74" s="1"/>
  <c r="K74"/>
  <c r="M74" s="1"/>
  <c r="K17"/>
  <c r="M17" s="1"/>
  <c r="K127"/>
  <c r="M127" s="1"/>
  <c r="K38"/>
  <c r="M38" s="1"/>
  <c r="J237"/>
  <c r="L237" s="1"/>
  <c r="K237"/>
  <c r="M237" s="1"/>
  <c r="K71"/>
  <c r="M71" s="1"/>
  <c r="J73"/>
  <c r="L73" s="1"/>
  <c r="K73"/>
  <c r="M73" s="1"/>
  <c r="K301"/>
  <c r="M301" s="1"/>
  <c r="K213"/>
  <c r="M213" s="1"/>
  <c r="J319"/>
  <c r="L319" s="1"/>
  <c r="J403"/>
  <c r="L403" s="1"/>
  <c r="J421"/>
  <c r="L421" s="1"/>
  <c r="N421" s="1"/>
  <c r="J11"/>
  <c r="L11" s="1"/>
  <c r="J27"/>
  <c r="L27" s="1"/>
  <c r="J53"/>
  <c r="L53" s="1"/>
  <c r="J80"/>
  <c r="L80" s="1"/>
  <c r="J118"/>
  <c r="L118" s="1"/>
  <c r="J65"/>
  <c r="L65" s="1"/>
  <c r="J35"/>
  <c r="L35" s="1"/>
  <c r="J127"/>
  <c r="L127" s="1"/>
  <c r="J13"/>
  <c r="L13" s="1"/>
  <c r="J29"/>
  <c r="L29" s="1"/>
  <c r="J61"/>
  <c r="L61" s="1"/>
  <c r="J139"/>
  <c r="L139" s="1"/>
  <c r="J147"/>
  <c r="L147" s="1"/>
  <c r="J87"/>
  <c r="L87" s="1"/>
  <c r="J156"/>
  <c r="L156" s="1"/>
  <c r="J256"/>
  <c r="L256" s="1"/>
  <c r="J328"/>
  <c r="L328" s="1"/>
  <c r="J99"/>
  <c r="L99" s="1"/>
  <c r="J140"/>
  <c r="L140" s="1"/>
  <c r="J193"/>
  <c r="L193" s="1"/>
  <c r="J220"/>
  <c r="L220" s="1"/>
  <c r="J236"/>
  <c r="L236" s="1"/>
  <c r="J278"/>
  <c r="L278" s="1"/>
  <c r="J159"/>
  <c r="L159" s="1"/>
  <c r="J174"/>
  <c r="L174" s="1"/>
  <c r="J190"/>
  <c r="L190" s="1"/>
  <c r="J427"/>
  <c r="L427" s="1"/>
  <c r="J368"/>
  <c r="L368" s="1"/>
  <c r="J391"/>
  <c r="L391" s="1"/>
  <c r="J469"/>
  <c r="L469" s="1"/>
  <c r="J501"/>
  <c r="L501" s="1"/>
  <c r="J362"/>
  <c r="L362" s="1"/>
  <c r="J418"/>
  <c r="L418" s="1"/>
  <c r="J439"/>
  <c r="L439" s="1"/>
  <c r="J455"/>
  <c r="L455" s="1"/>
  <c r="J484"/>
  <c r="L484" s="1"/>
  <c r="J492"/>
  <c r="L492" s="1"/>
  <c r="J329"/>
  <c r="L329" s="1"/>
  <c r="J389"/>
  <c r="L389" s="1"/>
  <c r="J513"/>
  <c r="L513" s="1"/>
  <c r="J311"/>
  <c r="L311" s="1"/>
  <c r="J390"/>
  <c r="L390" s="1"/>
  <c r="J408"/>
  <c r="L408" s="1"/>
  <c r="J493"/>
  <c r="L493" s="1"/>
  <c r="J6"/>
  <c r="L6" s="1"/>
  <c r="J22"/>
  <c r="L22" s="1"/>
  <c r="J24"/>
  <c r="L24" s="1"/>
  <c r="J40"/>
  <c r="L40" s="1"/>
  <c r="J42"/>
  <c r="L42" s="1"/>
  <c r="J26"/>
  <c r="L26" s="1"/>
  <c r="J58"/>
  <c r="L58" s="1"/>
  <c r="J100"/>
  <c r="L100" s="1"/>
  <c r="J123"/>
  <c r="L123" s="1"/>
  <c r="J113"/>
  <c r="L113" s="1"/>
  <c r="J122"/>
  <c r="L122" s="1"/>
  <c r="J75"/>
  <c r="L75" s="1"/>
  <c r="J94"/>
  <c r="L94" s="1"/>
  <c r="J67"/>
  <c r="L67" s="1"/>
  <c r="J110"/>
  <c r="L110" s="1"/>
  <c r="J183"/>
  <c r="L183" s="1"/>
  <c r="J161"/>
  <c r="L161" s="1"/>
  <c r="J209"/>
  <c r="L209" s="1"/>
  <c r="J225"/>
  <c r="L225" s="1"/>
  <c r="J241"/>
  <c r="L241" s="1"/>
  <c r="J155"/>
  <c r="L155" s="1"/>
  <c r="J207"/>
  <c r="L207" s="1"/>
  <c r="J223"/>
  <c r="L223" s="1"/>
  <c r="J239"/>
  <c r="L239" s="1"/>
  <c r="J149"/>
  <c r="L149" s="1"/>
  <c r="J170"/>
  <c r="L170" s="1"/>
  <c r="J181"/>
  <c r="L181" s="1"/>
  <c r="J189"/>
  <c r="L189" s="1"/>
  <c r="J203"/>
  <c r="L203" s="1"/>
  <c r="J259"/>
  <c r="L259" s="1"/>
  <c r="J263"/>
  <c r="L263" s="1"/>
  <c r="J299"/>
  <c r="L299" s="1"/>
  <c r="J283"/>
  <c r="L283" s="1"/>
  <c r="J249"/>
  <c r="L249" s="1"/>
  <c r="J273"/>
  <c r="L273" s="1"/>
  <c r="J306"/>
  <c r="L306" s="1"/>
  <c r="J337"/>
  <c r="L337" s="1"/>
  <c r="J365"/>
  <c r="L365" s="1"/>
  <c r="J345"/>
  <c r="L345" s="1"/>
  <c r="J361"/>
  <c r="L361" s="1"/>
  <c r="J323"/>
  <c r="L323" s="1"/>
  <c r="J339"/>
  <c r="L339" s="1"/>
  <c r="J393"/>
  <c r="L393" s="1"/>
  <c r="J417"/>
  <c r="L417" s="1"/>
  <c r="J437"/>
  <c r="L437" s="1"/>
  <c r="J468"/>
  <c r="L468" s="1"/>
  <c r="J442"/>
  <c r="L442" s="1"/>
  <c r="J426"/>
  <c r="L426" s="1"/>
  <c r="J504"/>
  <c r="L504" s="1"/>
  <c r="J445"/>
  <c r="L445" s="1"/>
  <c r="J461"/>
  <c r="L461" s="1"/>
  <c r="J495"/>
  <c r="L495" s="1"/>
  <c r="J517"/>
  <c r="L517" s="1"/>
  <c r="J172"/>
  <c r="L172" s="1"/>
  <c r="J200"/>
  <c r="L200" s="1"/>
  <c r="J210"/>
  <c r="L210" s="1"/>
  <c r="J226"/>
  <c r="L226" s="1"/>
  <c r="J242"/>
  <c r="L242" s="1"/>
  <c r="J258"/>
  <c r="L258" s="1"/>
  <c r="J274"/>
  <c r="L274" s="1"/>
  <c r="J296"/>
  <c r="L296" s="1"/>
  <c r="J45"/>
  <c r="L45" s="1"/>
  <c r="J89"/>
  <c r="L89" s="1"/>
  <c r="J119"/>
  <c r="L119" s="1"/>
  <c r="J293"/>
  <c r="L293" s="1"/>
  <c r="J48"/>
  <c r="L48" s="1"/>
  <c r="J88"/>
  <c r="L88" s="1"/>
  <c r="J308"/>
  <c r="L308" s="1"/>
  <c r="J425"/>
  <c r="L425" s="1"/>
  <c r="J474"/>
  <c r="L474" s="1"/>
  <c r="J146"/>
  <c r="L146" s="1"/>
  <c r="J292"/>
  <c r="L292" s="1"/>
  <c r="J324"/>
  <c r="L324" s="1"/>
  <c r="J338"/>
  <c r="L338" s="1"/>
  <c r="J367"/>
  <c r="L367" s="1"/>
  <c r="J402"/>
  <c r="L402" s="1"/>
  <c r="J301"/>
  <c r="L301" s="1"/>
  <c r="J376"/>
  <c r="L376" s="1"/>
  <c r="J413"/>
  <c r="L413" s="1"/>
  <c r="J507"/>
  <c r="L507" s="1"/>
  <c r="J15"/>
  <c r="L15" s="1"/>
  <c r="J31"/>
  <c r="L31" s="1"/>
  <c r="J60"/>
  <c r="L60" s="1"/>
  <c r="J84"/>
  <c r="L84" s="1"/>
  <c r="J47"/>
  <c r="L47" s="1"/>
  <c r="J66"/>
  <c r="L66" s="1"/>
  <c r="J39"/>
  <c r="L39" s="1"/>
  <c r="J158"/>
  <c r="L158" s="1"/>
  <c r="J17"/>
  <c r="L17" s="1"/>
  <c r="J33"/>
  <c r="L33" s="1"/>
  <c r="J64"/>
  <c r="L64" s="1"/>
  <c r="J142"/>
  <c r="L142" s="1"/>
  <c r="J276"/>
  <c r="L276" s="1"/>
  <c r="J93"/>
  <c r="L93" s="1"/>
  <c r="J205"/>
  <c r="L205" s="1"/>
  <c r="J260"/>
  <c r="L260" s="1"/>
  <c r="J352"/>
  <c r="L352" s="1"/>
  <c r="J103"/>
  <c r="L103" s="1"/>
  <c r="J144"/>
  <c r="L144" s="1"/>
  <c r="J208"/>
  <c r="L208" s="1"/>
  <c r="J224"/>
  <c r="L224" s="1"/>
  <c r="J240"/>
  <c r="L240" s="1"/>
  <c r="J281"/>
  <c r="L281" s="1"/>
  <c r="J163"/>
  <c r="L163" s="1"/>
  <c r="J178"/>
  <c r="L178" s="1"/>
  <c r="J286"/>
  <c r="L286" s="1"/>
  <c r="J341"/>
  <c r="L341" s="1"/>
  <c r="J375"/>
  <c r="L375" s="1"/>
  <c r="J407"/>
  <c r="L407" s="1"/>
  <c r="J471"/>
  <c r="L471" s="1"/>
  <c r="J505"/>
  <c r="L505" s="1"/>
  <c r="J330"/>
  <c r="L330" s="1"/>
  <c r="J370"/>
  <c r="L370" s="1"/>
  <c r="J429"/>
  <c r="L429" s="1"/>
  <c r="J443"/>
  <c r="L443" s="1"/>
  <c r="J459"/>
  <c r="L459" s="1"/>
  <c r="J485"/>
  <c r="L485" s="1"/>
  <c r="J498"/>
  <c r="L498" s="1"/>
  <c r="J336"/>
  <c r="L336" s="1"/>
  <c r="J405"/>
  <c r="L405" s="1"/>
  <c r="J520"/>
  <c r="L520" s="1"/>
  <c r="J313"/>
  <c r="L313" s="1"/>
  <c r="J398"/>
  <c r="L398" s="1"/>
  <c r="J410"/>
  <c r="L410" s="1"/>
  <c r="J519"/>
  <c r="L519" s="1"/>
  <c r="J10"/>
  <c r="L10" s="1"/>
  <c r="J4"/>
  <c r="L4" s="1"/>
  <c r="J28"/>
  <c r="L28" s="1"/>
  <c r="J38"/>
  <c r="L38" s="1"/>
  <c r="J43"/>
  <c r="L43" s="1"/>
  <c r="J30"/>
  <c r="L30" s="1"/>
  <c r="J78"/>
  <c r="L78" s="1"/>
  <c r="J101"/>
  <c r="L101" s="1"/>
  <c r="J126"/>
  <c r="L126" s="1"/>
  <c r="J116"/>
  <c r="L116" s="1"/>
  <c r="J55"/>
  <c r="L55" s="1"/>
  <c r="J85"/>
  <c r="L85" s="1"/>
  <c r="J128"/>
  <c r="L128" s="1"/>
  <c r="J71"/>
  <c r="L71" s="1"/>
  <c r="J133"/>
  <c r="L133" s="1"/>
  <c r="J187"/>
  <c r="L187" s="1"/>
  <c r="J164"/>
  <c r="L164" s="1"/>
  <c r="J213"/>
  <c r="L213" s="1"/>
  <c r="J229"/>
  <c r="L229" s="1"/>
  <c r="J245"/>
  <c r="L245" s="1"/>
  <c r="J157"/>
  <c r="L157" s="1"/>
  <c r="J211"/>
  <c r="L211" s="1"/>
  <c r="J227"/>
  <c r="L227" s="1"/>
  <c r="J243"/>
  <c r="L243" s="1"/>
  <c r="J151"/>
  <c r="L151" s="1"/>
  <c r="J176"/>
  <c r="L176" s="1"/>
  <c r="J192"/>
  <c r="L192" s="1"/>
  <c r="J247"/>
  <c r="L247" s="1"/>
  <c r="J279"/>
  <c r="L279" s="1"/>
  <c r="J270"/>
  <c r="L270" s="1"/>
  <c r="J315"/>
  <c r="L315" s="1"/>
  <c r="J295"/>
  <c r="L295" s="1"/>
  <c r="J253"/>
  <c r="L253" s="1"/>
  <c r="J291"/>
  <c r="L291" s="1"/>
  <c r="J317"/>
  <c r="L317" s="1"/>
  <c r="J349"/>
  <c r="L349" s="1"/>
  <c r="J397"/>
  <c r="L397" s="1"/>
  <c r="J347"/>
  <c r="L347" s="1"/>
  <c r="J377"/>
  <c r="L377" s="1"/>
  <c r="J327"/>
  <c r="L327" s="1"/>
  <c r="J343"/>
  <c r="L343" s="1"/>
  <c r="J394"/>
  <c r="L394" s="1"/>
  <c r="J372"/>
  <c r="L372" s="1"/>
  <c r="J440"/>
  <c r="L440" s="1"/>
  <c r="J456"/>
  <c r="L456" s="1"/>
  <c r="J380"/>
  <c r="L380" s="1"/>
  <c r="J432"/>
  <c r="L432" s="1"/>
  <c r="J446"/>
  <c r="L446" s="1"/>
  <c r="J462"/>
  <c r="L462" s="1"/>
  <c r="J490"/>
  <c r="L490" s="1"/>
  <c r="J475"/>
  <c r="L475" s="1"/>
  <c r="J478"/>
  <c r="L478" s="1"/>
  <c r="J502"/>
  <c r="L502" s="1"/>
  <c r="J526"/>
  <c r="L526" s="1"/>
  <c r="J518"/>
  <c r="L518" s="1"/>
  <c r="J460"/>
  <c r="L460" s="1"/>
  <c r="J466"/>
  <c r="L466" s="1"/>
  <c r="J392"/>
  <c r="L392" s="1"/>
  <c r="J494"/>
  <c r="L494" s="1"/>
  <c r="J522"/>
  <c r="L522" s="1"/>
  <c r="J524"/>
  <c r="L524" s="1"/>
  <c r="J37"/>
  <c r="L37" s="1"/>
  <c r="K37"/>
  <c r="M37" s="1"/>
  <c r="J184"/>
  <c r="L184" s="1"/>
  <c r="K184"/>
  <c r="M184" s="1"/>
  <c r="J277"/>
  <c r="L277" s="1"/>
  <c r="K277"/>
  <c r="M277" s="1"/>
  <c r="N394" l="1"/>
  <c r="N102"/>
  <c r="N336"/>
  <c r="N88"/>
  <c r="N89"/>
  <c r="N466"/>
  <c r="N465"/>
  <c r="N449"/>
  <c r="N526"/>
  <c r="N451"/>
  <c r="N432"/>
  <c r="N410"/>
  <c r="N15"/>
  <c r="N279"/>
  <c r="N103"/>
  <c r="N66"/>
  <c r="N445"/>
  <c r="N249"/>
  <c r="N254"/>
  <c r="N221"/>
  <c r="N436"/>
  <c r="N374"/>
  <c r="N244"/>
  <c r="N126"/>
  <c r="N31"/>
  <c r="N339"/>
  <c r="N259"/>
  <c r="N278"/>
  <c r="N467"/>
  <c r="N446"/>
  <c r="N247"/>
  <c r="N187"/>
  <c r="N520"/>
  <c r="N485"/>
  <c r="N517"/>
  <c r="N337"/>
  <c r="N123"/>
  <c r="N492"/>
  <c r="N346"/>
  <c r="N452"/>
  <c r="N532"/>
  <c r="N232"/>
  <c r="N531"/>
  <c r="N395"/>
  <c r="N307"/>
  <c r="N280"/>
  <c r="N164"/>
  <c r="N113"/>
  <c r="N501"/>
  <c r="N403"/>
  <c r="N387"/>
  <c r="N392"/>
  <c r="N28"/>
  <c r="N163"/>
  <c r="N308"/>
  <c r="N183"/>
  <c r="N513"/>
  <c r="N391"/>
  <c r="N11"/>
  <c r="N488"/>
  <c r="N201"/>
  <c r="N388"/>
  <c r="N314"/>
  <c r="N56"/>
  <c r="N202"/>
  <c r="N105"/>
  <c r="N298"/>
  <c r="N494"/>
  <c r="N85"/>
  <c r="N101"/>
  <c r="N178"/>
  <c r="N47"/>
  <c r="N324"/>
  <c r="N226"/>
  <c r="N161"/>
  <c r="N418"/>
  <c r="N236"/>
  <c r="N99"/>
  <c r="N219"/>
  <c r="N52"/>
  <c r="N515"/>
  <c r="N385"/>
  <c r="N59"/>
  <c r="N275"/>
  <c r="N435"/>
  <c r="N369"/>
  <c r="N234"/>
  <c r="N162"/>
  <c r="N453"/>
  <c r="N450"/>
  <c r="N401"/>
  <c r="N472"/>
  <c r="N326"/>
  <c r="N84"/>
  <c r="N75"/>
  <c r="N40"/>
  <c r="N267"/>
  <c r="N95"/>
  <c r="N78"/>
  <c r="N281"/>
  <c r="N146"/>
  <c r="N110"/>
  <c r="N80"/>
  <c r="N72"/>
  <c r="N309"/>
  <c r="N443"/>
  <c r="N490"/>
  <c r="N380"/>
  <c r="N502"/>
  <c r="N462"/>
  <c r="N429"/>
  <c r="N338"/>
  <c r="N345"/>
  <c r="N263"/>
  <c r="N408"/>
  <c r="N512"/>
  <c r="N322"/>
  <c r="N335"/>
  <c r="N320"/>
  <c r="N199"/>
  <c r="N496"/>
  <c r="N125"/>
  <c r="N77"/>
  <c r="N499"/>
  <c r="N135"/>
  <c r="N477"/>
  <c r="N10"/>
  <c r="N45"/>
  <c r="N468"/>
  <c r="N170"/>
  <c r="N390"/>
  <c r="N329"/>
  <c r="N427"/>
  <c r="N53"/>
  <c r="N115"/>
  <c r="N434"/>
  <c r="N188"/>
  <c r="N120"/>
  <c r="N16"/>
  <c r="N171"/>
  <c r="N196"/>
  <c r="N231"/>
  <c r="N291"/>
  <c r="N205"/>
  <c r="N413"/>
  <c r="N285"/>
  <c r="N251"/>
  <c r="N149"/>
  <c r="N327"/>
  <c r="N295"/>
  <c r="N370"/>
  <c r="N475"/>
  <c r="N377"/>
  <c r="N192"/>
  <c r="N227"/>
  <c r="N375"/>
  <c r="N260"/>
  <c r="N356"/>
  <c r="N258"/>
  <c r="N442"/>
  <c r="N273"/>
  <c r="N122"/>
  <c r="N368"/>
  <c r="N159"/>
  <c r="N256"/>
  <c r="N139"/>
  <c r="N206"/>
  <c r="N503"/>
  <c r="N448"/>
  <c r="N360"/>
  <c r="N145"/>
  <c r="N36"/>
  <c r="N480"/>
  <c r="N359"/>
  <c r="N381"/>
  <c r="N268"/>
  <c r="N204"/>
  <c r="N331"/>
  <c r="N304"/>
  <c r="N86"/>
  <c r="N49"/>
  <c r="N32"/>
  <c r="N473"/>
  <c r="N76"/>
  <c r="N82"/>
  <c r="N348"/>
  <c r="N347"/>
  <c r="N30"/>
  <c r="N144"/>
  <c r="N522"/>
  <c r="N397"/>
  <c r="N157"/>
  <c r="N128"/>
  <c r="N474"/>
  <c r="N48"/>
  <c r="N207"/>
  <c r="N209"/>
  <c r="N67"/>
  <c r="N26"/>
  <c r="N22"/>
  <c r="N140"/>
  <c r="N438"/>
  <c r="N83"/>
  <c r="N342"/>
  <c r="N384"/>
  <c r="N175"/>
  <c r="N160"/>
  <c r="N447"/>
  <c r="N497"/>
  <c r="N194"/>
  <c r="N208"/>
  <c r="N402"/>
  <c r="N292"/>
  <c r="N426"/>
  <c r="N361"/>
  <c r="N306"/>
  <c r="N239"/>
  <c r="N334"/>
  <c r="N288"/>
  <c r="N222"/>
  <c r="N441"/>
  <c r="N169"/>
  <c r="N491"/>
  <c r="N153"/>
  <c r="N63"/>
  <c r="N415"/>
  <c r="N43"/>
  <c r="N245"/>
  <c r="N133"/>
  <c r="N296"/>
  <c r="N203"/>
  <c r="N155"/>
  <c r="N42"/>
  <c r="N190"/>
  <c r="N29"/>
  <c r="N70"/>
  <c r="N412"/>
  <c r="N357"/>
  <c r="N18"/>
  <c r="N378"/>
  <c r="N344"/>
  <c r="N134"/>
  <c r="N25"/>
  <c r="N282"/>
  <c r="N14"/>
  <c r="N300"/>
  <c r="N511"/>
  <c r="N116"/>
  <c r="N417"/>
  <c r="N100"/>
  <c r="N484"/>
  <c r="N174"/>
  <c r="N118"/>
  <c r="N510"/>
  <c r="N137"/>
  <c r="N218"/>
  <c r="N363"/>
  <c r="N305"/>
  <c r="N165"/>
  <c r="N530"/>
  <c r="N340"/>
  <c r="N431"/>
  <c r="N154"/>
  <c r="N55"/>
  <c r="N27"/>
  <c r="N20"/>
  <c r="N505"/>
  <c r="N39"/>
  <c r="N60"/>
  <c r="N367"/>
  <c r="N200"/>
  <c r="N225"/>
  <c r="N58"/>
  <c r="N389"/>
  <c r="N455"/>
  <c r="N193"/>
  <c r="N316"/>
  <c r="N489"/>
  <c r="N173"/>
  <c r="N419"/>
  <c r="N111"/>
  <c r="N191"/>
  <c r="N8"/>
  <c r="N422"/>
  <c r="N167"/>
  <c r="N372"/>
  <c r="N341"/>
  <c r="N229"/>
  <c r="N38"/>
  <c r="N57"/>
  <c r="N519"/>
  <c r="N498"/>
  <c r="N286"/>
  <c r="N93"/>
  <c r="N33"/>
  <c r="N376"/>
  <c r="N242"/>
  <c r="N439"/>
  <c r="N61"/>
  <c r="N35"/>
  <c r="N483"/>
  <c r="N409"/>
  <c r="N294"/>
  <c r="N107"/>
  <c r="N252"/>
  <c r="N386"/>
  <c r="N46"/>
  <c r="N62"/>
  <c r="N487"/>
  <c r="N371"/>
  <c r="N343"/>
  <c r="N270"/>
  <c r="N405"/>
  <c r="N407"/>
  <c r="N224"/>
  <c r="N352"/>
  <c r="N425"/>
  <c r="N293"/>
  <c r="N504"/>
  <c r="N323"/>
  <c r="N283"/>
  <c r="N94"/>
  <c r="N6"/>
  <c r="N469"/>
  <c r="N87"/>
  <c r="N319"/>
  <c r="N238"/>
  <c r="N166"/>
  <c r="N457"/>
  <c r="N424"/>
  <c r="N302"/>
  <c r="N180"/>
  <c r="N131"/>
  <c r="N482"/>
  <c r="N332"/>
  <c r="N355"/>
  <c r="N177"/>
  <c r="N117"/>
  <c r="N456"/>
  <c r="N524"/>
  <c r="N460"/>
  <c r="N478"/>
  <c r="N440"/>
  <c r="N330"/>
  <c r="N142"/>
  <c r="N274"/>
  <c r="N210"/>
  <c r="N495"/>
  <c r="N299"/>
  <c r="N189"/>
  <c r="N220"/>
  <c r="N147"/>
  <c r="N527"/>
  <c r="N464"/>
  <c r="N255"/>
  <c r="N92"/>
  <c r="N400"/>
  <c r="N186"/>
  <c r="N114"/>
  <c r="N7"/>
  <c r="N420"/>
  <c r="N318"/>
  <c r="N312"/>
  <c r="N525"/>
  <c r="N396"/>
  <c r="N257"/>
  <c r="N287"/>
  <c r="N104"/>
  <c r="N211"/>
  <c r="N65"/>
  <c r="N138"/>
  <c r="N265"/>
  <c r="N297"/>
  <c r="N13"/>
  <c r="N184"/>
  <c r="N132"/>
  <c r="N141"/>
  <c r="N4"/>
  <c r="N198"/>
  <c r="N243"/>
  <c r="N328"/>
  <c r="N414"/>
  <c r="N493"/>
  <c r="N404"/>
  <c r="N24"/>
  <c r="N506"/>
  <c r="N158"/>
  <c r="N311"/>
  <c r="N486"/>
  <c r="N12"/>
  <c r="N528"/>
  <c r="N37"/>
  <c r="N518"/>
  <c r="N313"/>
  <c r="N459"/>
  <c r="N119"/>
  <c r="N172"/>
  <c r="N437"/>
  <c r="N470"/>
  <c r="N321"/>
  <c r="N423"/>
  <c r="N197"/>
  <c r="N21"/>
  <c r="N276"/>
  <c r="N461"/>
  <c r="N365"/>
  <c r="N223"/>
  <c r="N508"/>
  <c r="N179"/>
  <c r="N97"/>
  <c r="N444"/>
  <c r="N351"/>
  <c r="N151"/>
  <c r="N241"/>
  <c r="N152"/>
  <c r="N136"/>
  <c r="N366"/>
  <c r="N349"/>
  <c r="N71"/>
  <c r="N398"/>
  <c r="N507"/>
  <c r="N17"/>
  <c r="N301"/>
  <c r="N176"/>
  <c r="N362"/>
  <c r="N289"/>
  <c r="N74"/>
  <c r="N272"/>
  <c r="N458"/>
  <c r="N216"/>
  <c r="N108"/>
  <c r="N150"/>
  <c r="N130"/>
  <c r="N81"/>
  <c r="N269"/>
  <c r="N213"/>
  <c r="N317"/>
  <c r="N315"/>
  <c r="N156"/>
  <c r="N73"/>
  <c r="N237"/>
  <c r="N516"/>
  <c r="N333"/>
  <c r="N235"/>
  <c r="N406"/>
  <c r="N373"/>
  <c r="N521"/>
  <c r="N44"/>
  <c r="N50"/>
  <c r="N182"/>
  <c r="N90"/>
  <c r="N463"/>
  <c r="N277"/>
  <c r="N471"/>
  <c r="N240"/>
  <c r="N64"/>
  <c r="N393"/>
  <c r="N181"/>
  <c r="N127"/>
  <c r="N41"/>
  <c r="N261"/>
  <c r="N168"/>
  <c r="N303"/>
  <c r="N215"/>
  <c r="N98"/>
  <c r="N514"/>
  <c r="N262"/>
  <c r="N416"/>
  <c r="N79"/>
  <c r="N148"/>
  <c r="N214"/>
  <c r="N350"/>
  <c r="N121"/>
  <c r="N19"/>
  <c r="N129"/>
  <c r="N34"/>
  <c r="N399"/>
  <c r="N353"/>
  <c r="N290"/>
  <c r="N212"/>
  <c r="N5"/>
  <c r="N382"/>
  <c r="N310"/>
  <c r="N124"/>
  <c r="N69"/>
  <c r="N476"/>
  <c r="N430"/>
  <c r="N325"/>
  <c r="N271"/>
  <c r="N195"/>
  <c r="N233"/>
  <c r="N68"/>
  <c r="N91"/>
  <c r="N112"/>
  <c r="N253"/>
  <c r="N358"/>
  <c r="N428"/>
  <c r="N481"/>
  <c r="N23"/>
  <c r="N217"/>
  <c r="N54"/>
  <c r="N509"/>
  <c r="N185"/>
  <c r="N250"/>
  <c r="N479"/>
  <c r="N364"/>
  <c r="N106"/>
  <c r="N96"/>
  <c r="N9"/>
  <c r="N354"/>
  <c r="N230"/>
  <c r="N284"/>
  <c r="N109"/>
  <c r="N433"/>
  <c r="N264"/>
  <c r="N51"/>
  <c r="N266"/>
  <c r="N523"/>
  <c r="N529"/>
</calcChain>
</file>

<file path=xl/sharedStrings.xml><?xml version="1.0" encoding="utf-8"?>
<sst xmlns="http://schemas.openxmlformats.org/spreadsheetml/2006/main" count="5099" uniqueCount="1467">
  <si>
    <t>Region</t>
  </si>
  <si>
    <t>Zone</t>
  </si>
  <si>
    <t>My Fone</t>
  </si>
  <si>
    <t>Barisal</t>
  </si>
  <si>
    <t>Desh Link</t>
  </si>
  <si>
    <t>Faridpur</t>
  </si>
  <si>
    <t>Toushi Mobile Showroom &amp; Servicing</t>
  </si>
  <si>
    <t>M/S. National Electronics</t>
  </si>
  <si>
    <t>Gopalganj</t>
  </si>
  <si>
    <t>M/S Faiz Enterprise</t>
  </si>
  <si>
    <t>Mridha Telecom</t>
  </si>
  <si>
    <t>Winner Electronics</t>
  </si>
  <si>
    <t>Noor Electronics</t>
  </si>
  <si>
    <t>Patuakhali</t>
  </si>
  <si>
    <t>Zaman Electronics</t>
  </si>
  <si>
    <t>M/S. Rasel Enterprise</t>
  </si>
  <si>
    <t>M/S Saad Telecom</t>
  </si>
  <si>
    <t>A One Tel</t>
  </si>
  <si>
    <t>Pial Mobile Gallery</t>
  </si>
  <si>
    <t xml:space="preserve"> Chandpur </t>
  </si>
  <si>
    <t xml:space="preserve"> Cox's Bazar </t>
  </si>
  <si>
    <t xml:space="preserve"> Noakhali </t>
  </si>
  <si>
    <t xml:space="preserve"> Rangamati </t>
  </si>
  <si>
    <t xml:space="preserve"> Chittagong South </t>
  </si>
  <si>
    <t xml:space="preserve"> Chittagong North </t>
  </si>
  <si>
    <t>MM Communication</t>
  </si>
  <si>
    <t>Dhaka North</t>
  </si>
  <si>
    <t>Saif Telecom</t>
  </si>
  <si>
    <t>Dhaka center</t>
  </si>
  <si>
    <t>Trade plus</t>
  </si>
  <si>
    <t>Nabil Enterprise</t>
  </si>
  <si>
    <t>Gulshan</t>
  </si>
  <si>
    <t>Mobile House</t>
  </si>
  <si>
    <t>Mirpur</t>
  </si>
  <si>
    <t>Zaara Corporation</t>
  </si>
  <si>
    <t>Savar</t>
  </si>
  <si>
    <t>TM Communication</t>
  </si>
  <si>
    <t>Uttara</t>
  </si>
  <si>
    <t>Star Telecom</t>
  </si>
  <si>
    <t>Shore Distribution</t>
  </si>
  <si>
    <t>One Telecom (CTG Road)</t>
  </si>
  <si>
    <t>Dhaka South</t>
  </si>
  <si>
    <t>Chittagong Road</t>
  </si>
  <si>
    <t>Taj Telecom</t>
  </si>
  <si>
    <t>Dhanmondi</t>
  </si>
  <si>
    <t>City Telecom</t>
  </si>
  <si>
    <t>Jatrabari</t>
  </si>
  <si>
    <t>One Telecom, Jatrabari</t>
  </si>
  <si>
    <t>Dohar Enterprise</t>
  </si>
  <si>
    <t>Munshigonj</t>
  </si>
  <si>
    <t>Mehereen Telecom</t>
  </si>
  <si>
    <t>Keraniganj</t>
  </si>
  <si>
    <t>Nandan World Link</t>
  </si>
  <si>
    <t>One Telecom, Narayangonj</t>
  </si>
  <si>
    <t>Narayangonj</t>
  </si>
  <si>
    <t>One Telecom</t>
  </si>
  <si>
    <t>Paltan</t>
  </si>
  <si>
    <t>Ananda Electronics</t>
  </si>
  <si>
    <t>Nishat Telecom</t>
  </si>
  <si>
    <t>M K Trading Co.</t>
  </si>
  <si>
    <t xml:space="preserve"> Khulna </t>
  </si>
  <si>
    <t xml:space="preserve"> Jessore </t>
  </si>
  <si>
    <t xml:space="preserve"> Jhenaidah </t>
  </si>
  <si>
    <t xml:space="preserve"> Kushtia </t>
  </si>
  <si>
    <t xml:space="preserve"> Pirojpur </t>
  </si>
  <si>
    <t>F N Traders</t>
  </si>
  <si>
    <t>Mymensingh</t>
  </si>
  <si>
    <t>Bhaluka</t>
  </si>
  <si>
    <t>M/S. Sumon Telecoms</t>
  </si>
  <si>
    <t>Shakil Trade Interlink</t>
  </si>
  <si>
    <t>Mobile Point</t>
  </si>
  <si>
    <t>Gazipur</t>
  </si>
  <si>
    <t>Rathura Enterprise</t>
  </si>
  <si>
    <t>Rathura Enterprise – 2</t>
  </si>
  <si>
    <t>M/S Siddique Enterprise</t>
  </si>
  <si>
    <t>Jamalpur</t>
  </si>
  <si>
    <t>M/S. Mukul Enterprise</t>
  </si>
  <si>
    <t>New Samanta Telecom</t>
  </si>
  <si>
    <t>Repon Enterprise</t>
  </si>
  <si>
    <t>Bismillah Telecom</t>
  </si>
  <si>
    <t>Shisha Stationary &amp; Electronics</t>
  </si>
  <si>
    <t>M/S. Sujan Telecom</t>
  </si>
  <si>
    <t>Netrokona</t>
  </si>
  <si>
    <t>Shaheen Multimedia &amp; Telecom</t>
  </si>
  <si>
    <t>M/S Zaman Enterprise</t>
  </si>
  <si>
    <t>M/S Saidur Electronics</t>
  </si>
  <si>
    <t>Priyo Telecom</t>
  </si>
  <si>
    <t>Tangail</t>
  </si>
  <si>
    <t>S.M Tel</t>
  </si>
  <si>
    <t>Hello Naogaon</t>
  </si>
  <si>
    <t>Rajshahi</t>
  </si>
  <si>
    <t>Naogaon</t>
  </si>
  <si>
    <t>M/S Chowdhury Enterprise</t>
  </si>
  <si>
    <t>M/S BTB Telecom</t>
  </si>
  <si>
    <t>Rahman Telecom</t>
  </si>
  <si>
    <t>Tulip Distribution</t>
  </si>
  <si>
    <t>Pabna</t>
  </si>
  <si>
    <t>Swastidip Enterprise</t>
  </si>
  <si>
    <t>Haque Enterprise</t>
  </si>
  <si>
    <t>Hello Rajshahi</t>
  </si>
  <si>
    <t>Prithibi Corporation</t>
  </si>
  <si>
    <t>Sarkar Telecom, Sirajgonj</t>
  </si>
  <si>
    <t>Sirajgonj</t>
  </si>
  <si>
    <t>Satata Enterprise</t>
  </si>
  <si>
    <t>New Sarker Electronics</t>
  </si>
  <si>
    <t>Bogra</t>
  </si>
  <si>
    <t>Sanjog Mobile</t>
  </si>
  <si>
    <t>Pacific Electronics</t>
  </si>
  <si>
    <t>Rangpur</t>
  </si>
  <si>
    <t>World Media</t>
  </si>
  <si>
    <t>A.S.R. Trading</t>
  </si>
  <si>
    <t>Lalmonirhat</t>
  </si>
  <si>
    <t>Feroz Telecom</t>
  </si>
  <si>
    <t>Missing link trade and distribution</t>
  </si>
  <si>
    <t>Paul Telecom</t>
  </si>
  <si>
    <t>Tarek &amp; Brothers</t>
  </si>
  <si>
    <t>Shahil Distribution</t>
  </si>
  <si>
    <t>Thakurgaon</t>
  </si>
  <si>
    <t>Pacific Electronics – 2</t>
  </si>
  <si>
    <t>Swaranika  Enterprise</t>
  </si>
  <si>
    <t>M/S. Nodi Nishat Enterprise</t>
  </si>
  <si>
    <t>Dinajpur</t>
  </si>
  <si>
    <t>Mobile Plaza</t>
  </si>
  <si>
    <t>Sarker Telecom</t>
  </si>
  <si>
    <t>Sylhet</t>
  </si>
  <si>
    <t>Comilla</t>
  </si>
  <si>
    <t>M/S. Murad Enterprise</t>
  </si>
  <si>
    <t>Nashua Associate</t>
  </si>
  <si>
    <t>Narsingdhi</t>
  </si>
  <si>
    <t>Samiya Telecom-2</t>
  </si>
  <si>
    <t>Satata Mobile Centre</t>
  </si>
  <si>
    <t>Brahmanbaria</t>
  </si>
  <si>
    <t>Zeshan Telecom</t>
  </si>
  <si>
    <t>Hobiganj</t>
  </si>
  <si>
    <t>New Era Telecom</t>
  </si>
  <si>
    <t>Gopa Telecom</t>
  </si>
  <si>
    <t>Star Tel</t>
  </si>
  <si>
    <t>Distributors</t>
  </si>
  <si>
    <t>Mymensingh Outer</t>
  </si>
  <si>
    <t>Samiya Telecom</t>
  </si>
  <si>
    <t>StarTel Distribution-2</t>
  </si>
  <si>
    <t>M Enterprise</t>
  </si>
  <si>
    <t>Biponon Communications</t>
  </si>
  <si>
    <t>M/S. Saiful Enterprise</t>
  </si>
  <si>
    <t>Fantasy Telecom</t>
  </si>
  <si>
    <t>Mobile Shop</t>
  </si>
  <si>
    <t>Mobile Village</t>
  </si>
  <si>
    <t>Mobile Zone,Patia</t>
  </si>
  <si>
    <t>Prime Mobile Center</t>
  </si>
  <si>
    <t>Dhaka Telecom</t>
  </si>
  <si>
    <t>Mobile Media Center</t>
  </si>
  <si>
    <t>Salim Telecom &amp; Electronics</t>
  </si>
  <si>
    <t>Polly Mobile Distribution</t>
  </si>
  <si>
    <t>Satkania Store</t>
  </si>
  <si>
    <t>Toyabiya Telecom</t>
  </si>
  <si>
    <t>Mobile Heaven</t>
  </si>
  <si>
    <t>M/S. Alam Trade Link</t>
  </si>
  <si>
    <t>The National Carrier</t>
  </si>
  <si>
    <t>M/S Sholav Bitan</t>
  </si>
  <si>
    <t>Sibgat Telecom</t>
  </si>
  <si>
    <t>Hello Prithibi</t>
  </si>
  <si>
    <t>Ideal Communication</t>
  </si>
  <si>
    <t>Konica Trading</t>
  </si>
  <si>
    <t>S S Enterprise</t>
  </si>
  <si>
    <t>Max Tel</t>
  </si>
  <si>
    <t>Mobile Plus</t>
  </si>
  <si>
    <t>Biswa Bani Telecom</t>
  </si>
  <si>
    <t>M. R. Traders</t>
  </si>
  <si>
    <t>Mohima Telecom</t>
  </si>
  <si>
    <t>M/S. Panguchi Enterprise</t>
  </si>
  <si>
    <t>Shadhin Telecom</t>
  </si>
  <si>
    <t>Mobile Collection &amp; Ghori Ghor</t>
  </si>
  <si>
    <t>Khulna</t>
  </si>
  <si>
    <t>Chittagong</t>
  </si>
  <si>
    <t>National Total</t>
  </si>
  <si>
    <t>Remaining for 100%</t>
  </si>
  <si>
    <t>Daily Required Rate
for 100%</t>
  </si>
  <si>
    <t>Daily Required Rate for 100%</t>
  </si>
  <si>
    <t>Satkhira</t>
  </si>
  <si>
    <t>Tahia Enterprise</t>
  </si>
  <si>
    <t>Edison Electronics Ltd.</t>
  </si>
  <si>
    <t>Dhaka</t>
  </si>
  <si>
    <t>Remaining for 80%</t>
  </si>
  <si>
    <t>Daily Required Rate
for 80%</t>
  </si>
  <si>
    <t>Daily Required Rate for 80%</t>
  </si>
  <si>
    <t>Remaining Days</t>
  </si>
  <si>
    <t>Dealer Name</t>
  </si>
  <si>
    <t>DSR ID</t>
  </si>
  <si>
    <t>DSR Name</t>
  </si>
  <si>
    <t>Weightage</t>
  </si>
  <si>
    <t>Total 
(100%)</t>
  </si>
  <si>
    <t>Achievement</t>
  </si>
  <si>
    <t>Quantity</t>
  </si>
  <si>
    <t>Value</t>
  </si>
  <si>
    <t>Quantity (30%)</t>
  </si>
  <si>
    <t>Value (70%)</t>
  </si>
  <si>
    <t>DSR-0034</t>
  </si>
  <si>
    <t>DSR-0301</t>
  </si>
  <si>
    <t>DSR-0060</t>
  </si>
  <si>
    <t>DSR-0097</t>
  </si>
  <si>
    <t>DSR-0517</t>
  </si>
  <si>
    <t>DSR-0518</t>
  </si>
  <si>
    <t>DSR-0078</t>
  </si>
  <si>
    <t>DSR-0173</t>
  </si>
  <si>
    <t>DSR-0175</t>
  </si>
  <si>
    <t>Md. Hasnanin Ahmed Antor</t>
  </si>
  <si>
    <t>DSR-0174</t>
  </si>
  <si>
    <t>DSR-0612</t>
  </si>
  <si>
    <t>DSR-0344</t>
  </si>
  <si>
    <t>DSR-0345</t>
  </si>
  <si>
    <t>Mithun Halder</t>
  </si>
  <si>
    <t>DSR-0734</t>
  </si>
  <si>
    <t>DSR-0278</t>
  </si>
  <si>
    <t>Aminul</t>
  </si>
  <si>
    <t>DSR-0277</t>
  </si>
  <si>
    <t>Mr. Kumod Kanti</t>
  </si>
  <si>
    <t>DSR-0276</t>
  </si>
  <si>
    <t>Md. Monirul Islam</t>
  </si>
  <si>
    <t>DSR-0275</t>
  </si>
  <si>
    <t>Mr.Razib</t>
  </si>
  <si>
    <t>DSR-0542</t>
  </si>
  <si>
    <t>Md. Zubair Himel</t>
  </si>
  <si>
    <t>DSR-0578</t>
  </si>
  <si>
    <t>Mr. Rony</t>
  </si>
  <si>
    <t>DSR-0577</t>
  </si>
  <si>
    <t>Md. Robiul Islam (Shipon)</t>
  </si>
  <si>
    <t>DSR-0579</t>
  </si>
  <si>
    <t>Helal Sardar</t>
  </si>
  <si>
    <t>DSR-0580</t>
  </si>
  <si>
    <t>Md. Rubel Sheakh</t>
  </si>
  <si>
    <t>DSR-0554</t>
  </si>
  <si>
    <t>Mrittun Joy</t>
  </si>
  <si>
    <t>DSR-0553</t>
  </si>
  <si>
    <t>DSR-0009</t>
  </si>
  <si>
    <t>DSR-0705</t>
  </si>
  <si>
    <t>DSR-0117</t>
  </si>
  <si>
    <t>DSR-0646</t>
  </si>
  <si>
    <t>Shafikul Islam</t>
  </si>
  <si>
    <t>DSR-0644</t>
  </si>
  <si>
    <t>Dipongkar Biswas</t>
  </si>
  <si>
    <t>DSR-0645</t>
  </si>
  <si>
    <t>DSR-0643</t>
  </si>
  <si>
    <t>DSR-0461</t>
  </si>
  <si>
    <t>Mr. Shital Chandra roy</t>
  </si>
  <si>
    <t>DSR-0280</t>
  </si>
  <si>
    <t>Mr. Jiban Chandra Barai</t>
  </si>
  <si>
    <t>DSR-0606</t>
  </si>
  <si>
    <t>Mr. Tusar Mondol</t>
  </si>
  <si>
    <t>DSR-0279</t>
  </si>
  <si>
    <t>Mr. Chandon</t>
  </si>
  <si>
    <t>DSR-0305</t>
  </si>
  <si>
    <t>DSR-0306</t>
  </si>
  <si>
    <t>DSR-0365</t>
  </si>
  <si>
    <t>Md.Sumon Mia</t>
  </si>
  <si>
    <t>DSR-0367</t>
  </si>
  <si>
    <t>DSR-0366</t>
  </si>
  <si>
    <t>DSR-0284</t>
  </si>
  <si>
    <t>DSR-0285</t>
  </si>
  <si>
    <t>DSR-0178</t>
  </si>
  <si>
    <t>DSR-0176</t>
  </si>
  <si>
    <t>DSR-0177</t>
  </si>
  <si>
    <t>DSR-0563</t>
  </si>
  <si>
    <t>DSR-0339</t>
  </si>
  <si>
    <t>DSR-0343</t>
  </si>
  <si>
    <t>DSR-0340</t>
  </si>
  <si>
    <t>DSR-0341</t>
  </si>
  <si>
    <t>Golam Kabir</t>
  </si>
  <si>
    <t>DSR-0424</t>
  </si>
  <si>
    <t>DSR-0422</t>
  </si>
  <si>
    <t>DSR-0423</t>
  </si>
  <si>
    <t>DSR-0421</t>
  </si>
  <si>
    <t>DSR-0626</t>
  </si>
  <si>
    <t>Md. Jakir Hossain</t>
  </si>
  <si>
    <t>DSR-0623</t>
  </si>
  <si>
    <t>DSR-0624</t>
  </si>
  <si>
    <t>Babul</t>
  </si>
  <si>
    <t>DSR-0625</t>
  </si>
  <si>
    <t>DSR-0431</t>
  </si>
  <si>
    <t>DSR-0430</t>
  </si>
  <si>
    <t>DSR-0545</t>
  </si>
  <si>
    <t>DSR-0677</t>
  </si>
  <si>
    <t>DSR-0678</t>
  </si>
  <si>
    <t>DSR-0675</t>
  </si>
  <si>
    <t>Rahatul Islam</t>
  </si>
  <si>
    <t>DSR-0663</t>
  </si>
  <si>
    <t>Ariful Hoque</t>
  </si>
  <si>
    <t>DSR-0674</t>
  </si>
  <si>
    <t>H.M. Arshad</t>
  </si>
  <si>
    <t>DSR-0692</t>
  </si>
  <si>
    <t>DSR-0691</t>
  </si>
  <si>
    <t>Md. Muslim</t>
  </si>
  <si>
    <t>DSR-0693</t>
  </si>
  <si>
    <t>Md. Mabud</t>
  </si>
  <si>
    <t>DSR-0695</t>
  </si>
  <si>
    <t>Md. Nahid</t>
  </si>
  <si>
    <t>DSR-0658</t>
  </si>
  <si>
    <t>DSR-0659</t>
  </si>
  <si>
    <t>Md. Nurul Alam</t>
  </si>
  <si>
    <t>DSR-0726</t>
  </si>
  <si>
    <t>Abdul Momin Azad</t>
  </si>
  <si>
    <t>DSR-0392</t>
  </si>
  <si>
    <t>Md.Tofajjal</t>
  </si>
  <si>
    <t>DSR-0393</t>
  </si>
  <si>
    <t>Md. Rimon</t>
  </si>
  <si>
    <t>DSR-0394</t>
  </si>
  <si>
    <t>Md.Saiful Islam</t>
  </si>
  <si>
    <t>DSR-0567</t>
  </si>
  <si>
    <t>DSR-0400</t>
  </si>
  <si>
    <t>DSR-0562</t>
  </si>
  <si>
    <t>Jhontu Sarma</t>
  </si>
  <si>
    <t>DSR-0398</t>
  </si>
  <si>
    <t>Md.Alam</t>
  </si>
  <si>
    <t>DSR-0399</t>
  </si>
  <si>
    <t>Md.Lokman Uddin</t>
  </si>
  <si>
    <t>DSR-0568</t>
  </si>
  <si>
    <t>Imam Hossain</t>
  </si>
  <si>
    <t>DSR-0570</t>
  </si>
  <si>
    <t>Md. Harun</t>
  </si>
  <si>
    <t>DSR-0569</t>
  </si>
  <si>
    <t>Md. Selim</t>
  </si>
  <si>
    <t>DSR-0712</t>
  </si>
  <si>
    <t>DSR-0390</t>
  </si>
  <si>
    <t>Mr. Salauddin</t>
  </si>
  <si>
    <t>DSR-0005</t>
  </si>
  <si>
    <t>Md. Iqbal Hossain</t>
  </si>
  <si>
    <t>DSR-0095</t>
  </si>
  <si>
    <t>Mr. Bappy</t>
  </si>
  <si>
    <t>DSR-0500</t>
  </si>
  <si>
    <t>Mr. Sumon Chandra Das</t>
  </si>
  <si>
    <t>DSR-0030</t>
  </si>
  <si>
    <t>Mr. Jarif Hossain</t>
  </si>
  <si>
    <t>DSR-0080</t>
  </si>
  <si>
    <t>Md. Maine Uddin Jiku</t>
  </si>
  <si>
    <t>DSR-0057</t>
  </si>
  <si>
    <t>DSR-0425</t>
  </si>
  <si>
    <t>DSR-0426</t>
  </si>
  <si>
    <t>Raihan</t>
  </si>
  <si>
    <t>DSR-0427</t>
  </si>
  <si>
    <t>Rubel</t>
  </si>
  <si>
    <t>DSR-0429</t>
  </si>
  <si>
    <t>Mr. Rifat</t>
  </si>
  <si>
    <t>DSR-0428</t>
  </si>
  <si>
    <t>Mainul</t>
  </si>
  <si>
    <t>DSR-0196</t>
  </si>
  <si>
    <t>Md.Aminul Islam</t>
  </si>
  <si>
    <t>DSR-0197</t>
  </si>
  <si>
    <t>DSR-0195</t>
  </si>
  <si>
    <t>Md.Nejam Uddin</t>
  </si>
  <si>
    <t>Md. Masud</t>
  </si>
  <si>
    <t>Md.Morshed Alam</t>
  </si>
  <si>
    <t>DSR-0434</t>
  </si>
  <si>
    <t>Md. Sarwar Hossen Sujon</t>
  </si>
  <si>
    <t>DSR-0633</t>
  </si>
  <si>
    <t>Md. Belal Hossain</t>
  </si>
  <si>
    <t>DSR-0704</t>
  </si>
  <si>
    <t>DSR-0635</t>
  </si>
  <si>
    <t>Mr. Kanak Das</t>
  </si>
  <si>
    <t>DSR-0396</t>
  </si>
  <si>
    <t>Md. Monir Hossain</t>
  </si>
  <si>
    <t>DSR-0397</t>
  </si>
  <si>
    <t>Md. Younus</t>
  </si>
  <si>
    <t>DSR-0438</t>
  </si>
  <si>
    <t>Md. Alamin</t>
  </si>
  <si>
    <t>DSR-0439</t>
  </si>
  <si>
    <t>DSR-0651</t>
  </si>
  <si>
    <t>Nayan Dey</t>
  </si>
  <si>
    <t>DSR-0049</t>
  </si>
  <si>
    <t>DSR-0024</t>
  </si>
  <si>
    <t>DSR-0075</t>
  </si>
  <si>
    <t>DSR-0137</t>
  </si>
  <si>
    <t>DSR-0667</t>
  </si>
  <si>
    <t>Md. Faruk Islam</t>
  </si>
  <si>
    <t>DSR-0666</t>
  </si>
  <si>
    <t>Md. Rabbi</t>
  </si>
  <si>
    <t>DSR-0224</t>
  </si>
  <si>
    <t>Abdul Matin</t>
  </si>
  <si>
    <t>DSR-0668</t>
  </si>
  <si>
    <t>Md. Jahidul Islam</t>
  </si>
  <si>
    <t>DSR-0084</t>
  </si>
  <si>
    <t>DSR-0045</t>
  </si>
  <si>
    <t>Md. Atik</t>
  </si>
  <si>
    <t>DSR-0068</t>
  </si>
  <si>
    <t>DSR-0549</t>
  </si>
  <si>
    <t>Md. Alal Hossain</t>
  </si>
  <si>
    <t>DSR-0551</t>
  </si>
  <si>
    <t>Md. Jewel Rana</t>
  </si>
  <si>
    <t>DSR-0552</t>
  </si>
  <si>
    <t>DSR-0739</t>
  </si>
  <si>
    <t>Md. Akbar Hosen</t>
  </si>
  <si>
    <t>DSR-0550</t>
  </si>
  <si>
    <t>DSR-0013</t>
  </si>
  <si>
    <t>Salah Uddin Jomader</t>
  </si>
  <si>
    <t>DSR-0209</t>
  </si>
  <si>
    <t>Sagor Islam</t>
  </si>
  <si>
    <t>DSR-0038</t>
  </si>
  <si>
    <t>DSR-0208</t>
  </si>
  <si>
    <t>DSR-0210</t>
  </si>
  <si>
    <t>Md. Rakib</t>
  </si>
  <si>
    <t>DSR-0003</t>
  </si>
  <si>
    <t>DSR-0061</t>
  </si>
  <si>
    <t>Md. Reyaz Uddin</t>
  </si>
  <si>
    <t>DSR-0028</t>
  </si>
  <si>
    <t>Md. Mahabub</t>
  </si>
  <si>
    <t>DSR-0127</t>
  </si>
  <si>
    <t>DSR-0037</t>
  </si>
  <si>
    <t>Anik Das Bappi</t>
  </si>
  <si>
    <t>DSR-0093</t>
  </si>
  <si>
    <t>DSR-0589</t>
  </si>
  <si>
    <t>DSR-0012</t>
  </si>
  <si>
    <t>DSR-0485</t>
  </si>
  <si>
    <t>DSR-0090</t>
  </si>
  <si>
    <t>DSR-0450</t>
  </si>
  <si>
    <t>DSR-0116</t>
  </si>
  <si>
    <t>DSR-0066</t>
  </si>
  <si>
    <t>DSR-0650</t>
  </si>
  <si>
    <t>Abir Hossain</t>
  </si>
  <si>
    <t>DSR-0649</t>
  </si>
  <si>
    <t>Lablu Mia</t>
  </si>
  <si>
    <t>DSR-0648</t>
  </si>
  <si>
    <t>Saiful Islam</t>
  </si>
  <si>
    <t>DSR-0056</t>
  </si>
  <si>
    <t>Md. Shapan</t>
  </si>
  <si>
    <t>DSR-0025</t>
  </si>
  <si>
    <t>Sumon</t>
  </si>
  <si>
    <t>DSR-0091</t>
  </si>
  <si>
    <t>Sonjit Barmon</t>
  </si>
  <si>
    <t>DSR-0130</t>
  </si>
  <si>
    <t>Bappy</t>
  </si>
  <si>
    <t>DSR-0050</t>
  </si>
  <si>
    <t>Hridoy</t>
  </si>
  <si>
    <t>DSR-0112</t>
  </si>
  <si>
    <t>Ali Hossain</t>
  </si>
  <si>
    <t>DSR-0108</t>
  </si>
  <si>
    <t>DSR-0121</t>
  </si>
  <si>
    <t>DSR-0499</t>
  </si>
  <si>
    <t>Nazrul Islam</t>
  </si>
  <si>
    <t>DSR-0092</t>
  </si>
  <si>
    <t>Md Nahidul Islam</t>
  </si>
  <si>
    <t>DSR-0459</t>
  </si>
  <si>
    <t>Md Babul Hossain</t>
  </si>
  <si>
    <t>DSR-0054</t>
  </si>
  <si>
    <t>Md.Ibrahim Khalil</t>
  </si>
  <si>
    <t>DSR-0697</t>
  </si>
  <si>
    <t>DSR-0369</t>
  </si>
  <si>
    <t>DSR-0491</t>
  </si>
  <si>
    <t>DSR-0371</t>
  </si>
  <si>
    <t>DSR-0370</t>
  </si>
  <si>
    <t>DSR-0507</t>
  </si>
  <si>
    <t>Md. Farhad Hossen</t>
  </si>
  <si>
    <t>DSR-0446</t>
  </si>
  <si>
    <t>DSR-0479</t>
  </si>
  <si>
    <t>DSR-0016</t>
  </si>
  <si>
    <t>DSR-0070</t>
  </si>
  <si>
    <t>Md. Jony</t>
  </si>
  <si>
    <t>DSR-0041</t>
  </si>
  <si>
    <t>DSR-0086</t>
  </si>
  <si>
    <t>DSR-0048</t>
  </si>
  <si>
    <t>Md. Badhon Hossain</t>
  </si>
  <si>
    <t>DSR-0023</t>
  </si>
  <si>
    <t>Md. Mosaddek Billah</t>
  </si>
  <si>
    <t>DSR-0543</t>
  </si>
  <si>
    <t>DSR-0267</t>
  </si>
  <si>
    <t>Faruk Khan</t>
  </si>
  <si>
    <t>DSR-0653</t>
  </si>
  <si>
    <t>DSR-0257</t>
  </si>
  <si>
    <t>Gautam Ghosh Rony</t>
  </si>
  <si>
    <t>DSR-0145</t>
  </si>
  <si>
    <t>DSR-0148</t>
  </si>
  <si>
    <t>Md. Shohel Rana</t>
  </si>
  <si>
    <t>DSR-0139</t>
  </si>
  <si>
    <t>DSR-0134</t>
  </si>
  <si>
    <t>Md. Toukir</t>
  </si>
  <si>
    <t>DSR-0149</t>
  </si>
  <si>
    <t>Md. Shohag Molla</t>
  </si>
  <si>
    <t>DSR-0560</t>
  </si>
  <si>
    <t>DSR-0482</t>
  </si>
  <si>
    <t>Md. Imran</t>
  </si>
  <si>
    <t>DSR-0452</t>
  </si>
  <si>
    <t>Md. Rabby Khan</t>
  </si>
  <si>
    <t>DSR-0303</t>
  </si>
  <si>
    <t>Md. Shafiqul Islam</t>
  </si>
  <si>
    <t>DSR-0304</t>
  </si>
  <si>
    <t>DSR-0559</t>
  </si>
  <si>
    <t>DSR-0282</t>
  </si>
  <si>
    <t>Jobayer Ahmed Joy</t>
  </si>
  <si>
    <t>DSR-0281</t>
  </si>
  <si>
    <t>DSR-0283</t>
  </si>
  <si>
    <t>DSR-0447</t>
  </si>
  <si>
    <t>Md.Abdul Mannan Shapon</t>
  </si>
  <si>
    <t>DSR-0504</t>
  </si>
  <si>
    <t>DSR-0558</t>
  </si>
  <si>
    <t>DSR-0088</t>
  </si>
  <si>
    <t>DSR-0015</t>
  </si>
  <si>
    <t>Md. Abu Taher</t>
  </si>
  <si>
    <t>DSR-0432</t>
  </si>
  <si>
    <t>DSR-0315</t>
  </si>
  <si>
    <t>DSR-0480</t>
  </si>
  <si>
    <t>DSR-0557</t>
  </si>
  <si>
    <t>DSR-0063</t>
  </si>
  <si>
    <t>Md. Ariful Islam</t>
  </si>
  <si>
    <t>DSR-0085</t>
  </si>
  <si>
    <t>Md.Kawser Molla</t>
  </si>
  <si>
    <t>DSR-0039</t>
  </si>
  <si>
    <t>Md. Mahfuzur Rahman Masum</t>
  </si>
  <si>
    <t>DSR-0014</t>
  </si>
  <si>
    <t>Md. Sofiullah</t>
  </si>
  <si>
    <t>DSR-0119</t>
  </si>
  <si>
    <t>Sirajul Islam (Nayan)</t>
  </si>
  <si>
    <t>DSR-0738</t>
  </si>
  <si>
    <t>Md. Sikander Badsha</t>
  </si>
  <si>
    <t>DSR-0027</t>
  </si>
  <si>
    <t>DSR-0503</t>
  </si>
  <si>
    <t>DSR-0152</t>
  </si>
  <si>
    <t>Md. Manir Hossain</t>
  </si>
  <si>
    <t>DSR-0151</t>
  </si>
  <si>
    <t>DSR-0150</t>
  </si>
  <si>
    <t>DSR-0002</t>
  </si>
  <si>
    <t>Md. Lokman Hossain</t>
  </si>
  <si>
    <t>DSR-0153</t>
  </si>
  <si>
    <t>DSR-0352</t>
  </si>
  <si>
    <t>Md. Moklesur Rahman</t>
  </si>
  <si>
    <t>DSR-0588</t>
  </si>
  <si>
    <t>DSR-0353</t>
  </si>
  <si>
    <t>Mr. Robi</t>
  </si>
  <si>
    <t>DSR-0584</t>
  </si>
  <si>
    <t>DSR-0464</t>
  </si>
  <si>
    <t>Saiful Alam Sumon</t>
  </si>
  <si>
    <t>DSR-0467</t>
  </si>
  <si>
    <t>DSR-0465</t>
  </si>
  <si>
    <t>Mostafa Kamal</t>
  </si>
  <si>
    <t>DSR-0466</t>
  </si>
  <si>
    <t>DSR-0333</t>
  </si>
  <si>
    <t>DSR-0332</t>
  </si>
  <si>
    <t>Animesh</t>
  </si>
  <si>
    <t>DSR-0508</t>
  </si>
  <si>
    <t>Atahar Uddin Masum</t>
  </si>
  <si>
    <t>DSR-0096</t>
  </si>
  <si>
    <t>Md. Shahidul Islam</t>
  </si>
  <si>
    <t>DSR-0627</t>
  </si>
  <si>
    <t>Torun Chakraborty</t>
  </si>
  <si>
    <t>DSR-0087</t>
  </si>
  <si>
    <t>Md. Taijal Hossain Rony</t>
  </si>
  <si>
    <t>DSR-0008</t>
  </si>
  <si>
    <t>Md. Jafor Ahmed Kajol</t>
  </si>
  <si>
    <t>DSR-0509</t>
  </si>
  <si>
    <t>DSR-0544</t>
  </si>
  <si>
    <t>DSR-0110</t>
  </si>
  <si>
    <t>Naser</t>
  </si>
  <si>
    <t>DSR-0033</t>
  </si>
  <si>
    <t>DSR-0065</t>
  </si>
  <si>
    <t>Md. Babor Ali</t>
  </si>
  <si>
    <t>DSR-0166</t>
  </si>
  <si>
    <t>Md. Lockman Al Hakim</t>
  </si>
  <si>
    <t>DSR-0613</t>
  </si>
  <si>
    <t>Md. Hasanuzzaman</t>
  </si>
  <si>
    <t>DSR-0164</t>
  </si>
  <si>
    <t>Abdur Rahim</t>
  </si>
  <si>
    <t>DSR-0167</t>
  </si>
  <si>
    <t>Mr. Porimol Kumar</t>
  </si>
  <si>
    <t>DSR-0165</t>
  </si>
  <si>
    <t>Saydur Rahman Jewel</t>
  </si>
  <si>
    <t>DSR-0163</t>
  </si>
  <si>
    <t>Md.Ohidul Islam</t>
  </si>
  <si>
    <t>DSR-0180</t>
  </si>
  <si>
    <t>Uttam kumar</t>
  </si>
  <si>
    <t>DSR-0735</t>
  </si>
  <si>
    <t>Alif Sheikh</t>
  </si>
  <si>
    <t>DSR-0182</t>
  </si>
  <si>
    <t>Sujoy kumar</t>
  </si>
  <si>
    <t>DSR-0181</t>
  </si>
  <si>
    <t>Palash Biswas</t>
  </si>
  <si>
    <t>DSR-0035</t>
  </si>
  <si>
    <t>DSR-0010</t>
  </si>
  <si>
    <t>DSR-0743</t>
  </si>
  <si>
    <t>MD. EMON 2</t>
  </si>
  <si>
    <t>DSR-0100</t>
  </si>
  <si>
    <t>Md. Shahin Hossain (Jony)</t>
  </si>
  <si>
    <t>DSR-0124</t>
  </si>
  <si>
    <t>Md. Shimul Hossan</t>
  </si>
  <si>
    <t>DSR-0055</t>
  </si>
  <si>
    <t>DSR-0081</t>
  </si>
  <si>
    <t>DSR-0533</t>
  </si>
  <si>
    <t>DSR-0354</t>
  </si>
  <si>
    <t>DSR-0222</t>
  </si>
  <si>
    <t>Md. Abdul barek</t>
  </si>
  <si>
    <t>DSR-0223</t>
  </si>
  <si>
    <t>DSR-0220</t>
  </si>
  <si>
    <t>Md. Ekram hossain</t>
  </si>
  <si>
    <t>DSR-0221</t>
  </si>
  <si>
    <t>Md. Fazlul halim Panna</t>
  </si>
  <si>
    <t>DSR-0742</t>
  </si>
  <si>
    <t>DSR-0185</t>
  </si>
  <si>
    <t>Md. Ariful Islam Mezbah</t>
  </si>
  <si>
    <t>DSR-0183</t>
  </si>
  <si>
    <t>Ariful Islam Tipu</t>
  </si>
  <si>
    <t>DSR-0186</t>
  </si>
  <si>
    <t>S.K Linkon</t>
  </si>
  <si>
    <t>DSR-0184</t>
  </si>
  <si>
    <t>DSR-0652</t>
  </si>
  <si>
    <t>Manos Kumar Das</t>
  </si>
  <si>
    <t>DSR-0338</t>
  </si>
  <si>
    <t>Partha haldar</t>
  </si>
  <si>
    <t>DSR-0337</t>
  </si>
  <si>
    <t>Md. Allauddin Howladar</t>
  </si>
  <si>
    <t>DSR-0336</t>
  </si>
  <si>
    <t>Mr. Shopon</t>
  </si>
  <si>
    <t>DSR-0555</t>
  </si>
  <si>
    <t>Md. Hassan</t>
  </si>
  <si>
    <t>DSR-0594</t>
  </si>
  <si>
    <t>DSR-0172</t>
  </si>
  <si>
    <t>DSR-0597</t>
  </si>
  <si>
    <t>DSR-0171</t>
  </si>
  <si>
    <t>Md. Monirul Islam Milon</t>
  </si>
  <si>
    <t>DSR-0168</t>
  </si>
  <si>
    <t>Palash Kumar Ghosh(Palash)</t>
  </si>
  <si>
    <t>DSR-0170</t>
  </si>
  <si>
    <t>Habibur Rahman Habib(Habib)</t>
  </si>
  <si>
    <t>DSR-0169</t>
  </si>
  <si>
    <t>Kalam</t>
  </si>
  <si>
    <t>DSR-0475</t>
  </si>
  <si>
    <t>DSR-0406</t>
  </si>
  <si>
    <t>Md. Arif Hossain</t>
  </si>
  <si>
    <t>DSR-0407</t>
  </si>
  <si>
    <t>DSR-0574</t>
  </si>
  <si>
    <t>DSR-0593</t>
  </si>
  <si>
    <t>Md Jahirul Islam</t>
  </si>
  <si>
    <t>DSR-0515</t>
  </si>
  <si>
    <t>DSR-0516</t>
  </si>
  <si>
    <t>DSR-0628</t>
  </si>
  <si>
    <t>Md Rakib Hasan</t>
  </si>
  <si>
    <t>DSR-0442</t>
  </si>
  <si>
    <t>Md. Abul Khaer</t>
  </si>
  <si>
    <t>DSR-0608</t>
  </si>
  <si>
    <t>Mobile point</t>
  </si>
  <si>
    <t>DSR-0188</t>
  </si>
  <si>
    <t>DSR-0187</t>
  </si>
  <si>
    <t>Md.Liton Mia</t>
  </si>
  <si>
    <t>DSR-0592</t>
  </si>
  <si>
    <t>Md. Tareq Mia</t>
  </si>
  <si>
    <t>DSR-0484</t>
  </si>
  <si>
    <t>Md. Rasel</t>
  </si>
  <si>
    <t>DSR-0102</t>
  </si>
  <si>
    <t>DSR-0017</t>
  </si>
  <si>
    <t>Abdul Latif</t>
  </si>
  <si>
    <t>DSR-0618</t>
  </si>
  <si>
    <t>Kajal Roy</t>
  </si>
  <si>
    <t>DSR-0591</t>
  </si>
  <si>
    <t>Md. Jahurul Islam</t>
  </si>
  <si>
    <t>DSR-0300</t>
  </si>
  <si>
    <t>Md. Liton Mia</t>
  </si>
  <si>
    <t>DSR-0493</t>
  </si>
  <si>
    <t>DSR-0725</t>
  </si>
  <si>
    <t>Md. Nazmul Islam</t>
  </si>
  <si>
    <t>DSR-0064</t>
  </si>
  <si>
    <t>DSR-0042</t>
  </si>
  <si>
    <t>DSR-0494</t>
  </si>
  <si>
    <t>DSR-0483</t>
  </si>
  <si>
    <t>Md. Sumon Mia</t>
  </si>
  <si>
    <t>DSR-0673</t>
  </si>
  <si>
    <t>Md. Imrul Hossain</t>
  </si>
  <si>
    <t>DSR-0404</t>
  </si>
  <si>
    <t>DSR-0405</t>
  </si>
  <si>
    <t>Md. Tara</t>
  </si>
  <si>
    <t>DSR-0403</t>
  </si>
  <si>
    <t>DSR-0401</t>
  </si>
  <si>
    <t>Md. Jahangir Alam</t>
  </si>
  <si>
    <t>DSR-0724</t>
  </si>
  <si>
    <t>Md. Saroar</t>
  </si>
  <si>
    <t>DSR-0410</t>
  </si>
  <si>
    <t>Md. Bappy</t>
  </si>
  <si>
    <t>DSR-0655</t>
  </si>
  <si>
    <t>Md. Sojol Rahman</t>
  </si>
  <si>
    <t>DSR-0409</t>
  </si>
  <si>
    <t>Md. Billal Hossain</t>
  </si>
  <si>
    <t>DSR-0408</t>
  </si>
  <si>
    <t>DSR-0412</t>
  </si>
  <si>
    <t>Md. Tuhin</t>
  </si>
  <si>
    <t>DSR-0445</t>
  </si>
  <si>
    <t>DSR-0737</t>
  </si>
  <si>
    <t>DSR-0411</t>
  </si>
  <si>
    <t>Md. Ali Hossain</t>
  </si>
  <si>
    <t>DSR-0414</t>
  </si>
  <si>
    <t>Md. Abdul Majid</t>
  </si>
  <si>
    <t>DSR-0413</t>
  </si>
  <si>
    <t>DSR-0416</t>
  </si>
  <si>
    <t>Junaeid Hasan</t>
  </si>
  <si>
    <t>DSR-0417</t>
  </si>
  <si>
    <t>Md. Ataur Rahman</t>
  </si>
  <si>
    <t>DSR-0082</t>
  </si>
  <si>
    <t>Md. Shamim Rana</t>
  </si>
  <si>
    <t>DSR-0051</t>
  </si>
  <si>
    <t>Awlad Hossain</t>
  </si>
  <si>
    <t>DSR-0573</t>
  </si>
  <si>
    <t>Md. Shofiqul Islam</t>
  </si>
  <si>
    <t>DSR-0043</t>
  </si>
  <si>
    <t>Md. Aiub Ali</t>
  </si>
  <si>
    <t>DSR-0018</t>
  </si>
  <si>
    <t>Md. Mazharul Islam (Riyadh)</t>
  </si>
  <si>
    <t>DSR-0572</t>
  </si>
  <si>
    <t>Md. Salauddin</t>
  </si>
  <si>
    <t>DSR-0665</t>
  </si>
  <si>
    <t>DSR-0565</t>
  </si>
  <si>
    <t>DSR-0718</t>
  </si>
  <si>
    <t>DSR-0582</t>
  </si>
  <si>
    <t>Md. Saddam</t>
  </si>
  <si>
    <t>DSR-0566</t>
  </si>
  <si>
    <t>Md. Mahin</t>
  </si>
  <si>
    <t>DSR-0571</t>
  </si>
  <si>
    <t>DSR-0719</t>
  </si>
  <si>
    <t>DSR-0609</t>
  </si>
  <si>
    <t>DSR-0441</t>
  </si>
  <si>
    <t>DSR-0104</t>
  </si>
  <si>
    <t>Md. Noyon Khan</t>
  </si>
  <si>
    <t>DSR-0714</t>
  </si>
  <si>
    <t>DSR-0520</t>
  </si>
  <si>
    <t>DSR-0072</t>
  </si>
  <si>
    <t>DSR-0716</t>
  </si>
  <si>
    <t>DSR-0190</t>
  </si>
  <si>
    <t>DSR-0189</t>
  </si>
  <si>
    <t>Md. Mosarrof Hossain</t>
  </si>
  <si>
    <t>DSR-0191</t>
  </si>
  <si>
    <t>Lipon Chandra</t>
  </si>
  <si>
    <t>DSR-0192</t>
  </si>
  <si>
    <t>Md. Shamim Ahmed</t>
  </si>
  <si>
    <t>DSR-0327</t>
  </si>
  <si>
    <t>DSR-0323</t>
  </si>
  <si>
    <t>DSR-0656</t>
  </si>
  <si>
    <t>DSR-0419</t>
  </si>
  <si>
    <t>DSR-0420</t>
  </si>
  <si>
    <t xml:space="preserve">Md. Ashraful </t>
  </si>
  <si>
    <t>DSR-0418</t>
  </si>
  <si>
    <t>DSR-0576</t>
  </si>
  <si>
    <t>Alamgir Hossain</t>
  </si>
  <si>
    <t>DSR-0524</t>
  </si>
  <si>
    <t>DSR-0069</t>
  </si>
  <si>
    <t>DSR-0123</t>
  </si>
  <si>
    <t>Mir Awal</t>
  </si>
  <si>
    <t>DSR-0141</t>
  </si>
  <si>
    <t>Syed Shafiqur Islam</t>
  </si>
  <si>
    <t>DSR-0703</t>
  </si>
  <si>
    <t>DSR-0501</t>
  </si>
  <si>
    <t>DSR-0740</t>
  </si>
  <si>
    <t>DSR-0502</t>
  </si>
  <si>
    <t>DSR-0113</t>
  </si>
  <si>
    <t>Md. Rakibul</t>
  </si>
  <si>
    <t>DSR-0142</t>
  </si>
  <si>
    <t>DSR-0133</t>
  </si>
  <si>
    <t>DSR-0019</t>
  </si>
  <si>
    <t>DSR-0107</t>
  </si>
  <si>
    <t>DSR-0036</t>
  </si>
  <si>
    <t>Md. Ruhul Islam</t>
  </si>
  <si>
    <t>DSR-0636</t>
  </si>
  <si>
    <t>Md. Johorul Islam</t>
  </si>
  <si>
    <t>DSR-0575</t>
  </si>
  <si>
    <t>DSR-0744</t>
  </si>
  <si>
    <t>Somor</t>
  </si>
  <si>
    <t>DSR-0058</t>
  </si>
  <si>
    <t>Md Moynul Islam</t>
  </si>
  <si>
    <t>DSR-0083</t>
  </si>
  <si>
    <t>Md. Sagor Ahmed</t>
  </si>
  <si>
    <t>DSR-0706</t>
  </si>
  <si>
    <t>DSR-0309</t>
  </si>
  <si>
    <t>Md.Maruf-Un-Nabe Munna</t>
  </si>
  <si>
    <t>DSR-0310</t>
  </si>
  <si>
    <t>Md. Ashik Rahman</t>
  </si>
  <si>
    <t>DSR-0590</t>
  </si>
  <si>
    <t>Md. Atiqul Islam</t>
  </si>
  <si>
    <t>DSR-0312</t>
  </si>
  <si>
    <t>Md.Rabiul Islam (Robi)</t>
  </si>
  <si>
    <t>DSR-0311</t>
  </si>
  <si>
    <t>DSR-0079</t>
  </si>
  <si>
    <t>DSR-0131</t>
  </si>
  <si>
    <t>Md. Bayzid Bostami</t>
  </si>
  <si>
    <t>DSR-0161</t>
  </si>
  <si>
    <t>DSR-0114</t>
  </si>
  <si>
    <t>Md. Rashed Alam</t>
  </si>
  <si>
    <t>DSR-0006</t>
  </si>
  <si>
    <t>DSR-0160</t>
  </si>
  <si>
    <t>DSR-0098</t>
  </si>
  <si>
    <t>Md. Faruk Hossain</t>
  </si>
  <si>
    <t>DSR-0146</t>
  </si>
  <si>
    <t>DSR-0495</t>
  </si>
  <si>
    <t>Md. Monowar Hossain</t>
  </si>
  <si>
    <t>DSR-0496</t>
  </si>
  <si>
    <t>DSR-0498</t>
  </si>
  <si>
    <t>Md. Khairul Islam</t>
  </si>
  <si>
    <t>DSR-0497</t>
  </si>
  <si>
    <t>Md. Nasir Uddin</t>
  </si>
  <si>
    <t>DSR-0246</t>
  </si>
  <si>
    <t>Md.James Hossain</t>
  </si>
  <si>
    <t>DSR-0247</t>
  </si>
  <si>
    <t>DSR-0619</t>
  </si>
  <si>
    <t>DSR-0248</t>
  </si>
  <si>
    <t>DSR-0349</t>
  </si>
  <si>
    <t>Prodip Kumer</t>
  </si>
  <si>
    <t>DSR-0350</t>
  </si>
  <si>
    <t>Rabiul Islam</t>
  </si>
  <si>
    <t>DSR-0351</t>
  </si>
  <si>
    <t>Shoel Rana</t>
  </si>
  <si>
    <t>DSR-0156</t>
  </si>
  <si>
    <t>DSR-0159</t>
  </si>
  <si>
    <t>DSR-0158</t>
  </si>
  <si>
    <t>DSR-0155</t>
  </si>
  <si>
    <t>DSR-0001</t>
  </si>
  <si>
    <t>DSR-0661</t>
  </si>
  <si>
    <t>DSR-0026</t>
  </si>
  <si>
    <t>Md. Rubel</t>
  </si>
  <si>
    <t>DSR-0157</t>
  </si>
  <si>
    <t>DSR-0477</t>
  </si>
  <si>
    <t>DSR-0162</t>
  </si>
  <si>
    <t>DSR-0622</t>
  </si>
  <si>
    <t>Md. Alamin Hossain</t>
  </si>
  <si>
    <t>DSR-0218</t>
  </si>
  <si>
    <t>DSR-0621</t>
  </si>
  <si>
    <t>DSR-0217</t>
  </si>
  <si>
    <t>Md. Abdul Khalek</t>
  </si>
  <si>
    <t>DSR-0216</t>
  </si>
  <si>
    <t>DSR-0614</t>
  </si>
  <si>
    <t>Md. Rezaul Karim</t>
  </si>
  <si>
    <t>DSR-0698</t>
  </si>
  <si>
    <t>Dipak Kumar</t>
  </si>
  <si>
    <t>DSR-0699</t>
  </si>
  <si>
    <t>DSR-0616</t>
  </si>
  <si>
    <t>DSR-0617</t>
  </si>
  <si>
    <t>DSR-0700</t>
  </si>
  <si>
    <t>Md. Moshiur Rahman</t>
  </si>
  <si>
    <t>DSR-0234</t>
  </si>
  <si>
    <t>DSR-0232</t>
  </si>
  <si>
    <t>DSR-0236</t>
  </si>
  <si>
    <t>DSR-0225</t>
  </si>
  <si>
    <t>DSR-0229</t>
  </si>
  <si>
    <t>DSR-0230</t>
  </si>
  <si>
    <t>DSR-0227</t>
  </si>
  <si>
    <t>DSR-0245</t>
  </si>
  <si>
    <t>Md.Sajedur Rahman</t>
  </si>
  <si>
    <t>DSR-0243</t>
  </si>
  <si>
    <t>Md.Mosaibur Rahman</t>
  </si>
  <si>
    <t>DSR-0244</t>
  </si>
  <si>
    <t>Md.Karimul Islam</t>
  </si>
  <si>
    <t>DSR-0689</t>
  </si>
  <si>
    <t>DSR-0688</t>
  </si>
  <si>
    <t>DSR-0640</t>
  </si>
  <si>
    <t>Md. Mominul Islam</t>
  </si>
  <si>
    <t>DSR-0639</t>
  </si>
  <si>
    <t>DSR-0686</t>
  </si>
  <si>
    <t>Md. Nahiduzzaman Suzan</t>
  </si>
  <si>
    <t>DSR-0687</t>
  </si>
  <si>
    <t>DSR-0682</t>
  </si>
  <si>
    <t>DSR-0683</t>
  </si>
  <si>
    <t>DSR-0684</t>
  </si>
  <si>
    <t>Md. Shamim Islam</t>
  </si>
  <si>
    <t>DSR-0685</t>
  </si>
  <si>
    <t>DSR-0681</t>
  </si>
  <si>
    <t>DSR-0259</t>
  </si>
  <si>
    <t>Mr. Golzar Rahaman</t>
  </si>
  <si>
    <t>DSR-0258</t>
  </si>
  <si>
    <t>DSR-0260</t>
  </si>
  <si>
    <t>DSR-0634</t>
  </si>
  <si>
    <t>DSR-0599</t>
  </si>
  <si>
    <t>DSR-0600</t>
  </si>
  <si>
    <t>DSR-0598</t>
  </si>
  <si>
    <t>DSR-0329</t>
  </si>
  <si>
    <t>Md. Ataur Rahman (Lavlu)</t>
  </si>
  <si>
    <t>DSR-0331</t>
  </si>
  <si>
    <t>Banasour Chandra Barman</t>
  </si>
  <si>
    <t>DSR-0330</t>
  </si>
  <si>
    <t>Jahangir Hossain (Lulu)</t>
  </si>
  <si>
    <t>DSR-0328</t>
  </si>
  <si>
    <t>Mr. Ratan Kumar Roy</t>
  </si>
  <si>
    <t>DSR-0629</t>
  </si>
  <si>
    <t>Md. Joynal Abedin</t>
  </si>
  <si>
    <t>DSR-0251</t>
  </si>
  <si>
    <t>DSR-0250</t>
  </si>
  <si>
    <t>Mr. Sulov Sen</t>
  </si>
  <si>
    <t>DSR-0252</t>
  </si>
  <si>
    <t>Mr. Shimul Ahmed</t>
  </si>
  <si>
    <t>DSR-0253</t>
  </si>
  <si>
    <t>DSR-0314</t>
  </si>
  <si>
    <t>DSR-0313</t>
  </si>
  <si>
    <t>Mr. Enamul Haque</t>
  </si>
  <si>
    <t>DSR-0266</t>
  </si>
  <si>
    <t>Md. Naim Sarkar</t>
  </si>
  <si>
    <t>DSR-0265</t>
  </si>
  <si>
    <t>DSR-0262</t>
  </si>
  <si>
    <t>Md. Shahin Sarkar</t>
  </si>
  <si>
    <t>DSR-0261</t>
  </si>
  <si>
    <t>Md. Palash</t>
  </si>
  <si>
    <t>DSR-0264</t>
  </si>
  <si>
    <t>Missing Link Trade and Distribution</t>
  </si>
  <si>
    <t>DSR-0254</t>
  </si>
  <si>
    <t>Mr. Suruzzaman</t>
  </si>
  <si>
    <t>DSR-0255</t>
  </si>
  <si>
    <t>DSR-0541</t>
  </si>
  <si>
    <t>Md. Shirajul Islam</t>
  </si>
  <si>
    <t>DSR-0268</t>
  </si>
  <si>
    <t>Mr. Rubel ahmed</t>
  </si>
  <si>
    <t>DSR-0269</t>
  </si>
  <si>
    <t>Mr. Sri Ujjol Sarker</t>
  </si>
  <si>
    <t>DSR-0271</t>
  </si>
  <si>
    <t>DSR-0270</t>
  </si>
  <si>
    <t>Mr. Raihanur Rahman</t>
  </si>
  <si>
    <t>DSR-0586</t>
  </si>
  <si>
    <t>Md. Jony Islam</t>
  </si>
  <si>
    <t>DSR-0546</t>
  </si>
  <si>
    <t>Md. Nur Alif Bappy</t>
  </si>
  <si>
    <t>DSR-0587</t>
  </si>
  <si>
    <t>Md. Rasheduzzaman</t>
  </si>
  <si>
    <t>DSR-0547</t>
  </si>
  <si>
    <t>Md. Nawab Shiraj-u-Ddula</t>
  </si>
  <si>
    <t>DSR-0720</t>
  </si>
  <si>
    <t>DSR-0324</t>
  </si>
  <si>
    <t>DSR-0722</t>
  </si>
  <si>
    <t>DSR-0721</t>
  </si>
  <si>
    <t>DSR-0723</t>
  </si>
  <si>
    <t>DSR-0631</t>
  </si>
  <si>
    <t>Sagar Chandra</t>
  </si>
  <si>
    <t>DSR-0630</t>
  </si>
  <si>
    <t>DSR-0468</t>
  </si>
  <si>
    <t>DSR-0203</t>
  </si>
  <si>
    <t>DSR-0478</t>
  </si>
  <si>
    <t>DSR-0204</t>
  </si>
  <si>
    <t>DSR-0657</t>
  </si>
  <si>
    <t>DSR-0728</t>
  </si>
  <si>
    <t>DSR-0731</t>
  </si>
  <si>
    <t>DSR-0727</t>
  </si>
  <si>
    <t>DSR-0053</t>
  </si>
  <si>
    <t>Md. Shariful Islam</t>
  </si>
  <si>
    <t>DSR-0732</t>
  </si>
  <si>
    <t>DSR-0729</t>
  </si>
  <si>
    <t>DSR-0486</t>
  </si>
  <si>
    <t>DSR-0489</t>
  </si>
  <si>
    <t>Zahid Hasan</t>
  </si>
  <si>
    <t>DSR-0488</t>
  </si>
  <si>
    <t>DSR-0607</t>
  </si>
  <si>
    <t>DSR-0487</t>
  </si>
  <si>
    <t>Md. Arifur Rahman</t>
  </si>
  <si>
    <t>DSR-0374</t>
  </si>
  <si>
    <t>Md. Asif Ahmed</t>
  </si>
  <si>
    <t>DSR-0669</t>
  </si>
  <si>
    <t>Mrinal Paul</t>
  </si>
  <si>
    <t>DSR-0670</t>
  </si>
  <si>
    <t>Pranesh</t>
  </si>
  <si>
    <t>DSR-0610</t>
  </si>
  <si>
    <t>DSR-0556</t>
  </si>
  <si>
    <t>Md. Karim Ahmed</t>
  </si>
  <si>
    <t>DSR-0672</t>
  </si>
  <si>
    <t>Ponkoz</t>
  </si>
  <si>
    <t>DSR-0382</t>
  </si>
  <si>
    <t>Md. Ripon Khan</t>
  </si>
  <si>
    <t>DSR-0474</t>
  </si>
  <si>
    <t>Md.Monirul Islam</t>
  </si>
  <si>
    <t>DSR-0671</t>
  </si>
  <si>
    <t xml:space="preserve">Samiya Telecom </t>
  </si>
  <si>
    <t>DSR-0274</t>
  </si>
  <si>
    <t>Md. Nazmul Hasan Foton</t>
  </si>
  <si>
    <t>DSR-0273</t>
  </si>
  <si>
    <t>Md. Rasel Khan</t>
  </si>
  <si>
    <t>DSR-0272</t>
  </si>
  <si>
    <t>Md. Obaidul Khan</t>
  </si>
  <si>
    <t>DSR-0458</t>
  </si>
  <si>
    <t>Shemul Mitra</t>
  </si>
  <si>
    <t>DSR-0736</t>
  </si>
  <si>
    <t>DSR-0490</t>
  </si>
  <si>
    <t>DSR-0472</t>
  </si>
  <si>
    <t>DSR-0471</t>
  </si>
  <si>
    <t>Md. Shamsujjaman</t>
  </si>
  <si>
    <t>DSR-0470</t>
  </si>
  <si>
    <t>Faysal Miah</t>
  </si>
  <si>
    <t>DSR-0473</t>
  </si>
  <si>
    <t>Sagar Saha</t>
  </si>
  <si>
    <t>DSR-0360</t>
  </si>
  <si>
    <t>DSR-0361</t>
  </si>
  <si>
    <t>Drobo Pal Jibon</t>
  </si>
  <si>
    <t>DSR-0359</t>
  </si>
  <si>
    <t>Bablu Kumar Das</t>
  </si>
  <si>
    <t>DSR-0709</t>
  </si>
  <si>
    <t>Sumon Kumar Das</t>
  </si>
  <si>
    <t>DSR-0711</t>
  </si>
  <si>
    <t>DSR-0710</t>
  </si>
  <si>
    <t>DSR-0376</t>
  </si>
  <si>
    <t>Biplob Talukder</t>
  </si>
  <si>
    <t>DSR-0701</t>
  </si>
  <si>
    <t>DSR-0534</t>
  </si>
  <si>
    <t>DSR-0535</t>
  </si>
  <si>
    <t>Anwar Hossain</t>
  </si>
  <si>
    <t>DSR-0377</t>
  </si>
  <si>
    <t>Md. Abul Kasem</t>
  </si>
  <si>
    <t>DSR-0620</t>
  </si>
  <si>
    <t>Md. Alomgir Hussain</t>
  </si>
  <si>
    <t>DSR-0702</t>
  </si>
  <si>
    <t>DSR-0378</t>
  </si>
  <si>
    <t>Saleh Ahmed</t>
  </si>
  <si>
    <t>Polash Chandra Sarker</t>
  </si>
  <si>
    <t>Md.Shahin Khan</t>
  </si>
  <si>
    <t>Polash Sakhari</t>
  </si>
  <si>
    <t>Md. Imam Hossain Nayon</t>
  </si>
  <si>
    <t>Shojib</t>
  </si>
  <si>
    <t>Md. Sujon Mollah</t>
  </si>
  <si>
    <t>Md. Shahin Mia</t>
  </si>
  <si>
    <t>Md Sajib khalifa</t>
  </si>
  <si>
    <t>Md. Sajib Gazi</t>
  </si>
  <si>
    <t>Mr.Sonjib</t>
  </si>
  <si>
    <t>Mr.Shumon</t>
  </si>
  <si>
    <t>Mr.Partho</t>
  </si>
  <si>
    <t>Md Shariar</t>
  </si>
  <si>
    <t>Md. Delwor</t>
  </si>
  <si>
    <t>Md. Abubakkar Shiddque</t>
  </si>
  <si>
    <t>Md. Mohiuddin Sumon</t>
  </si>
  <si>
    <t>DSR-0118</t>
  </si>
  <si>
    <t>Md. Tareq Rahman</t>
  </si>
  <si>
    <t>Sajidur Rahman Sabuj</t>
  </si>
  <si>
    <t>Shahadat HossainMintu</t>
  </si>
  <si>
    <t>Nizam Haider</t>
  </si>
  <si>
    <t>Mohi Uddin</t>
  </si>
  <si>
    <t>Shamim Hossain</t>
  </si>
  <si>
    <t>Md. Hadi Maije</t>
  </si>
  <si>
    <t>Md.Sahed</t>
  </si>
  <si>
    <t>Mostofa Kamal</t>
  </si>
  <si>
    <t>Rejaul Karim Liton</t>
  </si>
  <si>
    <t>Md. Sajjad Hossain</t>
  </si>
  <si>
    <t>Md. Shahadat Hossain</t>
  </si>
  <si>
    <t>Md.Rasel</t>
  </si>
  <si>
    <t xml:space="preserve"> Md. Masud </t>
  </si>
  <si>
    <t xml:space="preserve"> Md.Morshed Alam </t>
  </si>
  <si>
    <t xml:space="preserve"> Md.Kopil Uddin Saykot </t>
  </si>
  <si>
    <t xml:space="preserve"> Md.Sumon Hossain </t>
  </si>
  <si>
    <t>Md. Rafiqul Islam Niloy</t>
  </si>
  <si>
    <t>Md. Alauddin</t>
  </si>
  <si>
    <t>Md. Farid Uddin</t>
  </si>
  <si>
    <t>Md Mamun Mia</t>
  </si>
  <si>
    <t>Md. Habib</t>
  </si>
  <si>
    <t>Md. Imran Hossen Imon</t>
  </si>
  <si>
    <t>Ashiq Ahmed</t>
  </si>
  <si>
    <t>Faysal Ahmed</t>
  </si>
  <si>
    <t>Md. Shahadat hossen</t>
  </si>
  <si>
    <t xml:space="preserve"> Md. Sharfin Ahmed </t>
  </si>
  <si>
    <t xml:space="preserve">Md.Ashraf hossain Rahim </t>
  </si>
  <si>
    <t>Sumon Das</t>
  </si>
  <si>
    <t>Shohel Khan</t>
  </si>
  <si>
    <t>Md. Anower Hossain</t>
  </si>
  <si>
    <t>Md. Shayan Mahamud</t>
  </si>
  <si>
    <t>Md Ahsan habib shamim</t>
  </si>
  <si>
    <t>Md. Jobayer Anik</t>
  </si>
  <si>
    <t>Mehedi Hasan Rifat</t>
  </si>
  <si>
    <t>Max tel</t>
  </si>
  <si>
    <t>Md. Rafiqul Islam (Rafiq)</t>
  </si>
  <si>
    <t>Shawpon Kumar Mondol(Shawpon)</t>
  </si>
  <si>
    <t>DSR-0745</t>
  </si>
  <si>
    <t>Md Arif Hossain</t>
  </si>
  <si>
    <t>Md Harun or Rashid</t>
  </si>
  <si>
    <t>Md Kabir Hosssen</t>
  </si>
  <si>
    <t>Md Momin</t>
  </si>
  <si>
    <t>Md.Ratul</t>
  </si>
  <si>
    <t>Md. Ahad</t>
  </si>
  <si>
    <t>Mr.Jahirul Islam</t>
  </si>
  <si>
    <t>Md Akash</t>
  </si>
  <si>
    <t>Md Delwar</t>
  </si>
  <si>
    <t>Md. Angur Hasan</t>
  </si>
  <si>
    <t>Md. Mahbub Alam</t>
  </si>
  <si>
    <t>Mobile collection and ghori ghor</t>
  </si>
  <si>
    <t>Md.Morshadul Alam Babu</t>
  </si>
  <si>
    <t>Md. Mahfuz Ahmed</t>
  </si>
  <si>
    <t>Md.Rashed Siraj</t>
  </si>
  <si>
    <t>Md.Humayun Kabir</t>
  </si>
  <si>
    <t>Md.Raihan Ali</t>
  </si>
  <si>
    <t>Md.Mithul</t>
  </si>
  <si>
    <t>Md. Nazmul Hossain Sajol</t>
  </si>
  <si>
    <t>Md. Zobayer Al Mahmud</t>
  </si>
  <si>
    <t>Md. Manzir Hossain Mohaddes</t>
  </si>
  <si>
    <t>Ariful Islam</t>
  </si>
  <si>
    <t>Mr. Ashiqul islam</t>
  </si>
  <si>
    <t>Mr.Monirul Islam</t>
  </si>
  <si>
    <t>Md.Jahidul Islam</t>
  </si>
  <si>
    <t>Md. Asif Iqbal Karim</t>
  </si>
  <si>
    <t>Md. Omar Faruk</t>
  </si>
  <si>
    <t>Md. Khukon Mia (sujon)</t>
  </si>
  <si>
    <t>Md. Abdul Kadir</t>
  </si>
  <si>
    <t>Md.Sajal Ahmed</t>
  </si>
  <si>
    <t>Md. Mohshin Ahmed</t>
  </si>
  <si>
    <t>DSR-0388</t>
  </si>
  <si>
    <t>DSR-0389</t>
  </si>
  <si>
    <t>SL
 No.</t>
  </si>
  <si>
    <t>Himel Mobile Center</t>
  </si>
  <si>
    <t>Md.Delowar</t>
  </si>
  <si>
    <t>Md.Ibrahim</t>
  </si>
  <si>
    <t>Md.Forid</t>
  </si>
  <si>
    <t>Mizanur Raman</t>
  </si>
  <si>
    <t>Md.Razu</t>
  </si>
  <si>
    <t>Md. Sajib Hossain</t>
  </si>
  <si>
    <t>Md. Rafiqul Islam</t>
  </si>
  <si>
    <t>Md. Hafiz</t>
  </si>
  <si>
    <t>Md. Emon</t>
  </si>
  <si>
    <t>Md. Sohel</t>
  </si>
  <si>
    <t>Remaining for 86%</t>
  </si>
  <si>
    <t>Daily Required Rate
for 86%</t>
  </si>
  <si>
    <t>Remaining for 91%</t>
  </si>
  <si>
    <t>Daily Required Rate
for 91%</t>
  </si>
  <si>
    <t>Daily Required Rate for 86%</t>
  </si>
  <si>
    <t>Daily Required Rate for 91%</t>
  </si>
  <si>
    <t>Md Roni</t>
  </si>
  <si>
    <t>Md Mamun</t>
  </si>
  <si>
    <t xml:space="preserve">Md. Alamin Mia </t>
  </si>
  <si>
    <t>Trade Plus</t>
  </si>
  <si>
    <t>Md.Sowob</t>
  </si>
  <si>
    <t>Md.Shohel</t>
  </si>
  <si>
    <t>Md. Asif Talukdar</t>
  </si>
  <si>
    <t>Shamol</t>
  </si>
  <si>
    <t>DSR-0415</t>
  </si>
  <si>
    <t>Md. Sujon</t>
  </si>
  <si>
    <t>Md. Bokul mia</t>
  </si>
  <si>
    <t>Md.Hasanul Haque</t>
  </si>
  <si>
    <t>Md.Mustahid Hasan Hridoy</t>
  </si>
  <si>
    <t>Md.Abu Jafor</t>
  </si>
  <si>
    <t>Miner Hossain</t>
  </si>
  <si>
    <t>Himel Bhuiyan</t>
  </si>
  <si>
    <t>Susmoy Chanda</t>
  </si>
  <si>
    <t>Dijen Talukdar</t>
  </si>
  <si>
    <t>Remaining for 96%</t>
  </si>
  <si>
    <t>Daily Required Rate
for 96%</t>
  </si>
  <si>
    <t>Daily Required Rate for 96%</t>
  </si>
  <si>
    <t>Shifat</t>
  </si>
  <si>
    <t>Sohag</t>
  </si>
  <si>
    <t>Md.Mizan</t>
  </si>
  <si>
    <t>Md. Jolil</t>
  </si>
  <si>
    <t>Md.Mamun</t>
  </si>
  <si>
    <t>Jony Datta</t>
  </si>
  <si>
    <t>Mr. Musfhiq</t>
  </si>
  <si>
    <t>Md. Hasan</t>
  </si>
  <si>
    <t>Abu Jafor</t>
  </si>
  <si>
    <t>Mr. Alamin</t>
  </si>
  <si>
    <t>DSR-0747</t>
  </si>
  <si>
    <t>Md. Rahat</t>
  </si>
  <si>
    <t>Winner electronics</t>
  </si>
  <si>
    <t>Ripon</t>
  </si>
  <si>
    <t>Jahidul Islam</t>
  </si>
  <si>
    <t>Kazi Mohammad Azimuddin</t>
  </si>
  <si>
    <t>Saif telecom</t>
  </si>
  <si>
    <t>MD Farhaduzzaman</t>
  </si>
  <si>
    <t>Md Jihad ul islam</t>
  </si>
  <si>
    <t>Md Zakir hossain</t>
  </si>
  <si>
    <t>Noman miah</t>
  </si>
  <si>
    <t>Md  Shakil  Hossain</t>
  </si>
  <si>
    <t>Md Shamim Hossain</t>
  </si>
  <si>
    <t>Md Kabir    Hossain</t>
  </si>
  <si>
    <t>Md  Siyam  Miah</t>
  </si>
  <si>
    <t xml:space="preserve">Md. Mahim Ahmed  </t>
  </si>
  <si>
    <t xml:space="preserve">Md. Masud Rana </t>
  </si>
  <si>
    <t>Harun Or Rashid</t>
  </si>
  <si>
    <t>Shahin Reza</t>
  </si>
  <si>
    <t>Md. Imran Hossain</t>
  </si>
  <si>
    <t>Md. Sheik Shoel</t>
  </si>
  <si>
    <t>Md. Alauddin Sheikh</t>
  </si>
  <si>
    <t>Md. Monjurul Islam</t>
  </si>
  <si>
    <t>Md Noman</t>
  </si>
  <si>
    <t>Md Alamin</t>
  </si>
  <si>
    <t>Md. Shipon Sarker</t>
  </si>
  <si>
    <t>Md. Obaydur rahman</t>
  </si>
  <si>
    <t>Ashim kumar Roy</t>
  </si>
  <si>
    <t>Md.Shahin Alom</t>
  </si>
  <si>
    <t>DSR-0730</t>
  </si>
  <si>
    <t>DSR-0228</t>
  </si>
  <si>
    <t>DSR-0746</t>
  </si>
  <si>
    <t>M/S. Lotus Telecom</t>
  </si>
  <si>
    <t>Md. Ashik</t>
  </si>
  <si>
    <t>Md Faisal</t>
  </si>
  <si>
    <t>Md Juwel</t>
  </si>
  <si>
    <t>Mohmmad Hasan</t>
  </si>
  <si>
    <t>Mr. Mamun Hossain</t>
  </si>
  <si>
    <t>MD. Rakib</t>
  </si>
  <si>
    <t>Md. Maruf</t>
  </si>
  <si>
    <t>Md. Al Amin</t>
  </si>
  <si>
    <t>Pranto</t>
  </si>
  <si>
    <t>Mr. Raton</t>
  </si>
  <si>
    <t>Mr. Shubod</t>
  </si>
  <si>
    <t>Hafijul Islam</t>
  </si>
  <si>
    <t>Md. Mridul</t>
  </si>
  <si>
    <t>Md. Murad</t>
  </si>
  <si>
    <t>Nure Alam</t>
  </si>
  <si>
    <t>DSR-0044</t>
  </si>
  <si>
    <t>MD.Shamim</t>
  </si>
  <si>
    <t>Md. Sumon Sikder</t>
  </si>
  <si>
    <t>Shadin Hasan</t>
  </si>
  <si>
    <t>Rony</t>
  </si>
  <si>
    <t xml:space="preserve">Md. Daulat Khan </t>
  </si>
  <si>
    <t>Md. Nahid Hasan</t>
  </si>
  <si>
    <t>Shovo</t>
  </si>
  <si>
    <t>DSR-0525</t>
  </si>
  <si>
    <t>Imon Hasan</t>
  </si>
  <si>
    <t>Awal-2</t>
  </si>
  <si>
    <t>Md. Sumon Haider</t>
  </si>
  <si>
    <t>Selim Khan</t>
  </si>
  <si>
    <t>Shahajada Rahman</t>
  </si>
  <si>
    <t>DSR-0604</t>
  </si>
  <si>
    <t>DSR-0605</t>
  </si>
  <si>
    <t>DSR-0521</t>
  </si>
  <si>
    <t>DSR-0522</t>
  </si>
  <si>
    <t>DSR-0523</t>
  </si>
  <si>
    <t>DSR-0198</t>
  </si>
  <si>
    <t>DSR-0199</t>
  </si>
  <si>
    <t>DSR-0200</t>
  </si>
  <si>
    <t>DSR-0020</t>
  </si>
  <si>
    <t>DSR-0453</t>
  </si>
  <si>
    <t>DSR-0454</t>
  </si>
  <si>
    <t>TM communication</t>
  </si>
  <si>
    <t>Md. Sujon Sheikh</t>
  </si>
  <si>
    <t>Md. Sakil Sheikh</t>
  </si>
  <si>
    <t>Md. Tarikul Islam</t>
  </si>
  <si>
    <t>Mohammad Ali</t>
  </si>
  <si>
    <t>Md.Zobayed Hasan</t>
  </si>
  <si>
    <t>Md. Atiq Islam</t>
  </si>
  <si>
    <t>Md. Haider Ali</t>
  </si>
  <si>
    <t>Md. Murad Rahman</t>
  </si>
  <si>
    <t>Mr. Shanto</t>
  </si>
  <si>
    <t xml:space="preserve">Md. Estiak Ahmed </t>
  </si>
  <si>
    <t>Md. Riaz Hosain</t>
  </si>
  <si>
    <t>Ramu Ghosh</t>
  </si>
  <si>
    <t>Protic Basak</t>
  </si>
  <si>
    <t>Al-amin Hosan Noyon</t>
  </si>
  <si>
    <t>Mithu Kumar Ghosh</t>
  </si>
  <si>
    <t>Bikash Chandra Das</t>
  </si>
  <si>
    <t>Md. Salim Babu</t>
  </si>
  <si>
    <t>Krishno Kumar Ghosh</t>
  </si>
  <si>
    <t>Md. Shafiq Sheikh</t>
  </si>
  <si>
    <t>Md. Younus Ali</t>
  </si>
  <si>
    <t>Md. Moznu Mia</t>
  </si>
  <si>
    <t>Md. Arif Sarker</t>
  </si>
  <si>
    <t>Md.Jahangir Alim</t>
  </si>
  <si>
    <t>Md. Belal Hussain</t>
  </si>
  <si>
    <t>Md. Siam</t>
  </si>
  <si>
    <t>Md. Amanullah Suhel</t>
  </si>
  <si>
    <t>Md. Sahriar</t>
  </si>
  <si>
    <t>Md. Shamsul Islam Nabed</t>
  </si>
  <si>
    <t>Md. Jubayer Ahmed</t>
  </si>
  <si>
    <t>M/s Rassel Enterprise</t>
  </si>
  <si>
    <t>M/S Lotus Telecom</t>
  </si>
  <si>
    <t>Md Naeem Islam</t>
  </si>
  <si>
    <t>Nishat  Telecom</t>
  </si>
  <si>
    <t>Hasan Ali Kahn</t>
  </si>
  <si>
    <t>One Telecom* Jatrabari</t>
  </si>
  <si>
    <t>Rafiul Islam</t>
  </si>
  <si>
    <t xml:space="preserve">S S Enterprise </t>
  </si>
  <si>
    <t>Hirok Mondal</t>
  </si>
  <si>
    <t>Md. Ramjan khan</t>
  </si>
  <si>
    <t>Md. Mijanur Rahman</t>
  </si>
  <si>
    <t>M/S Sujan Telecom</t>
  </si>
  <si>
    <t>MD.Shafique</t>
  </si>
  <si>
    <t>Md. Sahin Alom</t>
  </si>
  <si>
    <t>Md. Jasim Uddin</t>
  </si>
  <si>
    <t>Md. Shawon Ali</t>
  </si>
  <si>
    <t>Md. Akash Ali</t>
  </si>
  <si>
    <t>Md. Samim Reza</t>
  </si>
  <si>
    <t>Md. Foysal</t>
  </si>
  <si>
    <t xml:space="preserve"> Md. Shafiqul Islam </t>
  </si>
  <si>
    <t xml:space="preserve"> Soikot </t>
  </si>
  <si>
    <t>Nodi Nishat Enterprise</t>
  </si>
  <si>
    <t>Pacific Electronics-2</t>
  </si>
  <si>
    <t>Md. Sabbir Hussain Ripon</t>
  </si>
  <si>
    <t>Md. Muzahid Khandaker</t>
  </si>
  <si>
    <t>Md. Al Main</t>
  </si>
  <si>
    <t>Star Tel Distribution-2</t>
  </si>
  <si>
    <t xml:space="preserve">Apurba Das </t>
  </si>
  <si>
    <t>Click Mobile Corner</t>
  </si>
  <si>
    <t>Sl.</t>
  </si>
  <si>
    <t>Channel Partners</t>
  </si>
  <si>
    <t>Shuvo</t>
  </si>
  <si>
    <t>Mr.Ridoy</t>
  </si>
  <si>
    <t>Abul Hasan</t>
  </si>
  <si>
    <t>Raju Barua</t>
  </si>
  <si>
    <t>Rana Mir</t>
  </si>
  <si>
    <t xml:space="preserve"> DSR-0604 </t>
  </si>
  <si>
    <t>Md. Zaker Hossain</t>
  </si>
  <si>
    <t xml:space="preserve"> DSR-0605 </t>
  </si>
  <si>
    <t>Md. Shopon Uddin Zohir</t>
  </si>
  <si>
    <t xml:space="preserve"> DSR-0521 </t>
  </si>
  <si>
    <t>Md. Ashraf Mahmud (Sumon)</t>
  </si>
  <si>
    <t xml:space="preserve"> DSR-0522 </t>
  </si>
  <si>
    <t xml:space="preserve"> DSR-0523 </t>
  </si>
  <si>
    <t xml:space="preserve"> DSR-0198 </t>
  </si>
  <si>
    <t xml:space="preserve"> DSR-0199 </t>
  </si>
  <si>
    <t xml:space="preserve"> DSR-0200 </t>
  </si>
  <si>
    <t>Md. Jahirul Islam</t>
  </si>
  <si>
    <t>Md. Rajib Miah (Remon)</t>
  </si>
  <si>
    <t>Md Saiful</t>
  </si>
  <si>
    <t>feroz</t>
  </si>
  <si>
    <t>Md Jala Uddin</t>
  </si>
  <si>
    <t>Md. Saiful Islam</t>
  </si>
  <si>
    <t>Md. Nahid Hasan Rubel</t>
  </si>
  <si>
    <t>Moin</t>
  </si>
  <si>
    <t>Md. Sujon Mia</t>
  </si>
  <si>
    <t>Md. Shohag Mia</t>
  </si>
  <si>
    <t>Md. Sajib Talukdar</t>
  </si>
  <si>
    <t>Md. Rabbi Ahmed</t>
  </si>
  <si>
    <t>Md. Morshed Mia</t>
  </si>
  <si>
    <t>Md. Monjurul Isalm</t>
  </si>
  <si>
    <t>Md. Sopon Mia</t>
  </si>
  <si>
    <t>Abu Bakkar Siddiq</t>
  </si>
  <si>
    <t>Ali Musa Chowdhury</t>
  </si>
  <si>
    <t>Md. Nasfikur Rahman Babu</t>
  </si>
  <si>
    <t>Saidur Rahman</t>
  </si>
  <si>
    <t>Nobin Hasan</t>
  </si>
  <si>
    <t>Md. Khaled Hossain</t>
  </si>
  <si>
    <t>DSR-0154</t>
  </si>
  <si>
    <t>NilphaAprili</t>
  </si>
  <si>
    <t>Tulip-2</t>
  </si>
  <si>
    <t>M/S. Karachi Store</t>
  </si>
  <si>
    <t>Kaium</t>
  </si>
  <si>
    <t>Monir</t>
  </si>
  <si>
    <t>Md. Mamun</t>
  </si>
  <si>
    <t xml:space="preserve">Md. Hasan </t>
  </si>
  <si>
    <t>DSR-0748</t>
  </si>
  <si>
    <t>Md. Shawon</t>
  </si>
  <si>
    <t>Mr. Rahat</t>
  </si>
  <si>
    <t>Jakir Hossain</t>
  </si>
  <si>
    <t>Md. Hadi Miaje</t>
  </si>
  <si>
    <t>Nur Alam Gazi</t>
  </si>
  <si>
    <t>Morshed Alam</t>
  </si>
  <si>
    <t>Kopil Uddin Saykot</t>
  </si>
  <si>
    <t>Md.Sumon Hossain</t>
  </si>
  <si>
    <t>Md. Morshed Alam</t>
  </si>
  <si>
    <t>Md. Shopon Uddin Johir</t>
  </si>
  <si>
    <t>Tausib Bhuiyan</t>
  </si>
  <si>
    <t>Md.feroz</t>
  </si>
  <si>
    <t>Md. Shiplu Hossain</t>
  </si>
  <si>
    <t>Md. Robiul Islam</t>
  </si>
  <si>
    <t>Md. Saddam Hossen</t>
  </si>
  <si>
    <t>Md. Asif Hossen</t>
  </si>
  <si>
    <t>Md. Shohel</t>
  </si>
  <si>
    <t>Md. Ratul Islam</t>
  </si>
  <si>
    <t>Md. Shahinur Rahman</t>
  </si>
  <si>
    <t>Shifa Enterprise</t>
  </si>
  <si>
    <t>Barishal</t>
  </si>
  <si>
    <t>Md. Kawsar</t>
  </si>
  <si>
    <t>Anamul</t>
  </si>
  <si>
    <t>Shahin</t>
  </si>
  <si>
    <t>Md. Juwel Rana</t>
  </si>
  <si>
    <t>Sohan Ahmed Babul</t>
  </si>
  <si>
    <t>Md.Sajjad Hossen</t>
  </si>
  <si>
    <t>Mr. Sahadat Hossain</t>
  </si>
  <si>
    <t xml:space="preserve">Md Faisal </t>
  </si>
  <si>
    <t>DSR-0387</t>
  </si>
  <si>
    <t>Md. Firoz</t>
  </si>
  <si>
    <t>Abdur Rahman</t>
  </si>
  <si>
    <t>Md Saroar</t>
  </si>
  <si>
    <t>Md. Mehedi Hasan</t>
  </si>
  <si>
    <t>MD. Sujon</t>
  </si>
  <si>
    <t>Md.Monsur Rahman</t>
  </si>
  <si>
    <t>Md.Nipon</t>
  </si>
  <si>
    <t>Mr. Rubel</t>
  </si>
  <si>
    <t>DSR-0564</t>
  </si>
  <si>
    <t>Md. Alamgir Khokon</t>
  </si>
  <si>
    <t>Md. Mahbubur Rahman</t>
  </si>
  <si>
    <t>Md. Sumon</t>
  </si>
  <si>
    <t>Nandan world Link</t>
  </si>
  <si>
    <t>jobayer Ahmed Joy</t>
  </si>
  <si>
    <t>Md. Abdul Mannan Shapon</t>
  </si>
  <si>
    <t>One Telecon Narayangonj</t>
  </si>
  <si>
    <t>Sheuly</t>
  </si>
  <si>
    <t>Biplob Hossain</t>
  </si>
  <si>
    <t>Porimal Kumar</t>
  </si>
  <si>
    <t>Saiful</t>
  </si>
  <si>
    <t>Mr. Salim Iqbal</t>
  </si>
  <si>
    <t>Md.Musa</t>
  </si>
  <si>
    <t>MD. Riad</t>
  </si>
  <si>
    <t xml:space="preserve">Mizanur Rahman Rasel </t>
  </si>
  <si>
    <t>SL</t>
  </si>
  <si>
    <t>Anika Traders</t>
  </si>
  <si>
    <t>Md. Samim Islam</t>
  </si>
  <si>
    <t>Md. Taraq Mia</t>
  </si>
  <si>
    <t>Mahabub Hossain</t>
  </si>
  <si>
    <t>Tutul Shaha</t>
  </si>
  <si>
    <t>Parvez</t>
  </si>
  <si>
    <t>Mizan</t>
  </si>
  <si>
    <t>Mugdho Corporation</t>
  </si>
  <si>
    <t>Md. Emu</t>
  </si>
  <si>
    <t>Chan Mia</t>
  </si>
  <si>
    <t>Md. Shamim</t>
  </si>
  <si>
    <t>Md. Tariku Islam</t>
  </si>
  <si>
    <t>Md.Angur Hasan</t>
  </si>
  <si>
    <t>Md.Ripon khan</t>
  </si>
  <si>
    <t>Md.Samiul Islam</t>
  </si>
  <si>
    <t>Md. Arif Islam</t>
  </si>
  <si>
    <t>Md.Azaharul Islam</t>
  </si>
  <si>
    <t>Md.Jahangir Alam</t>
  </si>
  <si>
    <t>Md. Kanchon</t>
  </si>
  <si>
    <t>MD. Moinul Islam</t>
  </si>
  <si>
    <t>MD. Harun Ur Rashid</t>
  </si>
  <si>
    <t>MM Communnication</t>
  </si>
  <si>
    <t>Md Salah Uddin</t>
  </si>
  <si>
    <t>Md Jalal Uddin</t>
  </si>
  <si>
    <t>Tanjil</t>
  </si>
  <si>
    <t>Md. Hamidur</t>
  </si>
  <si>
    <t>Md. Noyon</t>
  </si>
  <si>
    <t>Md.Sahrear Akhon</t>
  </si>
  <si>
    <t>Sujon Haldar</t>
  </si>
  <si>
    <t>Arubindo</t>
  </si>
  <si>
    <t>Shakib Al Hasan</t>
  </si>
  <si>
    <t>Biddut Hossain</t>
  </si>
  <si>
    <t>Md. Ashikur Rahman</t>
  </si>
  <si>
    <t>M/S. Sky Tel</t>
  </si>
  <si>
    <t>Mr. Shimul</t>
  </si>
  <si>
    <t>Md. Tamim Molla</t>
  </si>
  <si>
    <t>Md. Zahidul Islam</t>
  </si>
  <si>
    <t>DSR-0654</t>
  </si>
  <si>
    <t>Md. Sufian</t>
  </si>
  <si>
    <t>Md. Fefat</t>
  </si>
  <si>
    <t>Md. Abdullah</t>
  </si>
  <si>
    <t>Md. Hanif</t>
  </si>
  <si>
    <t>Ridoy Chandra</t>
  </si>
  <si>
    <t>Shazidur Rahman sabuj</t>
  </si>
  <si>
    <t>Md. Shakil</t>
  </si>
  <si>
    <t>Moin Uddin</t>
  </si>
  <si>
    <t>Nizam Haider Chowdhury</t>
  </si>
  <si>
    <t>Md. Sobuj Miah</t>
  </si>
  <si>
    <t>Md. Khokon Mia (Sujon)</t>
  </si>
  <si>
    <t>Rajib Ahmed</t>
  </si>
  <si>
    <t>Md. Halim</t>
  </si>
  <si>
    <t>Fazly Rabbi</t>
  </si>
  <si>
    <t>Md.Sadikul Islam</t>
  </si>
  <si>
    <t>Samresh Das</t>
  </si>
  <si>
    <t>Anamul Haque Sumon</t>
  </si>
  <si>
    <t>Sukhdeb Das</t>
  </si>
  <si>
    <t>Md. Sojib</t>
  </si>
  <si>
    <t>Md. Saidul</t>
  </si>
  <si>
    <t>Md. Santo</t>
  </si>
  <si>
    <t>Imam</t>
  </si>
  <si>
    <t>MD. Raisul islam</t>
  </si>
  <si>
    <t>Md. Asif</t>
  </si>
  <si>
    <t>MD. Yakub (Noyon)</t>
  </si>
  <si>
    <t>Arifur Rahman</t>
  </si>
  <si>
    <t>Md. Selim Hossain</t>
  </si>
  <si>
    <t>Bappi Sarkar</t>
  </si>
  <si>
    <t>Md. Srabon</t>
  </si>
  <si>
    <t>MD.ifter ahad</t>
  </si>
  <si>
    <t xml:space="preserve"> Md. Roni Ali</t>
  </si>
  <si>
    <t>Shipon Sutrodar</t>
  </si>
  <si>
    <t>Zunayed Hasan</t>
  </si>
  <si>
    <t>Md. Faysal Abdin</t>
  </si>
  <si>
    <t>Sadikur Rahman Hridoy</t>
  </si>
  <si>
    <t>Target 
FEB 2020</t>
  </si>
  <si>
    <t>Achievement 
FEB 2020</t>
  </si>
  <si>
    <t>Target FEB 2020</t>
  </si>
  <si>
    <t>Achievement
 FEB 2020</t>
  </si>
  <si>
    <t>Achievement %
FEB 2020</t>
  </si>
  <si>
    <t>FEB'20 Back margin
Region Wise Value Achievement Status</t>
  </si>
  <si>
    <t>FEB'20 Back Margin
Dealer Wise Value Achievement Status</t>
  </si>
  <si>
    <t>FEB'20 Back margin
Zone Wise Value Achievement Status</t>
  </si>
  <si>
    <t xml:space="preserve">R.K Mobile Center </t>
  </si>
  <si>
    <t>FEB Target</t>
  </si>
  <si>
    <t>FEB Achievement</t>
  </si>
  <si>
    <t>Md. Tusher</t>
  </si>
  <si>
    <t>Uzzal Hossain</t>
  </si>
  <si>
    <t>Maruf Hasan Nirob</t>
  </si>
  <si>
    <t>DSR-0089</t>
  </si>
  <si>
    <t>Kazi Hasan</t>
  </si>
  <si>
    <t>Sommrat</t>
  </si>
  <si>
    <t>Shohel</t>
  </si>
  <si>
    <t>Rakib Pathan</t>
  </si>
  <si>
    <t>Md. Israfil Hossain</t>
  </si>
  <si>
    <t>Md. Anamul Haque</t>
  </si>
  <si>
    <t>Md.Bokul mia</t>
  </si>
  <si>
    <t>Md. Amdadul</t>
  </si>
  <si>
    <t>Md. Nasim Shahana Pappu</t>
  </si>
  <si>
    <t>Md.Roseduzzaman (Milon)</t>
  </si>
  <si>
    <t>Md. Ashik Islam</t>
  </si>
  <si>
    <t>R.K Mobile Center</t>
  </si>
  <si>
    <t>Achievement %
FEB 2019</t>
  </si>
  <si>
    <t xml:space="preserve">DSR wise Back margin  till 26 FEB'20 </t>
  </si>
</sst>
</file>

<file path=xl/styles.xml><?xml version="1.0" encoding="utf-8"?>
<styleSheet xmlns="http://schemas.openxmlformats.org/spreadsheetml/2006/main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0.0%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0"/>
      <name val="Calibri"/>
      <family val="2"/>
    </font>
    <font>
      <sz val="10"/>
      <color indexed="8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rgb="FF66FF3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rgb="FFABABAB"/>
      </left>
      <right/>
      <top/>
      <bottom/>
      <diagonal/>
    </border>
  </borders>
  <cellStyleXfs count="14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4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66" fontId="0" fillId="4" borderId="1" xfId="1" applyNumberFormat="1" applyFont="1" applyFill="1" applyBorder="1"/>
    <xf numFmtId="10" fontId="0" fillId="4" borderId="1" xfId="2" applyNumberFormat="1" applyFont="1" applyFill="1" applyBorder="1"/>
    <xf numFmtId="166" fontId="0" fillId="4" borderId="1" xfId="1" applyNumberFormat="1" applyFont="1" applyFill="1" applyBorder="1" applyAlignment="1">
      <alignment horizontal="center" vertical="center"/>
    </xf>
    <xf numFmtId="10" fontId="0" fillId="4" borderId="1" xfId="2" applyNumberFormat="1" applyFont="1" applyFill="1" applyBorder="1" applyAlignment="1">
      <alignment horizontal="center" vertical="center"/>
    </xf>
    <xf numFmtId="166" fontId="0" fillId="4" borderId="1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8" xfId="0" applyBorder="1"/>
    <xf numFmtId="166" fontId="0" fillId="4" borderId="8" xfId="1" applyNumberFormat="1" applyFont="1" applyFill="1" applyBorder="1" applyAlignment="1">
      <alignment horizontal="center" vertical="center"/>
    </xf>
    <xf numFmtId="166" fontId="0" fillId="4" borderId="8" xfId="0" applyNumberForma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 wrapText="1"/>
    </xf>
    <xf numFmtId="166" fontId="3" fillId="3" borderId="12" xfId="1" applyNumberFormat="1" applyFont="1" applyFill="1" applyBorder="1"/>
    <xf numFmtId="10" fontId="3" fillId="3" borderId="12" xfId="2" applyNumberFormat="1" applyFont="1" applyFill="1" applyBorder="1"/>
    <xf numFmtId="166" fontId="3" fillId="3" borderId="12" xfId="0" applyNumberFormat="1" applyFont="1" applyFill="1" applyBorder="1"/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11" xfId="0" applyFont="1" applyFill="1" applyBorder="1"/>
    <xf numFmtId="166" fontId="3" fillId="3" borderId="13" xfId="1" applyNumberFormat="1" applyFont="1" applyFill="1" applyBorder="1"/>
    <xf numFmtId="166" fontId="0" fillId="0" borderId="0" xfId="0" applyNumberFormat="1"/>
    <xf numFmtId="165" fontId="0" fillId="0" borderId="0" xfId="0" applyNumberFormat="1"/>
    <xf numFmtId="0" fontId="0" fillId="4" borderId="1" xfId="0" applyFill="1" applyBorder="1"/>
    <xf numFmtId="166" fontId="3" fillId="3" borderId="12" xfId="0" applyNumberFormat="1" applyFont="1" applyFill="1" applyBorder="1" applyAlignment="1">
      <alignment horizontal="center" vertical="center"/>
    </xf>
    <xf numFmtId="10" fontId="3" fillId="3" borderId="12" xfId="2" applyNumberFormat="1" applyFont="1" applyFill="1" applyBorder="1" applyAlignment="1">
      <alignment horizontal="center" vertical="center"/>
    </xf>
    <xf numFmtId="166" fontId="3" fillId="3" borderId="12" xfId="2" applyNumberFormat="1" applyFont="1" applyFill="1" applyBorder="1" applyAlignment="1">
      <alignment horizontal="center" vertical="center"/>
    </xf>
    <xf numFmtId="166" fontId="3" fillId="3" borderId="13" xfId="1" applyNumberFormat="1" applyFont="1" applyFill="1" applyBorder="1" applyAlignment="1">
      <alignment horizontal="center" vertical="center"/>
    </xf>
    <xf numFmtId="166" fontId="0" fillId="4" borderId="2" xfId="1" applyNumberFormat="1" applyFont="1" applyFill="1" applyBorder="1"/>
    <xf numFmtId="166" fontId="0" fillId="4" borderId="5" xfId="1" applyNumberFormat="1" applyFont="1" applyFill="1" applyBorder="1"/>
    <xf numFmtId="166" fontId="0" fillId="4" borderId="8" xfId="1" applyNumberFormat="1" applyFont="1" applyFill="1" applyBorder="1"/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0" fillId="5" borderId="0" xfId="0" applyFill="1" applyAlignment="1">
      <alignment horizontal="left"/>
    </xf>
    <xf numFmtId="166" fontId="0" fillId="5" borderId="1" xfId="1" applyNumberFormat="1" applyFont="1" applyFill="1" applyBorder="1" applyAlignment="1">
      <alignment horizontal="center" vertical="center"/>
    </xf>
    <xf numFmtId="10" fontId="0" fillId="5" borderId="1" xfId="2" applyNumberFormat="1" applyFont="1" applyFill="1" applyBorder="1" applyAlignment="1">
      <alignment horizontal="center" vertical="center"/>
    </xf>
    <xf numFmtId="0" fontId="0" fillId="4" borderId="8" xfId="0" applyFill="1" applyBorder="1"/>
    <xf numFmtId="1" fontId="0" fillId="4" borderId="1" xfId="2" applyNumberFormat="1" applyFont="1" applyFill="1" applyBorder="1"/>
    <xf numFmtId="10" fontId="0" fillId="0" borderId="0" xfId="0" applyNumberFormat="1"/>
    <xf numFmtId="0" fontId="3" fillId="3" borderId="10" xfId="0" applyFont="1" applyFill="1" applyBorder="1" applyAlignment="1">
      <alignment horizontal="center" vertical="center" wrapText="1"/>
    </xf>
    <xf numFmtId="10" fontId="0" fillId="0" borderId="1" xfId="2" applyNumberFormat="1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 wrapText="1"/>
    </xf>
    <xf numFmtId="166" fontId="0" fillId="0" borderId="0" xfId="1" applyNumberFormat="1" applyFont="1"/>
    <xf numFmtId="0" fontId="0" fillId="4" borderId="0" xfId="0" applyFill="1" applyAlignment="1">
      <alignment horizontal="left"/>
    </xf>
    <xf numFmtId="0" fontId="3" fillId="3" borderId="10" xfId="0" applyFont="1" applyFill="1" applyBorder="1" applyAlignment="1">
      <alignment horizontal="center" vertical="center" wrapText="1"/>
    </xf>
    <xf numFmtId="165" fontId="0" fillId="4" borderId="8" xfId="1" applyNumberFormat="1" applyFont="1" applyFill="1" applyBorder="1" applyAlignment="1">
      <alignment horizontal="center" vertical="center"/>
    </xf>
    <xf numFmtId="165" fontId="0" fillId="4" borderId="1" xfId="1" applyNumberFormat="1" applyFont="1" applyFill="1" applyBorder="1" applyAlignment="1">
      <alignment horizontal="center" vertical="center"/>
    </xf>
    <xf numFmtId="165" fontId="0" fillId="4" borderId="1" xfId="1" applyNumberFormat="1" applyFont="1" applyFill="1" applyBorder="1"/>
    <xf numFmtId="0" fontId="0" fillId="4" borderId="0" xfId="0" applyFill="1"/>
    <xf numFmtId="166" fontId="0" fillId="4" borderId="1" xfId="1" applyNumberFormat="1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center" vertical="center"/>
    </xf>
    <xf numFmtId="1" fontId="0" fillId="4" borderId="1" xfId="0" applyNumberFormat="1" applyFont="1" applyFill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" fontId="11" fillId="4" borderId="1" xfId="0" applyNumberFormat="1" applyFont="1" applyFill="1" applyBorder="1" applyAlignment="1">
      <alignment horizontal="center" vertical="center"/>
    </xf>
    <xf numFmtId="1" fontId="12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wrapText="1"/>
    </xf>
    <xf numFmtId="0" fontId="17" fillId="4" borderId="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1" fontId="0" fillId="4" borderId="1" xfId="0" applyNumberFormat="1" applyFill="1" applyBorder="1" applyAlignment="1">
      <alignment vertical="center"/>
    </xf>
    <xf numFmtId="0" fontId="0" fillId="4" borderId="1" xfId="0" applyFont="1" applyFill="1" applyBorder="1" applyAlignment="1">
      <alignment vertical="center"/>
    </xf>
    <xf numFmtId="0" fontId="0" fillId="4" borderId="0" xfId="0" applyFill="1" applyAlignment="1">
      <alignment vertical="center"/>
    </xf>
    <xf numFmtId="49" fontId="0" fillId="0" borderId="8" xfId="0" applyNumberFormat="1" applyFont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49" fontId="0" fillId="0" borderId="1" xfId="1" applyNumberFormat="1" applyFont="1" applyBorder="1" applyAlignment="1">
      <alignment horizontal="left" vertical="center"/>
    </xf>
    <xf numFmtId="49" fontId="0" fillId="0" borderId="1" xfId="0" applyNumberFormat="1" applyFont="1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8" xfId="0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49" fontId="0" fillId="0" borderId="1" xfId="0" applyNumberFormat="1" applyFont="1" applyBorder="1" applyAlignment="1">
      <alignment horizontal="left" vertical="center"/>
    </xf>
    <xf numFmtId="49" fontId="0" fillId="0" borderId="1" xfId="1" applyNumberFormat="1" applyFont="1" applyFill="1" applyBorder="1" applyAlignment="1">
      <alignment horizontal="left" vertical="center"/>
    </xf>
    <xf numFmtId="49" fontId="1" fillId="0" borderId="1" xfId="1" applyNumberFormat="1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49" fontId="1" fillId="4" borderId="1" xfId="1" applyNumberFormat="1" applyFont="1" applyFill="1" applyBorder="1" applyAlignment="1">
      <alignment horizontal="left" vertical="center"/>
    </xf>
    <xf numFmtId="49" fontId="0" fillId="4" borderId="1" xfId="1" applyNumberFormat="1" applyFont="1" applyFill="1" applyBorder="1" applyAlignment="1">
      <alignment horizontal="left" vertical="center"/>
    </xf>
    <xf numFmtId="49" fontId="1" fillId="0" borderId="1" xfId="1" applyNumberFormat="1" applyFont="1" applyBorder="1" applyAlignment="1">
      <alignment horizontal="left" vertical="center"/>
    </xf>
    <xf numFmtId="49" fontId="1" fillId="0" borderId="1" xfId="1" applyNumberFormat="1" applyFont="1" applyBorder="1" applyAlignment="1">
      <alignment horizontal="left" vertical="center" wrapText="1"/>
    </xf>
    <xf numFmtId="1" fontId="10" fillId="4" borderId="1" xfId="0" applyNumberFormat="1" applyFont="1" applyFill="1" applyBorder="1" applyAlignment="1">
      <alignment horizontal="center" vertical="center"/>
    </xf>
    <xf numFmtId="0" fontId="0" fillId="0" borderId="1" xfId="0" applyFont="1" applyBorder="1"/>
    <xf numFmtId="0" fontId="0" fillId="4" borderId="1" xfId="0" applyFont="1" applyFill="1" applyBorder="1" applyAlignment="1">
      <alignment horizontal="left" vertical="center"/>
    </xf>
    <xf numFmtId="0" fontId="0" fillId="4" borderId="27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left"/>
    </xf>
    <xf numFmtId="0" fontId="0" fillId="4" borderId="1" xfId="1" applyNumberFormat="1" applyFont="1" applyFill="1" applyBorder="1" applyAlignment="1">
      <alignment horizontal="left" vertical="center"/>
    </xf>
    <xf numFmtId="0" fontId="0" fillId="0" borderId="8" xfId="0" applyBorder="1" applyAlignment="1"/>
    <xf numFmtId="0" fontId="0" fillId="4" borderId="8" xfId="0" applyFont="1" applyFill="1" applyBorder="1" applyAlignment="1"/>
    <xf numFmtId="0" fontId="0" fillId="0" borderId="1" xfId="0" applyBorder="1" applyAlignment="1"/>
    <xf numFmtId="0" fontId="0" fillId="4" borderId="1" xfId="0" applyFont="1" applyFill="1" applyBorder="1" applyAlignment="1"/>
    <xf numFmtId="0" fontId="0" fillId="0" borderId="5" xfId="0" applyBorder="1" applyAlignment="1"/>
    <xf numFmtId="0" fontId="0" fillId="4" borderId="5" xfId="0" applyFont="1" applyFill="1" applyBorder="1" applyAlignment="1"/>
    <xf numFmtId="0" fontId="7" fillId="0" borderId="29" xfId="0" applyFont="1" applyBorder="1" applyAlignment="1"/>
    <xf numFmtId="0" fontId="7" fillId="0" borderId="8" xfId="0" applyFont="1" applyBorder="1" applyAlignment="1"/>
    <xf numFmtId="0" fontId="7" fillId="0" borderId="27" xfId="0" applyFont="1" applyBorder="1" applyAlignment="1"/>
    <xf numFmtId="0" fontId="7" fillId="0" borderId="1" xfId="0" applyFont="1" applyBorder="1" applyAlignment="1"/>
    <xf numFmtId="0" fontId="13" fillId="4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/>
    </xf>
    <xf numFmtId="0" fontId="9" fillId="0" borderId="1" xfId="0" applyFont="1" applyBorder="1"/>
    <xf numFmtId="0" fontId="9" fillId="0" borderId="1" xfId="0" applyFont="1" applyFill="1" applyBorder="1" applyAlignment="1">
      <alignment horizontal="left"/>
    </xf>
    <xf numFmtId="0" fontId="9" fillId="0" borderId="1" xfId="0" applyFont="1" applyFill="1" applyBorder="1"/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wrapText="1"/>
    </xf>
    <xf numFmtId="0" fontId="9" fillId="0" borderId="5" xfId="0" applyFont="1" applyFill="1" applyBorder="1" applyAlignment="1">
      <alignment horizontal="left"/>
    </xf>
    <xf numFmtId="0" fontId="17" fillId="4" borderId="1" xfId="0" applyFont="1" applyFill="1" applyBorder="1" applyAlignment="1">
      <alignment horizontal="left"/>
    </xf>
    <xf numFmtId="166" fontId="0" fillId="4" borderId="27" xfId="1" applyNumberFormat="1" applyFont="1" applyFill="1" applyBorder="1" applyAlignment="1">
      <alignment horizontal="center" vertical="center"/>
    </xf>
    <xf numFmtId="1" fontId="0" fillId="0" borderId="30" xfId="0" applyNumberFormat="1" applyFont="1" applyBorder="1" applyAlignment="1">
      <alignment horizontal="center" vertical="center"/>
    </xf>
    <xf numFmtId="1" fontId="0" fillId="4" borderId="27" xfId="0" applyNumberFormat="1" applyFont="1" applyFill="1" applyBorder="1" applyAlignment="1">
      <alignment horizontal="center" vertical="center"/>
    </xf>
    <xf numFmtId="1" fontId="0" fillId="0" borderId="27" xfId="0" applyNumberFormat="1" applyFont="1" applyBorder="1" applyAlignment="1">
      <alignment horizontal="center" vertical="center"/>
    </xf>
    <xf numFmtId="0" fontId="9" fillId="0" borderId="5" xfId="0" applyFont="1" applyBorder="1"/>
    <xf numFmtId="0" fontId="0" fillId="0" borderId="5" xfId="0" applyBorder="1" applyAlignment="1">
      <alignment horizontal="center" vertical="center"/>
    </xf>
    <xf numFmtId="1" fontId="0" fillId="4" borderId="5" xfId="0" applyNumberFormat="1" applyFont="1" applyFill="1" applyBorder="1" applyAlignment="1">
      <alignment horizontal="center" vertical="center"/>
    </xf>
    <xf numFmtId="0" fontId="17" fillId="4" borderId="5" xfId="0" applyFont="1" applyFill="1" applyBorder="1" applyAlignment="1">
      <alignment horizontal="left"/>
    </xf>
    <xf numFmtId="0" fontId="15" fillId="0" borderId="5" xfId="0" applyFont="1" applyFill="1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6" fillId="6" borderId="5" xfId="0" applyFont="1" applyFill="1" applyBorder="1" applyAlignment="1">
      <alignment horizontal="center"/>
    </xf>
    <xf numFmtId="0" fontId="0" fillId="4" borderId="0" xfId="0" applyFont="1" applyFill="1" applyAlignment="1">
      <alignment horizontal="left"/>
    </xf>
    <xf numFmtId="0" fontId="7" fillId="0" borderId="1" xfId="0" applyFont="1" applyBorder="1"/>
    <xf numFmtId="166" fontId="18" fillId="3" borderId="33" xfId="1" applyNumberFormat="1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7" fillId="4" borderId="1" xfId="0" applyFont="1" applyFill="1" applyBorder="1"/>
    <xf numFmtId="10" fontId="0" fillId="0" borderId="1" xfId="0" applyNumberFormat="1" applyFill="1" applyBorder="1" applyAlignment="1">
      <alignment horizontal="center" vertical="center"/>
    </xf>
    <xf numFmtId="0" fontId="0" fillId="4" borderId="8" xfId="0" applyFont="1" applyFill="1" applyBorder="1"/>
    <xf numFmtId="0" fontId="0" fillId="4" borderId="0" xfId="0" applyFill="1" applyAlignment="1">
      <alignment horizontal="center"/>
    </xf>
    <xf numFmtId="9" fontId="0" fillId="4" borderId="8" xfId="2" applyNumberFormat="1" applyFont="1" applyFill="1" applyBorder="1" applyAlignment="1">
      <alignment horizontal="center" vertical="center"/>
    </xf>
    <xf numFmtId="18" fontId="3" fillId="3" borderId="10" xfId="0" applyNumberFormat="1" applyFont="1" applyFill="1" applyBorder="1" applyAlignment="1">
      <alignment horizontal="center" vertical="center"/>
    </xf>
    <xf numFmtId="167" fontId="0" fillId="4" borderId="8" xfId="2" applyNumberFormat="1" applyFont="1" applyFill="1" applyBorder="1" applyAlignment="1">
      <alignment horizontal="center" vertical="center"/>
    </xf>
    <xf numFmtId="0" fontId="0" fillId="8" borderId="1" xfId="0" applyFill="1" applyBorder="1"/>
    <xf numFmtId="0" fontId="2" fillId="4" borderId="1" xfId="0" applyFont="1" applyFill="1" applyBorder="1"/>
    <xf numFmtId="0" fontId="19" fillId="9" borderId="1" xfId="0" applyFont="1" applyFill="1" applyBorder="1"/>
    <xf numFmtId="0" fontId="0" fillId="6" borderId="1" xfId="0" applyFill="1" applyBorder="1"/>
    <xf numFmtId="0" fontId="0" fillId="0" borderId="34" xfId="0" applyBorder="1"/>
    <xf numFmtId="166" fontId="21" fillId="2" borderId="1" xfId="1" applyNumberFormat="1" applyFont="1" applyFill="1" applyBorder="1"/>
    <xf numFmtId="1" fontId="18" fillId="3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" fontId="18" fillId="3" borderId="5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66" fontId="18" fillId="3" borderId="1" xfId="0" applyNumberFormat="1" applyFont="1" applyFill="1" applyBorder="1" applyAlignment="1">
      <alignment horizontal="center" vertical="center"/>
    </xf>
    <xf numFmtId="166" fontId="18" fillId="3" borderId="1" xfId="5" applyNumberFormat="1" applyFont="1" applyFill="1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6" fontId="18" fillId="3" borderId="1" xfId="11" applyNumberFormat="1" applyFont="1" applyFill="1" applyBorder="1" applyAlignment="1">
      <alignment horizontal="center" vertical="center"/>
    </xf>
    <xf numFmtId="1" fontId="7" fillId="4" borderId="1" xfId="0" applyNumberFormat="1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22" fillId="4" borderId="5" xfId="0" applyFont="1" applyFill="1" applyBorder="1" applyAlignment="1">
      <alignment horizontal="center" vertical="center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0" fillId="0" borderId="2" xfId="0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1" fontId="18" fillId="3" borderId="1" xfId="13" applyNumberFormat="1" applyFont="1" applyFill="1" applyBorder="1" applyAlignment="1">
      <alignment horizontal="center" vertical="center"/>
    </xf>
    <xf numFmtId="10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1" fillId="4" borderId="1" xfId="6" applyNumberFormat="1" applyFont="1" applyFill="1" applyBorder="1" applyAlignment="1">
      <alignment horizontal="center" vertical="center"/>
    </xf>
    <xf numFmtId="0" fontId="7" fillId="0" borderId="1" xfId="9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66" fontId="1" fillId="4" borderId="1" xfId="11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7" fillId="4" borderId="27" xfId="6" applyFont="1" applyFill="1" applyBorder="1" applyAlignment="1">
      <alignment horizontal="center" vertical="center"/>
    </xf>
    <xf numFmtId="0" fontId="7" fillId="4" borderId="1" xfId="6" applyFont="1" applyFill="1" applyBorder="1" applyAlignment="1">
      <alignment horizontal="center" vertical="center"/>
    </xf>
    <xf numFmtId="0" fontId="7" fillId="4" borderId="1" xfId="9" applyFont="1" applyFill="1" applyBorder="1" applyAlignment="1">
      <alignment horizontal="center" vertical="center"/>
    </xf>
    <xf numFmtId="49" fontId="7" fillId="4" borderId="27" xfId="6" applyNumberFormat="1" applyFont="1" applyFill="1" applyBorder="1" applyAlignment="1">
      <alignment horizontal="center" vertical="center"/>
    </xf>
    <xf numFmtId="0" fontId="1" fillId="0" borderId="27" xfId="9" applyFont="1" applyFill="1" applyBorder="1" applyAlignment="1">
      <alignment horizontal="center" vertical="center"/>
    </xf>
    <xf numFmtId="49" fontId="7" fillId="4" borderId="1" xfId="6" applyNumberFormat="1" applyFont="1" applyFill="1" applyBorder="1" applyAlignment="1">
      <alignment horizontal="center" vertical="center"/>
    </xf>
    <xf numFmtId="0" fontId="6" fillId="0" borderId="1" xfId="9" applyFont="1" applyFill="1" applyBorder="1" applyAlignment="1">
      <alignment horizontal="center" vertical="center"/>
    </xf>
    <xf numFmtId="0" fontId="1" fillId="0" borderId="1" xfId="9" applyFont="1" applyFill="1" applyBorder="1" applyAlignment="1">
      <alignment horizontal="center" vertical="center"/>
    </xf>
    <xf numFmtId="0" fontId="7" fillId="0" borderId="27" xfId="9" applyFont="1" applyBorder="1" applyAlignment="1">
      <alignment horizontal="center" vertical="center"/>
    </xf>
    <xf numFmtId="0" fontId="7" fillId="0" borderId="30" xfId="9" applyFont="1" applyBorder="1" applyAlignment="1">
      <alignment horizontal="center" vertical="center"/>
    </xf>
    <xf numFmtId="0" fontId="7" fillId="4" borderId="5" xfId="6" applyFont="1" applyFill="1" applyBorder="1" applyAlignment="1">
      <alignment horizontal="center" vertical="center"/>
    </xf>
    <xf numFmtId="0" fontId="1" fillId="4" borderId="5" xfId="6" applyNumberFormat="1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1" fillId="4" borderId="27" xfId="0" applyFont="1" applyFill="1" applyBorder="1" applyAlignment="1">
      <alignment horizontal="center" vertical="center"/>
    </xf>
    <xf numFmtId="166" fontId="18" fillId="3" borderId="1" xfId="13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23" fillId="3" borderId="25" xfId="0" applyFont="1" applyFill="1" applyBorder="1" applyAlignment="1">
      <alignment horizontal="center" vertical="center"/>
    </xf>
    <xf numFmtId="0" fontId="0" fillId="6" borderId="0" xfId="0" applyFill="1"/>
    <xf numFmtId="0" fontId="0" fillId="6" borderId="8" xfId="0" applyFill="1" applyBorder="1" applyAlignment="1">
      <alignment horizontal="center"/>
    </xf>
    <xf numFmtId="166" fontId="0" fillId="6" borderId="8" xfId="1" applyNumberFormat="1" applyFont="1" applyFill="1" applyBorder="1" applyAlignment="1">
      <alignment horizontal="center" vertical="center"/>
    </xf>
    <xf numFmtId="166" fontId="0" fillId="6" borderId="1" xfId="1" applyNumberFormat="1" applyFont="1" applyFill="1" applyBorder="1" applyAlignment="1">
      <alignment horizontal="center" vertical="center"/>
    </xf>
    <xf numFmtId="165" fontId="0" fillId="6" borderId="8" xfId="1" applyNumberFormat="1" applyFont="1" applyFill="1" applyBorder="1" applyAlignment="1">
      <alignment horizontal="center" vertical="center"/>
    </xf>
    <xf numFmtId="166" fontId="0" fillId="6" borderId="1" xfId="0" applyNumberForma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 wrapText="1"/>
    </xf>
    <xf numFmtId="9" fontId="3" fillId="4" borderId="12" xfId="2" applyNumberFormat="1" applyFont="1" applyFill="1" applyBorder="1"/>
    <xf numFmtId="0" fontId="2" fillId="4" borderId="0" xfId="0" applyFont="1" applyFill="1" applyAlignment="1">
      <alignment horizontal="center" vertical="center"/>
    </xf>
    <xf numFmtId="10" fontId="0" fillId="4" borderId="0" xfId="0" applyNumberFormat="1" applyFill="1"/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5" fillId="7" borderId="16" xfId="0" applyFont="1" applyFill="1" applyBorder="1" applyAlignment="1">
      <alignment horizontal="center" wrapText="1"/>
    </xf>
    <xf numFmtId="0" fontId="5" fillId="7" borderId="17" xfId="0" applyFont="1" applyFill="1" applyBorder="1" applyAlignment="1">
      <alignment horizontal="center" wrapText="1"/>
    </xf>
    <xf numFmtId="0" fontId="5" fillId="6" borderId="17" xfId="0" applyFont="1" applyFill="1" applyBorder="1" applyAlignment="1">
      <alignment horizontal="center" wrapText="1"/>
    </xf>
    <xf numFmtId="0" fontId="5" fillId="7" borderId="18" xfId="0" applyFont="1" applyFill="1" applyBorder="1" applyAlignment="1">
      <alignment horizontal="center" wrapText="1"/>
    </xf>
    <xf numFmtId="0" fontId="5" fillId="7" borderId="2" xfId="0" applyFont="1" applyFill="1" applyBorder="1" applyAlignment="1">
      <alignment horizontal="center" wrapText="1"/>
    </xf>
    <xf numFmtId="0" fontId="5" fillId="7" borderId="6" xfId="0" applyFont="1" applyFill="1" applyBorder="1" applyAlignment="1">
      <alignment horizontal="center" wrapText="1"/>
    </xf>
    <xf numFmtId="0" fontId="3" fillId="3" borderId="9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5" fillId="7" borderId="7" xfId="0" applyFont="1" applyFill="1" applyBorder="1" applyAlignment="1">
      <alignment horizontal="center" wrapText="1"/>
    </xf>
    <xf numFmtId="0" fontId="5" fillId="7" borderId="9" xfId="0" applyFont="1" applyFill="1" applyBorder="1" applyAlignment="1">
      <alignment horizontal="center" wrapText="1"/>
    </xf>
    <xf numFmtId="0" fontId="3" fillId="3" borderId="19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3" borderId="26" xfId="0" applyFont="1" applyFill="1" applyBorder="1" applyAlignment="1">
      <alignment horizontal="center" vertical="center" wrapText="1"/>
    </xf>
    <xf numFmtId="0" fontId="23" fillId="3" borderId="10" xfId="0" applyFont="1" applyFill="1" applyBorder="1" applyAlignment="1">
      <alignment horizontal="center" vertical="center"/>
    </xf>
  </cellXfs>
  <cellStyles count="14">
    <cellStyle name="Comma" xfId="1" builtinId="3"/>
    <cellStyle name="Comma 2" xfId="10"/>
    <cellStyle name="Comma 3" xfId="4"/>
    <cellStyle name="Comma 3 2" xfId="7"/>
    <cellStyle name="Comma 4" xfId="5"/>
    <cellStyle name="Comma 5" xfId="11"/>
    <cellStyle name="Currency" xfId="13" builtinId="4"/>
    <cellStyle name="Currency 2" xfId="12"/>
    <cellStyle name="Normal" xfId="0" builtinId="0"/>
    <cellStyle name="Normal 2" xfId="3"/>
    <cellStyle name="Normal 2 2" xfId="6"/>
    <cellStyle name="Normal 3" xfId="9"/>
    <cellStyle name="Normal 4" xfId="8"/>
    <cellStyle name="Percent" xfId="2" builtinId="5"/>
  </cellStyles>
  <dxfs count="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66FF33"/>
      <color rgb="FFA0F8DB"/>
      <color rgb="FF9DEC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Q132"/>
  <sheetViews>
    <sheetView showGridLines="0" zoomScale="80" zoomScaleNormal="80" workbookViewId="0">
      <pane xSplit="2" ySplit="2" topLeftCell="C3" activePane="bottomRight" state="frozen"/>
      <selection pane="topRight" activeCell="C1" sqref="C1"/>
      <selection pane="bottomLeft" activeCell="A4" sqref="A4"/>
      <selection pane="bottomRight" activeCell="D134" sqref="D134"/>
    </sheetView>
  </sheetViews>
  <sheetFormatPr defaultRowHeight="15"/>
  <cols>
    <col min="1" max="1" width="4.42578125" style="3" bestFit="1" customWidth="1"/>
    <col min="2" max="2" width="38.140625" bestFit="1" customWidth="1"/>
    <col min="3" max="3" width="13.5703125" bestFit="1" customWidth="1"/>
    <col min="4" max="4" width="19.85546875" bestFit="1" customWidth="1"/>
    <col min="5" max="5" width="15.140625" bestFit="1" customWidth="1"/>
    <col min="6" max="6" width="18.5703125" bestFit="1" customWidth="1"/>
    <col min="7" max="7" width="15.140625" style="57" bestFit="1" customWidth="1"/>
    <col min="8" max="8" width="18.140625" bestFit="1" customWidth="1"/>
    <col min="9" max="9" width="15.140625" bestFit="1" customWidth="1"/>
    <col min="10" max="10" width="13.7109375" customWidth="1"/>
    <col min="11" max="11" width="14.42578125" bestFit="1" customWidth="1"/>
    <col min="12" max="13" width="15.140625" bestFit="1" customWidth="1"/>
    <col min="14" max="14" width="18.140625" bestFit="1" customWidth="1"/>
    <col min="15" max="16" width="15.85546875" bestFit="1" customWidth="1"/>
    <col min="17" max="17" width="15.140625" bestFit="1" customWidth="1"/>
  </cols>
  <sheetData>
    <row r="1" spans="1:17" ht="30.75" customHeight="1">
      <c r="A1" s="218" t="s">
        <v>1444</v>
      </c>
      <c r="B1" s="219"/>
      <c r="C1" s="219"/>
      <c r="D1" s="219"/>
      <c r="E1" s="219"/>
      <c r="F1" s="219"/>
      <c r="G1" s="220"/>
      <c r="H1" s="219"/>
      <c r="I1" s="219"/>
      <c r="J1" s="219"/>
      <c r="K1" s="219"/>
      <c r="L1" s="219"/>
      <c r="M1" s="219"/>
      <c r="N1" s="219"/>
      <c r="O1" s="221"/>
      <c r="P1" s="6" t="s">
        <v>185</v>
      </c>
      <c r="Q1" s="7">
        <v>1</v>
      </c>
    </row>
    <row r="2" spans="1:17" s="5" customFormat="1" ht="45" customHeight="1">
      <c r="A2" s="148" t="s">
        <v>1364</v>
      </c>
      <c r="B2" s="17" t="s">
        <v>137</v>
      </c>
      <c r="C2" s="17" t="s">
        <v>0</v>
      </c>
      <c r="D2" s="17" t="s">
        <v>1</v>
      </c>
      <c r="E2" s="48" t="s">
        <v>1438</v>
      </c>
      <c r="F2" s="50" t="s">
        <v>1439</v>
      </c>
      <c r="G2" s="212" t="s">
        <v>1465</v>
      </c>
      <c r="H2" s="18" t="s">
        <v>182</v>
      </c>
      <c r="I2" s="18" t="s">
        <v>183</v>
      </c>
      <c r="J2" s="18" t="s">
        <v>1093</v>
      </c>
      <c r="K2" s="18" t="s">
        <v>1094</v>
      </c>
      <c r="L2" s="18" t="s">
        <v>1095</v>
      </c>
      <c r="M2" s="18" t="s">
        <v>1096</v>
      </c>
      <c r="N2" s="53" t="s">
        <v>1117</v>
      </c>
      <c r="O2" s="53" t="s">
        <v>1118</v>
      </c>
      <c r="P2" s="18" t="s">
        <v>175</v>
      </c>
      <c r="Q2" s="18" t="s">
        <v>176</v>
      </c>
    </row>
    <row r="3" spans="1:17" hidden="1">
      <c r="A3" s="13">
        <v>1</v>
      </c>
      <c r="B3" s="145" t="s">
        <v>1304</v>
      </c>
      <c r="C3" s="14" t="s">
        <v>3</v>
      </c>
      <c r="D3" s="45" t="s">
        <v>3</v>
      </c>
      <c r="E3" s="141">
        <v>2047675.8737999995</v>
      </c>
      <c r="F3" s="15">
        <v>2068954.9361999994</v>
      </c>
      <c r="G3" s="147">
        <f t="shared" ref="G3:G65" si="0">IFERROR(F3/E3,0)</f>
        <v>1.0103918118449631</v>
      </c>
      <c r="H3" s="15">
        <f t="shared" ref="H3:H34" si="1">(E3*0.8)-F3</f>
        <v>-430814.23715999979</v>
      </c>
      <c r="I3" s="15">
        <f t="shared" ref="I3:I34" si="2">H3/$Q$1</f>
        <v>-430814.23715999979</v>
      </c>
      <c r="J3" s="15">
        <f>(E3*0.86)-F3</f>
        <v>-307953.68473199988</v>
      </c>
      <c r="K3" s="15">
        <f>J3/$Q$1</f>
        <v>-307953.68473199988</v>
      </c>
      <c r="L3" s="15">
        <f>(E3*0.91)-F3</f>
        <v>-205569.89104199992</v>
      </c>
      <c r="M3" s="15">
        <f>L3/$Q$1</f>
        <v>-205569.89104199992</v>
      </c>
      <c r="N3" s="54">
        <f>(E3*0.96)-F3</f>
        <v>-103186.09735199995</v>
      </c>
      <c r="O3" s="15">
        <f>N3/$Q$1</f>
        <v>-103186.09735199995</v>
      </c>
      <c r="P3" s="16">
        <f t="shared" ref="P3:P34" si="3">E3-F3</f>
        <v>-21279.062399999937</v>
      </c>
      <c r="Q3" s="15">
        <f>P3/$Q$1</f>
        <v>-21279.062399999937</v>
      </c>
    </row>
    <row r="4" spans="1:17" hidden="1">
      <c r="A4" s="1">
        <v>2</v>
      </c>
      <c r="B4" s="2" t="s">
        <v>6</v>
      </c>
      <c r="C4" s="2" t="s">
        <v>3</v>
      </c>
      <c r="D4" s="29" t="s">
        <v>5</v>
      </c>
      <c r="E4" s="141">
        <v>2881846.7553666667</v>
      </c>
      <c r="F4" s="15">
        <v>2977399.5982000004</v>
      </c>
      <c r="G4" s="147">
        <f t="shared" si="0"/>
        <v>1.0331568091382348</v>
      </c>
      <c r="H4" s="15">
        <f t="shared" si="1"/>
        <v>-671922.19390666671</v>
      </c>
      <c r="I4" s="10">
        <f t="shared" si="2"/>
        <v>-671922.19390666671</v>
      </c>
      <c r="J4" s="15">
        <f t="shared" ref="J4:J66" si="4">(E4*0.86)-F4</f>
        <v>-499011.38858466689</v>
      </c>
      <c r="K4" s="15">
        <f t="shared" ref="K4:K65" si="5">J4/$Q$1</f>
        <v>-499011.38858466689</v>
      </c>
      <c r="L4" s="15">
        <f t="shared" ref="L4:L66" si="6">(E4*0.91)-F4</f>
        <v>-354919.05081633339</v>
      </c>
      <c r="M4" s="15">
        <f t="shared" ref="M4:O65" si="7">L4/$Q$1</f>
        <v>-354919.05081633339</v>
      </c>
      <c r="N4" s="54">
        <f t="shared" ref="N4:N66" si="8">(E4*0.96)-F4</f>
        <v>-210826.71304800035</v>
      </c>
      <c r="O4" s="15">
        <f t="shared" si="7"/>
        <v>-210826.71304800035</v>
      </c>
      <c r="P4" s="12">
        <f t="shared" si="3"/>
        <v>-95552.842833333649</v>
      </c>
      <c r="Q4" s="10">
        <f t="shared" ref="Q4:Q65" si="9">P4/$Q$1</f>
        <v>-95552.842833333649</v>
      </c>
    </row>
    <row r="5" spans="1:17" hidden="1">
      <c r="A5" s="1">
        <v>3</v>
      </c>
      <c r="B5" s="29" t="s">
        <v>1261</v>
      </c>
      <c r="C5" s="2" t="s">
        <v>3</v>
      </c>
      <c r="D5" s="29" t="s">
        <v>3</v>
      </c>
      <c r="E5" s="141">
        <v>3350609.3944333326</v>
      </c>
      <c r="F5" s="15">
        <v>3653248.2976999991</v>
      </c>
      <c r="G5" s="147">
        <f t="shared" si="0"/>
        <v>1.0903235404787761</v>
      </c>
      <c r="H5" s="15">
        <f t="shared" si="1"/>
        <v>-972760.78215333261</v>
      </c>
      <c r="I5" s="10">
        <f t="shared" si="2"/>
        <v>-972760.78215333261</v>
      </c>
      <c r="J5" s="15">
        <f t="shared" si="4"/>
        <v>-771724.21848733304</v>
      </c>
      <c r="K5" s="15">
        <f t="shared" si="5"/>
        <v>-771724.21848733304</v>
      </c>
      <c r="L5" s="15">
        <f t="shared" si="6"/>
        <v>-604193.7487656665</v>
      </c>
      <c r="M5" s="15">
        <f t="shared" si="7"/>
        <v>-604193.7487656665</v>
      </c>
      <c r="N5" s="54">
        <f t="shared" si="8"/>
        <v>-436663.27904399997</v>
      </c>
      <c r="O5" s="15">
        <f t="shared" si="7"/>
        <v>-436663.27904399997</v>
      </c>
      <c r="P5" s="12">
        <f t="shared" si="3"/>
        <v>-302638.90326666646</v>
      </c>
      <c r="Q5" s="10">
        <f t="shared" si="9"/>
        <v>-302638.90326666646</v>
      </c>
    </row>
    <row r="6" spans="1:17" hidden="1">
      <c r="A6" s="13">
        <v>4</v>
      </c>
      <c r="B6" s="2" t="s">
        <v>9</v>
      </c>
      <c r="C6" s="2" t="s">
        <v>3</v>
      </c>
      <c r="D6" s="29" t="s">
        <v>8</v>
      </c>
      <c r="E6" s="141">
        <v>4067724.1552523803</v>
      </c>
      <c r="F6" s="15">
        <v>3504359.6668000002</v>
      </c>
      <c r="G6" s="147">
        <f t="shared" si="0"/>
        <v>0.86150376305017018</v>
      </c>
      <c r="H6" s="15">
        <f t="shared" si="1"/>
        <v>-250180.342598096</v>
      </c>
      <c r="I6" s="10">
        <f t="shared" si="2"/>
        <v>-250180.342598096</v>
      </c>
      <c r="J6" s="15">
        <f t="shared" si="4"/>
        <v>-6116.8932829531841</v>
      </c>
      <c r="K6" s="15">
        <f t="shared" si="5"/>
        <v>-6116.8932829531841</v>
      </c>
      <c r="L6" s="15">
        <f t="shared" si="6"/>
        <v>197269.31447966583</v>
      </c>
      <c r="M6" s="15">
        <f t="shared" si="7"/>
        <v>197269.31447966583</v>
      </c>
      <c r="N6" s="54">
        <f t="shared" si="8"/>
        <v>400655.52224228485</v>
      </c>
      <c r="O6" s="15">
        <f t="shared" si="7"/>
        <v>400655.52224228485</v>
      </c>
      <c r="P6" s="12">
        <f t="shared" si="3"/>
        <v>563364.48845238006</v>
      </c>
      <c r="Q6" s="10">
        <f t="shared" si="9"/>
        <v>563364.48845238006</v>
      </c>
    </row>
    <row r="7" spans="1:17" hidden="1">
      <c r="A7" s="1">
        <v>5</v>
      </c>
      <c r="B7" s="2" t="s">
        <v>14</v>
      </c>
      <c r="C7" s="2" t="s">
        <v>3</v>
      </c>
      <c r="D7" s="29" t="s">
        <v>13</v>
      </c>
      <c r="E7" s="141">
        <v>4215458.5795047609</v>
      </c>
      <c r="F7" s="15">
        <v>2742652.9966000002</v>
      </c>
      <c r="G7" s="147">
        <f t="shared" si="0"/>
        <v>0.65061794461332645</v>
      </c>
      <c r="H7" s="15">
        <f t="shared" si="1"/>
        <v>629713.86700380873</v>
      </c>
      <c r="I7" s="10">
        <f t="shared" si="2"/>
        <v>629713.86700380873</v>
      </c>
      <c r="J7" s="15">
        <f t="shared" si="4"/>
        <v>882641.38177409396</v>
      </c>
      <c r="K7" s="15">
        <f t="shared" si="5"/>
        <v>882641.38177409396</v>
      </c>
      <c r="L7" s="15">
        <f t="shared" si="6"/>
        <v>1093414.3107493324</v>
      </c>
      <c r="M7" s="15">
        <f t="shared" si="7"/>
        <v>1093414.3107493324</v>
      </c>
      <c r="N7" s="54">
        <f t="shared" si="8"/>
        <v>1304187.23972457</v>
      </c>
      <c r="O7" s="15">
        <f t="shared" si="7"/>
        <v>1304187.23972457</v>
      </c>
      <c r="P7" s="12">
        <f t="shared" si="3"/>
        <v>1472805.5829047607</v>
      </c>
      <c r="Q7" s="10">
        <f t="shared" si="9"/>
        <v>1472805.5829047607</v>
      </c>
    </row>
    <row r="8" spans="1:17" hidden="1">
      <c r="A8" s="1">
        <v>6</v>
      </c>
      <c r="B8" s="2" t="s">
        <v>10</v>
      </c>
      <c r="C8" s="2" t="s">
        <v>3</v>
      </c>
      <c r="D8" s="29" t="s">
        <v>8</v>
      </c>
      <c r="E8" s="141">
        <v>4951956.0743714292</v>
      </c>
      <c r="F8" s="15">
        <v>3963854.4142999989</v>
      </c>
      <c r="G8" s="147">
        <f t="shared" si="0"/>
        <v>0.80046235361713025</v>
      </c>
      <c r="H8" s="15">
        <f t="shared" si="1"/>
        <v>-2289.5548028554767</v>
      </c>
      <c r="I8" s="10">
        <f t="shared" si="2"/>
        <v>-2289.5548028554767</v>
      </c>
      <c r="J8" s="15">
        <f t="shared" si="4"/>
        <v>294827.80965943029</v>
      </c>
      <c r="K8" s="15">
        <f t="shared" si="5"/>
        <v>294827.80965943029</v>
      </c>
      <c r="L8" s="15">
        <f t="shared" si="6"/>
        <v>542425.61337800184</v>
      </c>
      <c r="M8" s="15">
        <f t="shared" si="7"/>
        <v>542425.61337800184</v>
      </c>
      <c r="N8" s="54">
        <f t="shared" si="8"/>
        <v>790023.41709657246</v>
      </c>
      <c r="O8" s="15">
        <f t="shared" si="7"/>
        <v>790023.41709657246</v>
      </c>
      <c r="P8" s="12">
        <f t="shared" si="3"/>
        <v>988101.66007143026</v>
      </c>
      <c r="Q8" s="10">
        <f t="shared" si="9"/>
        <v>988101.66007143026</v>
      </c>
    </row>
    <row r="9" spans="1:17" hidden="1">
      <c r="A9" s="13">
        <v>7</v>
      </c>
      <c r="B9" s="2" t="s">
        <v>15</v>
      </c>
      <c r="C9" s="2" t="s">
        <v>3</v>
      </c>
      <c r="D9" s="29" t="s">
        <v>5</v>
      </c>
      <c r="E9" s="141">
        <v>5358329.6189809516</v>
      </c>
      <c r="F9" s="15">
        <v>5380214.715900002</v>
      </c>
      <c r="G9" s="147">
        <f t="shared" si="0"/>
        <v>1.00408431329822</v>
      </c>
      <c r="H9" s="15">
        <f t="shared" si="1"/>
        <v>-1093551.0207152404</v>
      </c>
      <c r="I9" s="10">
        <f t="shared" si="2"/>
        <v>-1093551.0207152404</v>
      </c>
      <c r="J9" s="15">
        <f t="shared" si="4"/>
        <v>-772051.24357638415</v>
      </c>
      <c r="K9" s="15">
        <f t="shared" si="5"/>
        <v>-772051.24357638415</v>
      </c>
      <c r="L9" s="15">
        <f t="shared" si="6"/>
        <v>-504134.7626273362</v>
      </c>
      <c r="M9" s="15">
        <f t="shared" si="7"/>
        <v>-504134.7626273362</v>
      </c>
      <c r="N9" s="54">
        <f t="shared" si="8"/>
        <v>-236218.28167828824</v>
      </c>
      <c r="O9" s="15">
        <f t="shared" si="7"/>
        <v>-236218.28167828824</v>
      </c>
      <c r="P9" s="12">
        <f t="shared" si="3"/>
        <v>-21885.09691905044</v>
      </c>
      <c r="Q9" s="10">
        <f t="shared" si="9"/>
        <v>-21885.09691905044</v>
      </c>
    </row>
    <row r="10" spans="1:17" hidden="1">
      <c r="A10" s="1">
        <v>8</v>
      </c>
      <c r="B10" s="2" t="s">
        <v>16</v>
      </c>
      <c r="C10" s="2" t="s">
        <v>3</v>
      </c>
      <c r="D10" s="29" t="s">
        <v>8</v>
      </c>
      <c r="E10" s="141">
        <v>5060804.9412761908</v>
      </c>
      <c r="F10" s="15">
        <v>4353309.2239999995</v>
      </c>
      <c r="G10" s="147">
        <f t="shared" si="0"/>
        <v>0.86020095113608919</v>
      </c>
      <c r="H10" s="15">
        <f t="shared" si="1"/>
        <v>-304665.27097904682</v>
      </c>
      <c r="I10" s="10">
        <f t="shared" si="2"/>
        <v>-304665.27097904682</v>
      </c>
      <c r="J10" s="15">
        <f t="shared" si="4"/>
        <v>-1016.9745024750009</v>
      </c>
      <c r="K10" s="15">
        <f t="shared" si="5"/>
        <v>-1016.9745024750009</v>
      </c>
      <c r="L10" s="15">
        <f t="shared" si="6"/>
        <v>252023.27256133407</v>
      </c>
      <c r="M10" s="15">
        <f t="shared" si="7"/>
        <v>252023.27256133407</v>
      </c>
      <c r="N10" s="54">
        <f t="shared" si="8"/>
        <v>505063.51962514315</v>
      </c>
      <c r="O10" s="15">
        <f t="shared" si="7"/>
        <v>505063.51962514315</v>
      </c>
      <c r="P10" s="12">
        <f t="shared" si="3"/>
        <v>707495.71727619134</v>
      </c>
      <c r="Q10" s="10">
        <f t="shared" si="9"/>
        <v>707495.71727619134</v>
      </c>
    </row>
    <row r="11" spans="1:17" hidden="1">
      <c r="A11" s="1">
        <v>9</v>
      </c>
      <c r="B11" s="2" t="s">
        <v>11</v>
      </c>
      <c r="C11" s="2" t="s">
        <v>3</v>
      </c>
      <c r="D11" s="29" t="s">
        <v>8</v>
      </c>
      <c r="E11" s="141">
        <v>5635731.9059380954</v>
      </c>
      <c r="F11" s="15">
        <v>4522301.8717</v>
      </c>
      <c r="G11" s="147">
        <f t="shared" si="0"/>
        <v>0.80243381821180515</v>
      </c>
      <c r="H11" s="15">
        <f t="shared" si="1"/>
        <v>-13716.346949523315</v>
      </c>
      <c r="I11" s="10">
        <f t="shared" si="2"/>
        <v>-13716.346949523315</v>
      </c>
      <c r="J11" s="15">
        <f t="shared" si="4"/>
        <v>324427.56740676239</v>
      </c>
      <c r="K11" s="15">
        <f t="shared" si="5"/>
        <v>324427.56740676239</v>
      </c>
      <c r="L11" s="15">
        <f t="shared" si="6"/>
        <v>606214.16270366684</v>
      </c>
      <c r="M11" s="15">
        <f t="shared" si="7"/>
        <v>606214.16270366684</v>
      </c>
      <c r="N11" s="54">
        <f t="shared" si="8"/>
        <v>888000.75800057128</v>
      </c>
      <c r="O11" s="15">
        <f t="shared" si="7"/>
        <v>888000.75800057128</v>
      </c>
      <c r="P11" s="12">
        <f t="shared" si="3"/>
        <v>1113430.0342380954</v>
      </c>
      <c r="Q11" s="10">
        <f t="shared" si="9"/>
        <v>1113430.0342380954</v>
      </c>
    </row>
    <row r="12" spans="1:17" hidden="1">
      <c r="A12" s="13">
        <v>10</v>
      </c>
      <c r="B12" s="2" t="s">
        <v>7</v>
      </c>
      <c r="C12" s="2" t="s">
        <v>3</v>
      </c>
      <c r="D12" s="29" t="s">
        <v>5</v>
      </c>
      <c r="E12" s="141">
        <v>7380709.1902809516</v>
      </c>
      <c r="F12" s="15">
        <v>8050466.5469999993</v>
      </c>
      <c r="G12" s="147">
        <f t="shared" si="0"/>
        <v>1.0907443091784454</v>
      </c>
      <c r="H12" s="15">
        <f t="shared" si="1"/>
        <v>-2145899.1947752377</v>
      </c>
      <c r="I12" s="10">
        <f t="shared" si="2"/>
        <v>-2145899.1947752377</v>
      </c>
      <c r="J12" s="15">
        <f t="shared" si="4"/>
        <v>-1703056.6433583815</v>
      </c>
      <c r="K12" s="15">
        <f t="shared" si="5"/>
        <v>-1703056.6433583815</v>
      </c>
      <c r="L12" s="15">
        <f t="shared" si="6"/>
        <v>-1334021.1838443335</v>
      </c>
      <c r="M12" s="15">
        <f t="shared" si="7"/>
        <v>-1334021.1838443335</v>
      </c>
      <c r="N12" s="54">
        <f t="shared" si="8"/>
        <v>-964985.7243302865</v>
      </c>
      <c r="O12" s="15">
        <f t="shared" si="7"/>
        <v>-964985.7243302865</v>
      </c>
      <c r="P12" s="12">
        <f t="shared" si="3"/>
        <v>-669757.35671904776</v>
      </c>
      <c r="Q12" s="10">
        <f t="shared" si="9"/>
        <v>-669757.35671904776</v>
      </c>
    </row>
    <row r="13" spans="1:17" hidden="1">
      <c r="A13" s="1">
        <v>11</v>
      </c>
      <c r="B13" s="2" t="s">
        <v>4</v>
      </c>
      <c r="C13" s="2" t="s">
        <v>3</v>
      </c>
      <c r="D13" s="29" t="s">
        <v>5</v>
      </c>
      <c r="E13" s="141">
        <v>9036444.9773285706</v>
      </c>
      <c r="F13" s="15">
        <v>9037525.7515999954</v>
      </c>
      <c r="G13" s="147">
        <f t="shared" si="0"/>
        <v>1.0001196017099796</v>
      </c>
      <c r="H13" s="15">
        <f t="shared" si="1"/>
        <v>-1808369.7697371384</v>
      </c>
      <c r="I13" s="10">
        <f t="shared" si="2"/>
        <v>-1808369.7697371384</v>
      </c>
      <c r="J13" s="15">
        <f t="shared" si="4"/>
        <v>-1266183.0710974252</v>
      </c>
      <c r="K13" s="15">
        <f t="shared" si="5"/>
        <v>-1266183.0710974252</v>
      </c>
      <c r="L13" s="15">
        <f t="shared" si="6"/>
        <v>-814360.82223099563</v>
      </c>
      <c r="M13" s="15">
        <f t="shared" si="7"/>
        <v>-814360.82223099563</v>
      </c>
      <c r="N13" s="54">
        <f t="shared" si="8"/>
        <v>-362538.57336456887</v>
      </c>
      <c r="O13" s="15">
        <f t="shared" si="7"/>
        <v>-362538.57336456887</v>
      </c>
      <c r="P13" s="12">
        <f t="shared" si="3"/>
        <v>-1080.7742714248598</v>
      </c>
      <c r="Q13" s="10">
        <f t="shared" si="9"/>
        <v>-1080.7742714248598</v>
      </c>
    </row>
    <row r="14" spans="1:17" hidden="1">
      <c r="A14" s="1">
        <v>12</v>
      </c>
      <c r="B14" s="2" t="s">
        <v>2</v>
      </c>
      <c r="C14" s="2" t="s">
        <v>3</v>
      </c>
      <c r="D14" s="29" t="s">
        <v>13</v>
      </c>
      <c r="E14" s="141">
        <v>8184002.5876476187</v>
      </c>
      <c r="F14" s="15">
        <v>9808770.630900003</v>
      </c>
      <c r="G14" s="147">
        <f t="shared" si="0"/>
        <v>1.1985297567848645</v>
      </c>
      <c r="H14" s="15">
        <f t="shared" si="1"/>
        <v>-3261568.5607819073</v>
      </c>
      <c r="I14" s="10">
        <f t="shared" si="2"/>
        <v>-3261568.5607819073</v>
      </c>
      <c r="J14" s="15">
        <f t="shared" si="4"/>
        <v>-2770528.4055230506</v>
      </c>
      <c r="K14" s="15">
        <f t="shared" si="5"/>
        <v>-2770528.4055230506</v>
      </c>
      <c r="L14" s="15">
        <f t="shared" si="6"/>
        <v>-2361328.2761406694</v>
      </c>
      <c r="M14" s="15">
        <f t="shared" si="7"/>
        <v>-2361328.2761406694</v>
      </c>
      <c r="N14" s="54">
        <f t="shared" si="8"/>
        <v>-1952128.1467582891</v>
      </c>
      <c r="O14" s="15">
        <f t="shared" si="7"/>
        <v>-1952128.1467582891</v>
      </c>
      <c r="P14" s="12">
        <f t="shared" si="3"/>
        <v>-1624768.0432523843</v>
      </c>
      <c r="Q14" s="10">
        <f t="shared" si="9"/>
        <v>-1624768.0432523843</v>
      </c>
    </row>
    <row r="15" spans="1:17" hidden="1">
      <c r="A15" s="13">
        <v>13</v>
      </c>
      <c r="B15" s="2" t="s">
        <v>12</v>
      </c>
      <c r="C15" s="2" t="s">
        <v>3</v>
      </c>
      <c r="D15" s="45" t="s">
        <v>13</v>
      </c>
      <c r="E15" s="141">
        <v>9749010.1702380963</v>
      </c>
      <c r="F15" s="15">
        <v>11130421.565800002</v>
      </c>
      <c r="G15" s="147">
        <f t="shared" si="0"/>
        <v>1.141697605340396</v>
      </c>
      <c r="H15" s="15">
        <f t="shared" si="1"/>
        <v>-3331213.4296095241</v>
      </c>
      <c r="I15" s="10">
        <f t="shared" si="2"/>
        <v>-3331213.4296095241</v>
      </c>
      <c r="J15" s="15">
        <f t="shared" si="4"/>
        <v>-2746272.8193952395</v>
      </c>
      <c r="K15" s="15">
        <f t="shared" si="5"/>
        <v>-2746272.8193952395</v>
      </c>
      <c r="L15" s="15">
        <f t="shared" si="6"/>
        <v>-2258822.3108833339</v>
      </c>
      <c r="M15" s="15">
        <f t="shared" si="7"/>
        <v>-2258822.3108833339</v>
      </c>
      <c r="N15" s="54">
        <f t="shared" si="8"/>
        <v>-1771371.8023714293</v>
      </c>
      <c r="O15" s="15">
        <f t="shared" si="7"/>
        <v>-1771371.8023714293</v>
      </c>
      <c r="P15" s="12">
        <f t="shared" si="3"/>
        <v>-1381411.3955619056</v>
      </c>
      <c r="Q15" s="10">
        <f t="shared" si="9"/>
        <v>-1381411.3955619056</v>
      </c>
    </row>
    <row r="16" spans="1:17" hidden="1">
      <c r="A16" s="1">
        <v>14</v>
      </c>
      <c r="B16" s="2" t="s">
        <v>17</v>
      </c>
      <c r="C16" s="2" t="s">
        <v>3</v>
      </c>
      <c r="D16" s="29" t="s">
        <v>3</v>
      </c>
      <c r="E16" s="141">
        <v>10061535.154695241</v>
      </c>
      <c r="F16" s="15">
        <v>10076325.233600006</v>
      </c>
      <c r="G16" s="147">
        <f t="shared" si="0"/>
        <v>1.0014699624537775</v>
      </c>
      <c r="H16" s="15">
        <f t="shared" si="1"/>
        <v>-2027097.1098438129</v>
      </c>
      <c r="I16" s="10">
        <f t="shared" si="2"/>
        <v>-2027097.1098438129</v>
      </c>
      <c r="J16" s="15">
        <f t="shared" si="4"/>
        <v>-1423405.0005620979</v>
      </c>
      <c r="K16" s="15">
        <f t="shared" si="5"/>
        <v>-1423405.0005620979</v>
      </c>
      <c r="L16" s="15">
        <f t="shared" si="6"/>
        <v>-920328.24282733537</v>
      </c>
      <c r="M16" s="15">
        <f t="shared" si="7"/>
        <v>-920328.24282733537</v>
      </c>
      <c r="N16" s="54">
        <f t="shared" si="8"/>
        <v>-417251.48509257473</v>
      </c>
      <c r="O16" s="15">
        <f t="shared" si="7"/>
        <v>-417251.48509257473</v>
      </c>
      <c r="P16" s="12">
        <f t="shared" si="3"/>
        <v>-14790.078904764727</v>
      </c>
      <c r="Q16" s="10">
        <f t="shared" si="9"/>
        <v>-14790.078904764727</v>
      </c>
    </row>
    <row r="17" spans="1:17" hidden="1">
      <c r="A17" s="1">
        <v>15</v>
      </c>
      <c r="B17" s="2" t="s">
        <v>1162</v>
      </c>
      <c r="C17" s="2" t="s">
        <v>173</v>
      </c>
      <c r="D17" s="29" t="s">
        <v>19</v>
      </c>
      <c r="E17" s="141">
        <v>5293521.8939809529</v>
      </c>
      <c r="F17" s="15">
        <v>1125386.1873999999</v>
      </c>
      <c r="G17" s="147">
        <f t="shared" si="0"/>
        <v>0.21259687027640908</v>
      </c>
      <c r="H17" s="15">
        <f t="shared" si="1"/>
        <v>3109431.3277847627</v>
      </c>
      <c r="I17" s="10">
        <f t="shared" si="2"/>
        <v>3109431.3277847627</v>
      </c>
      <c r="J17" s="15">
        <f t="shared" si="4"/>
        <v>3427042.6414236194</v>
      </c>
      <c r="K17" s="15">
        <f t="shared" si="5"/>
        <v>3427042.6414236194</v>
      </c>
      <c r="L17" s="15">
        <f t="shared" si="6"/>
        <v>3691718.7361226669</v>
      </c>
      <c r="M17" s="15">
        <f t="shared" si="7"/>
        <v>3691718.7361226669</v>
      </c>
      <c r="N17" s="54">
        <f t="shared" si="8"/>
        <v>3956394.8308217144</v>
      </c>
      <c r="O17" s="15">
        <f t="shared" si="7"/>
        <v>3956394.8308217144</v>
      </c>
      <c r="P17" s="12">
        <f t="shared" si="3"/>
        <v>4168135.7065809527</v>
      </c>
      <c r="Q17" s="10">
        <f t="shared" si="9"/>
        <v>4168135.7065809527</v>
      </c>
    </row>
    <row r="18" spans="1:17" hidden="1">
      <c r="A18" s="13">
        <v>16</v>
      </c>
      <c r="B18" s="139" t="s">
        <v>1082</v>
      </c>
      <c r="C18" s="2" t="s">
        <v>173</v>
      </c>
      <c r="D18" s="29" t="s">
        <v>21</v>
      </c>
      <c r="E18" s="141">
        <v>3435073.1052333345</v>
      </c>
      <c r="F18" s="15">
        <v>951165.68889999983</v>
      </c>
      <c r="G18" s="147">
        <f t="shared" si="0"/>
        <v>0.27689823760981935</v>
      </c>
      <c r="H18" s="15">
        <f t="shared" si="1"/>
        <v>1796892.795286668</v>
      </c>
      <c r="I18" s="10">
        <f t="shared" si="2"/>
        <v>1796892.795286668</v>
      </c>
      <c r="J18" s="15">
        <f t="shared" si="4"/>
        <v>2002997.1816006675</v>
      </c>
      <c r="K18" s="15">
        <f t="shared" si="5"/>
        <v>2002997.1816006675</v>
      </c>
      <c r="L18" s="15">
        <f t="shared" si="6"/>
        <v>2174750.8368623345</v>
      </c>
      <c r="M18" s="15">
        <f t="shared" si="7"/>
        <v>2174750.8368623345</v>
      </c>
      <c r="N18" s="54">
        <f t="shared" si="8"/>
        <v>2346504.492124001</v>
      </c>
      <c r="O18" s="15">
        <f t="shared" si="7"/>
        <v>2346504.492124001</v>
      </c>
      <c r="P18" s="12">
        <f t="shared" si="3"/>
        <v>2483907.4163333345</v>
      </c>
      <c r="Q18" s="10">
        <f t="shared" si="9"/>
        <v>2483907.4163333345</v>
      </c>
    </row>
    <row r="19" spans="1:17" hidden="1">
      <c r="A19" s="1">
        <v>17</v>
      </c>
      <c r="B19" s="2" t="s">
        <v>146</v>
      </c>
      <c r="C19" s="2" t="s">
        <v>173</v>
      </c>
      <c r="D19" s="29" t="s">
        <v>20</v>
      </c>
      <c r="E19" s="141">
        <v>1953766.196095238</v>
      </c>
      <c r="F19" s="15">
        <v>2453127.3789999997</v>
      </c>
      <c r="G19" s="147">
        <f t="shared" si="0"/>
        <v>1.255589017715004</v>
      </c>
      <c r="H19" s="15">
        <f t="shared" si="1"/>
        <v>-890114.42212380935</v>
      </c>
      <c r="I19" s="10">
        <f t="shared" si="2"/>
        <v>-890114.42212380935</v>
      </c>
      <c r="J19" s="15">
        <f t="shared" si="4"/>
        <v>-772888.45035809511</v>
      </c>
      <c r="K19" s="15">
        <f t="shared" si="5"/>
        <v>-772888.45035809511</v>
      </c>
      <c r="L19" s="15">
        <f t="shared" si="6"/>
        <v>-675200.1405533331</v>
      </c>
      <c r="M19" s="15">
        <f t="shared" si="7"/>
        <v>-675200.1405533331</v>
      </c>
      <c r="N19" s="54">
        <f t="shared" si="8"/>
        <v>-577511.83074857132</v>
      </c>
      <c r="O19" s="15">
        <f t="shared" si="7"/>
        <v>-577511.83074857132</v>
      </c>
      <c r="P19" s="12">
        <f t="shared" si="3"/>
        <v>-499361.18290476175</v>
      </c>
      <c r="Q19" s="10">
        <f t="shared" si="9"/>
        <v>-499361.18290476175</v>
      </c>
    </row>
    <row r="20" spans="1:17" hidden="1">
      <c r="A20" s="1">
        <v>18</v>
      </c>
      <c r="B20" s="2" t="s">
        <v>147</v>
      </c>
      <c r="C20" s="2" t="s">
        <v>173</v>
      </c>
      <c r="D20" s="29" t="s">
        <v>23</v>
      </c>
      <c r="E20" s="141">
        <v>3656949.3621904766</v>
      </c>
      <c r="F20" s="15">
        <v>3172784.2498999992</v>
      </c>
      <c r="G20" s="147">
        <f t="shared" si="0"/>
        <v>0.86760409720290266</v>
      </c>
      <c r="H20" s="15">
        <f t="shared" si="1"/>
        <v>-247224.76014761766</v>
      </c>
      <c r="I20" s="10">
        <f t="shared" si="2"/>
        <v>-247224.76014761766</v>
      </c>
      <c r="J20" s="15">
        <f t="shared" si="4"/>
        <v>-27807.798416189384</v>
      </c>
      <c r="K20" s="15">
        <f t="shared" si="5"/>
        <v>-27807.798416189384</v>
      </c>
      <c r="L20" s="15">
        <f t="shared" si="6"/>
        <v>155039.66969333449</v>
      </c>
      <c r="M20" s="15">
        <f t="shared" si="7"/>
        <v>155039.66969333449</v>
      </c>
      <c r="N20" s="54">
        <f t="shared" si="8"/>
        <v>337887.13780285837</v>
      </c>
      <c r="O20" s="15">
        <f t="shared" si="7"/>
        <v>337887.13780285837</v>
      </c>
      <c r="P20" s="12">
        <f t="shared" si="3"/>
        <v>484165.11229047738</v>
      </c>
      <c r="Q20" s="10">
        <f t="shared" si="9"/>
        <v>484165.11229047738</v>
      </c>
    </row>
    <row r="21" spans="1:17" hidden="1">
      <c r="A21" s="13">
        <v>19</v>
      </c>
      <c r="B21" s="2" t="s">
        <v>144</v>
      </c>
      <c r="C21" s="2" t="s">
        <v>173</v>
      </c>
      <c r="D21" s="29" t="s">
        <v>24</v>
      </c>
      <c r="E21" s="141">
        <v>5256501.3097809535</v>
      </c>
      <c r="F21" s="15">
        <v>2965065.6096000001</v>
      </c>
      <c r="G21" s="147">
        <f t="shared" si="0"/>
        <v>0.56407588143900966</v>
      </c>
      <c r="H21" s="15">
        <f t="shared" si="1"/>
        <v>1240135.4382247627</v>
      </c>
      <c r="I21" s="10">
        <f t="shared" si="2"/>
        <v>1240135.4382247627</v>
      </c>
      <c r="J21" s="15">
        <f t="shared" si="4"/>
        <v>1555525.5168116195</v>
      </c>
      <c r="K21" s="15">
        <f t="shared" si="5"/>
        <v>1555525.5168116195</v>
      </c>
      <c r="L21" s="15">
        <f t="shared" si="6"/>
        <v>1818350.5823006677</v>
      </c>
      <c r="M21" s="15">
        <f t="shared" si="7"/>
        <v>1818350.5823006677</v>
      </c>
      <c r="N21" s="54">
        <f t="shared" si="8"/>
        <v>2081175.6477897149</v>
      </c>
      <c r="O21" s="15">
        <f t="shared" si="7"/>
        <v>2081175.6477897149</v>
      </c>
      <c r="P21" s="12">
        <f t="shared" si="3"/>
        <v>2291435.7001809534</v>
      </c>
      <c r="Q21" s="10">
        <f t="shared" si="9"/>
        <v>2291435.7001809534</v>
      </c>
    </row>
    <row r="22" spans="1:17" hidden="1">
      <c r="A22" s="1">
        <v>20</v>
      </c>
      <c r="B22" s="2" t="s">
        <v>152</v>
      </c>
      <c r="C22" s="2" t="s">
        <v>173</v>
      </c>
      <c r="D22" s="29" t="s">
        <v>22</v>
      </c>
      <c r="E22" s="141">
        <v>4197837.4077523816</v>
      </c>
      <c r="F22" s="15">
        <v>3660816.3947000005</v>
      </c>
      <c r="G22" s="147">
        <f t="shared" si="0"/>
        <v>0.87207198352641424</v>
      </c>
      <c r="H22" s="15">
        <f t="shared" si="1"/>
        <v>-302546.46849809494</v>
      </c>
      <c r="I22" s="10">
        <f t="shared" si="2"/>
        <v>-302546.46849809494</v>
      </c>
      <c r="J22" s="15">
        <f t="shared" si="4"/>
        <v>-50676.22403295245</v>
      </c>
      <c r="K22" s="15">
        <f t="shared" si="5"/>
        <v>-50676.22403295245</v>
      </c>
      <c r="L22" s="15">
        <f t="shared" si="6"/>
        <v>159215.64635466691</v>
      </c>
      <c r="M22" s="15">
        <f t="shared" si="7"/>
        <v>159215.64635466691</v>
      </c>
      <c r="N22" s="54">
        <f t="shared" si="8"/>
        <v>369107.51674228581</v>
      </c>
      <c r="O22" s="15">
        <f t="shared" si="7"/>
        <v>369107.51674228581</v>
      </c>
      <c r="P22" s="12">
        <f t="shared" si="3"/>
        <v>537021.01305238111</v>
      </c>
      <c r="Q22" s="10">
        <f t="shared" si="9"/>
        <v>537021.01305238111</v>
      </c>
    </row>
    <row r="23" spans="1:17" hidden="1">
      <c r="A23" s="1">
        <v>21</v>
      </c>
      <c r="B23" s="2" t="s">
        <v>142</v>
      </c>
      <c r="C23" s="2" t="s">
        <v>173</v>
      </c>
      <c r="D23" s="29" t="s">
        <v>20</v>
      </c>
      <c r="E23" s="141">
        <v>5312456.8847285714</v>
      </c>
      <c r="F23" s="15">
        <v>4262360.2879999988</v>
      </c>
      <c r="G23" s="147">
        <f t="shared" si="0"/>
        <v>0.8023331540351456</v>
      </c>
      <c r="H23" s="15">
        <f t="shared" si="1"/>
        <v>-12394.780217141844</v>
      </c>
      <c r="I23" s="10">
        <f t="shared" si="2"/>
        <v>-12394.780217141844</v>
      </c>
      <c r="J23" s="15">
        <f t="shared" si="4"/>
        <v>306352.63286657259</v>
      </c>
      <c r="K23" s="15">
        <f t="shared" si="5"/>
        <v>306352.63286657259</v>
      </c>
      <c r="L23" s="15">
        <f t="shared" si="6"/>
        <v>571975.47710300144</v>
      </c>
      <c r="M23" s="15">
        <f t="shared" si="7"/>
        <v>571975.47710300144</v>
      </c>
      <c r="N23" s="54">
        <f t="shared" si="8"/>
        <v>837598.32133942936</v>
      </c>
      <c r="O23" s="15">
        <f t="shared" si="7"/>
        <v>837598.32133942936</v>
      </c>
      <c r="P23" s="12">
        <f t="shared" si="3"/>
        <v>1050096.5967285726</v>
      </c>
      <c r="Q23" s="10">
        <f t="shared" si="9"/>
        <v>1050096.5967285726</v>
      </c>
    </row>
    <row r="24" spans="1:17" hidden="1">
      <c r="A24" s="13">
        <v>22</v>
      </c>
      <c r="B24" s="2" t="s">
        <v>148</v>
      </c>
      <c r="C24" s="2" t="s">
        <v>173</v>
      </c>
      <c r="D24" s="29" t="s">
        <v>20</v>
      </c>
      <c r="E24" s="141">
        <v>4804646.3783666659</v>
      </c>
      <c r="F24" s="15">
        <v>2331531.2202999997</v>
      </c>
      <c r="G24" s="147">
        <f t="shared" si="0"/>
        <v>0.48526593565718379</v>
      </c>
      <c r="H24" s="15">
        <f t="shared" si="1"/>
        <v>1512185.8823933331</v>
      </c>
      <c r="I24" s="10">
        <f t="shared" si="2"/>
        <v>1512185.8823933331</v>
      </c>
      <c r="J24" s="15">
        <f t="shared" si="4"/>
        <v>1800464.665095333</v>
      </c>
      <c r="K24" s="15">
        <f t="shared" si="5"/>
        <v>1800464.665095333</v>
      </c>
      <c r="L24" s="15">
        <f t="shared" si="6"/>
        <v>2040696.9840136669</v>
      </c>
      <c r="M24" s="15">
        <f t="shared" si="7"/>
        <v>2040696.9840136669</v>
      </c>
      <c r="N24" s="54">
        <f t="shared" si="8"/>
        <v>2280929.3029319993</v>
      </c>
      <c r="O24" s="15">
        <f t="shared" si="7"/>
        <v>2280929.3029319993</v>
      </c>
      <c r="P24" s="12">
        <f t="shared" si="3"/>
        <v>2473115.1580666662</v>
      </c>
      <c r="Q24" s="10">
        <f t="shared" si="9"/>
        <v>2473115.1580666662</v>
      </c>
    </row>
    <row r="25" spans="1:17" hidden="1">
      <c r="A25" s="1">
        <v>23</v>
      </c>
      <c r="B25" s="2" t="s">
        <v>155</v>
      </c>
      <c r="C25" s="140" t="s">
        <v>173</v>
      </c>
      <c r="D25" s="29" t="s">
        <v>20</v>
      </c>
      <c r="E25" s="141">
        <v>3512839.9232428581</v>
      </c>
      <c r="F25" s="15">
        <v>2824038.8882000009</v>
      </c>
      <c r="G25" s="147">
        <f t="shared" si="0"/>
        <v>0.80391903699187217</v>
      </c>
      <c r="H25" s="15">
        <f t="shared" si="1"/>
        <v>-13766.949605714064</v>
      </c>
      <c r="I25" s="10">
        <f t="shared" si="2"/>
        <v>-13766.949605714064</v>
      </c>
      <c r="J25" s="15">
        <f t="shared" si="4"/>
        <v>197003.44578885706</v>
      </c>
      <c r="K25" s="15">
        <f t="shared" si="5"/>
        <v>197003.44578885706</v>
      </c>
      <c r="L25" s="15">
        <f t="shared" si="6"/>
        <v>372645.44195100013</v>
      </c>
      <c r="M25" s="15">
        <f t="shared" si="7"/>
        <v>372645.44195100013</v>
      </c>
      <c r="N25" s="54">
        <f t="shared" si="8"/>
        <v>548287.43811314274</v>
      </c>
      <c r="O25" s="15">
        <f t="shared" si="7"/>
        <v>548287.43811314274</v>
      </c>
      <c r="P25" s="12">
        <f t="shared" si="3"/>
        <v>688801.03504285729</v>
      </c>
      <c r="Q25" s="10">
        <f t="shared" si="9"/>
        <v>688801.03504285729</v>
      </c>
    </row>
    <row r="26" spans="1:17" hidden="1">
      <c r="A26" s="1">
        <v>24</v>
      </c>
      <c r="B26" s="2" t="s">
        <v>154</v>
      </c>
      <c r="C26" s="2" t="s">
        <v>173</v>
      </c>
      <c r="D26" s="29" t="s">
        <v>22</v>
      </c>
      <c r="E26" s="141">
        <v>5636594.6728428574</v>
      </c>
      <c r="F26" s="15">
        <v>3174056.8188000005</v>
      </c>
      <c r="G26" s="147">
        <f t="shared" si="0"/>
        <v>0.56311603069360705</v>
      </c>
      <c r="H26" s="15">
        <f t="shared" si="1"/>
        <v>1335218.919474286</v>
      </c>
      <c r="I26" s="10">
        <f t="shared" si="2"/>
        <v>1335218.919474286</v>
      </c>
      <c r="J26" s="15">
        <f t="shared" si="4"/>
        <v>1673414.5998448571</v>
      </c>
      <c r="K26" s="15">
        <f t="shared" si="5"/>
        <v>1673414.5998448571</v>
      </c>
      <c r="L26" s="15">
        <f t="shared" si="6"/>
        <v>1955244.3334870003</v>
      </c>
      <c r="M26" s="15">
        <f t="shared" si="7"/>
        <v>1955244.3334870003</v>
      </c>
      <c r="N26" s="54">
        <f t="shared" si="8"/>
        <v>2237074.0671291426</v>
      </c>
      <c r="O26" s="15">
        <f t="shared" si="7"/>
        <v>2237074.0671291426</v>
      </c>
      <c r="P26" s="12">
        <f t="shared" si="3"/>
        <v>2462537.854042857</v>
      </c>
      <c r="Q26" s="10">
        <f t="shared" si="9"/>
        <v>2462537.854042857</v>
      </c>
    </row>
    <row r="27" spans="1:17" hidden="1">
      <c r="A27" s="13">
        <v>25</v>
      </c>
      <c r="B27" s="2" t="s">
        <v>153</v>
      </c>
      <c r="C27" s="2" t="s">
        <v>173</v>
      </c>
      <c r="D27" s="29" t="s">
        <v>22</v>
      </c>
      <c r="E27" s="141">
        <v>7405369.4510809537</v>
      </c>
      <c r="F27" s="15">
        <v>6390323.1598000014</v>
      </c>
      <c r="G27" s="147">
        <f t="shared" si="0"/>
        <v>0.86293103970217355</v>
      </c>
      <c r="H27" s="15">
        <f t="shared" si="1"/>
        <v>-466027.59893523809</v>
      </c>
      <c r="I27" s="10">
        <f t="shared" si="2"/>
        <v>-466027.59893523809</v>
      </c>
      <c r="J27" s="15">
        <f t="shared" si="4"/>
        <v>-21705.431870381348</v>
      </c>
      <c r="K27" s="15">
        <f t="shared" si="5"/>
        <v>-21705.431870381348</v>
      </c>
      <c r="L27" s="15">
        <f t="shared" si="6"/>
        <v>348563.04068366624</v>
      </c>
      <c r="M27" s="15">
        <f t="shared" si="7"/>
        <v>348563.04068366624</v>
      </c>
      <c r="N27" s="54">
        <f t="shared" si="8"/>
        <v>718831.51323771384</v>
      </c>
      <c r="O27" s="15">
        <f t="shared" si="7"/>
        <v>718831.51323771384</v>
      </c>
      <c r="P27" s="12">
        <f t="shared" si="3"/>
        <v>1015046.2912809523</v>
      </c>
      <c r="Q27" s="10">
        <f t="shared" si="9"/>
        <v>1015046.2912809523</v>
      </c>
    </row>
    <row r="28" spans="1:17" hidden="1">
      <c r="A28" s="1">
        <v>26</v>
      </c>
      <c r="B28" s="2" t="s">
        <v>149</v>
      </c>
      <c r="C28" s="2" t="s">
        <v>173</v>
      </c>
      <c r="D28" s="29" t="s">
        <v>21</v>
      </c>
      <c r="E28" s="141">
        <v>8403601.8780571427</v>
      </c>
      <c r="F28" s="15">
        <v>4064551.7234000014</v>
      </c>
      <c r="G28" s="147">
        <f t="shared" si="0"/>
        <v>0.48366781082443411</v>
      </c>
      <c r="H28" s="15">
        <f t="shared" si="1"/>
        <v>2658329.7790457131</v>
      </c>
      <c r="I28" s="10">
        <f t="shared" si="2"/>
        <v>2658329.7790457131</v>
      </c>
      <c r="J28" s="15">
        <f t="shared" si="4"/>
        <v>3162545.8917291416</v>
      </c>
      <c r="K28" s="15">
        <f t="shared" si="5"/>
        <v>3162545.8917291416</v>
      </c>
      <c r="L28" s="15">
        <f t="shared" si="6"/>
        <v>3582725.9856319986</v>
      </c>
      <c r="M28" s="15">
        <f t="shared" si="7"/>
        <v>3582725.9856319986</v>
      </c>
      <c r="N28" s="54">
        <f t="shared" si="8"/>
        <v>4002906.0795348557</v>
      </c>
      <c r="O28" s="15">
        <f t="shared" si="7"/>
        <v>4002906.0795348557</v>
      </c>
      <c r="P28" s="12">
        <f t="shared" si="3"/>
        <v>4339050.1546571413</v>
      </c>
      <c r="Q28" s="10">
        <f t="shared" si="9"/>
        <v>4339050.1546571413</v>
      </c>
    </row>
    <row r="29" spans="1:17" hidden="1">
      <c r="A29" s="1">
        <v>27</v>
      </c>
      <c r="B29" s="2" t="s">
        <v>156</v>
      </c>
      <c r="C29" s="2" t="s">
        <v>173</v>
      </c>
      <c r="D29" s="29" t="s">
        <v>19</v>
      </c>
      <c r="E29" s="141">
        <v>9854274.5551380944</v>
      </c>
      <c r="F29" s="15">
        <v>4092492.0460000001</v>
      </c>
      <c r="G29" s="147">
        <f t="shared" si="0"/>
        <v>0.41530119980939068</v>
      </c>
      <c r="H29" s="15">
        <f t="shared" si="1"/>
        <v>3790927.5981104756</v>
      </c>
      <c r="I29" s="10">
        <f t="shared" si="2"/>
        <v>3790927.5981104756</v>
      </c>
      <c r="J29" s="15">
        <f t="shared" si="4"/>
        <v>4382184.0714187603</v>
      </c>
      <c r="K29" s="15">
        <f t="shared" si="5"/>
        <v>4382184.0714187603</v>
      </c>
      <c r="L29" s="15">
        <f t="shared" si="6"/>
        <v>4874897.7991756666</v>
      </c>
      <c r="M29" s="15">
        <f t="shared" si="7"/>
        <v>4874897.7991756666</v>
      </c>
      <c r="N29" s="54">
        <f t="shared" si="8"/>
        <v>5367611.5269325692</v>
      </c>
      <c r="O29" s="15">
        <f t="shared" si="7"/>
        <v>5367611.5269325692</v>
      </c>
      <c r="P29" s="12">
        <f t="shared" si="3"/>
        <v>5761782.5091380943</v>
      </c>
      <c r="Q29" s="10">
        <f t="shared" si="9"/>
        <v>5761782.5091380943</v>
      </c>
    </row>
    <row r="30" spans="1:17" hidden="1">
      <c r="A30" s="13">
        <v>28</v>
      </c>
      <c r="B30" s="2" t="s">
        <v>157</v>
      </c>
      <c r="C30" s="2" t="s">
        <v>173</v>
      </c>
      <c r="D30" s="29" t="s">
        <v>23</v>
      </c>
      <c r="E30" s="141">
        <v>9808266.8844380975</v>
      </c>
      <c r="F30" s="15">
        <v>4891587.4751999974</v>
      </c>
      <c r="G30" s="147">
        <f t="shared" si="0"/>
        <v>0.4987208782992073</v>
      </c>
      <c r="H30" s="15">
        <f t="shared" si="1"/>
        <v>2955026.0323504806</v>
      </c>
      <c r="I30" s="10">
        <f t="shared" si="2"/>
        <v>2955026.0323504806</v>
      </c>
      <c r="J30" s="15">
        <f t="shared" si="4"/>
        <v>3543522.0454167668</v>
      </c>
      <c r="K30" s="15">
        <f t="shared" si="5"/>
        <v>3543522.0454167668</v>
      </c>
      <c r="L30" s="15">
        <f t="shared" si="6"/>
        <v>4033935.3896386717</v>
      </c>
      <c r="M30" s="15">
        <f t="shared" si="7"/>
        <v>4033935.3896386717</v>
      </c>
      <c r="N30" s="54">
        <f t="shared" si="8"/>
        <v>4524348.7338605765</v>
      </c>
      <c r="O30" s="15">
        <f t="shared" si="7"/>
        <v>4524348.7338605765</v>
      </c>
      <c r="P30" s="12">
        <f t="shared" si="3"/>
        <v>4916679.4092381001</v>
      </c>
      <c r="Q30" s="10">
        <f t="shared" si="9"/>
        <v>4916679.4092381001</v>
      </c>
    </row>
    <row r="31" spans="1:17" hidden="1">
      <c r="A31" s="1">
        <v>29</v>
      </c>
      <c r="B31" s="154" t="s">
        <v>1464</v>
      </c>
      <c r="C31" s="2" t="s">
        <v>173</v>
      </c>
      <c r="D31" s="29" t="s">
        <v>21</v>
      </c>
      <c r="E31" s="141">
        <v>10231702.012399999</v>
      </c>
      <c r="F31" s="15">
        <v>10243128.7618</v>
      </c>
      <c r="G31" s="147">
        <f t="shared" si="0"/>
        <v>1.0011167984941463</v>
      </c>
      <c r="H31" s="15">
        <f t="shared" si="1"/>
        <v>-2057767.1518800007</v>
      </c>
      <c r="I31" s="10">
        <f t="shared" si="2"/>
        <v>-2057767.1518800007</v>
      </c>
      <c r="J31" s="15">
        <f t="shared" si="4"/>
        <v>-1443865.0311360005</v>
      </c>
      <c r="K31" s="15">
        <f t="shared" si="5"/>
        <v>-1443865.0311360005</v>
      </c>
      <c r="L31" s="15">
        <f t="shared" si="6"/>
        <v>-932279.93051600084</v>
      </c>
      <c r="M31" s="15">
        <f t="shared" si="7"/>
        <v>-932279.93051600084</v>
      </c>
      <c r="N31" s="54">
        <f t="shared" si="8"/>
        <v>-420694.82989600115</v>
      </c>
      <c r="O31" s="15">
        <f t="shared" si="7"/>
        <v>-420694.82989600115</v>
      </c>
      <c r="P31" s="12">
        <f t="shared" si="3"/>
        <v>-11426.749400001019</v>
      </c>
      <c r="Q31" s="10">
        <f t="shared" si="9"/>
        <v>-11426.749400001019</v>
      </c>
    </row>
    <row r="32" spans="1:17" hidden="1">
      <c r="A32" s="1">
        <v>30</v>
      </c>
      <c r="B32" s="143" t="s">
        <v>1329</v>
      </c>
      <c r="C32" s="2" t="s">
        <v>173</v>
      </c>
      <c r="D32" s="29" t="s">
        <v>20</v>
      </c>
      <c r="E32" s="141">
        <v>7500816.0712333322</v>
      </c>
      <c r="F32" s="15">
        <v>8070263.3199999975</v>
      </c>
      <c r="G32" s="147">
        <f t="shared" si="0"/>
        <v>1.0759180392318344</v>
      </c>
      <c r="H32" s="15">
        <f t="shared" si="1"/>
        <v>-2069610.4630133314</v>
      </c>
      <c r="I32" s="10">
        <f t="shared" si="2"/>
        <v>-2069610.4630133314</v>
      </c>
      <c r="J32" s="15">
        <f t="shared" si="4"/>
        <v>-1619561.498739332</v>
      </c>
      <c r="K32" s="15">
        <f t="shared" si="5"/>
        <v>-1619561.498739332</v>
      </c>
      <c r="L32" s="15">
        <f t="shared" si="6"/>
        <v>-1244520.695177665</v>
      </c>
      <c r="M32" s="15">
        <f t="shared" si="7"/>
        <v>-1244520.695177665</v>
      </c>
      <c r="N32" s="54">
        <f t="shared" si="8"/>
        <v>-869479.89161599893</v>
      </c>
      <c r="O32" s="15">
        <f t="shared" si="7"/>
        <v>-869479.89161599893</v>
      </c>
      <c r="P32" s="12">
        <f t="shared" si="3"/>
        <v>-569447.24876666535</v>
      </c>
      <c r="Q32" s="10">
        <f t="shared" si="9"/>
        <v>-569447.24876666535</v>
      </c>
    </row>
    <row r="33" spans="1:17" s="206" customFormat="1" hidden="1">
      <c r="A33" s="207">
        <v>31</v>
      </c>
      <c r="B33" s="206" t="s">
        <v>151</v>
      </c>
      <c r="C33" s="153" t="s">
        <v>173</v>
      </c>
      <c r="D33" s="153" t="s">
        <v>19</v>
      </c>
      <c r="E33" s="141">
        <v>10278158.780238098</v>
      </c>
      <c r="F33" s="15">
        <v>5171217.1670000022</v>
      </c>
      <c r="G33" s="147">
        <f t="shared" si="0"/>
        <v>0.50312680291948253</v>
      </c>
      <c r="H33" s="208">
        <f t="shared" si="1"/>
        <v>3051309.8571904758</v>
      </c>
      <c r="I33" s="209">
        <f t="shared" si="2"/>
        <v>3051309.8571904758</v>
      </c>
      <c r="J33" s="208">
        <f t="shared" si="4"/>
        <v>3667999.3840047615</v>
      </c>
      <c r="K33" s="208">
        <f t="shared" si="5"/>
        <v>3667999.3840047615</v>
      </c>
      <c r="L33" s="208">
        <f t="shared" si="6"/>
        <v>4181907.3230166668</v>
      </c>
      <c r="M33" s="208">
        <f t="shared" si="7"/>
        <v>4181907.3230166668</v>
      </c>
      <c r="N33" s="210">
        <f t="shared" si="8"/>
        <v>4695815.2620285703</v>
      </c>
      <c r="O33" s="208">
        <f t="shared" si="7"/>
        <v>4695815.2620285703</v>
      </c>
      <c r="P33" s="211">
        <f t="shared" si="3"/>
        <v>5106941.6132380953</v>
      </c>
      <c r="Q33" s="209">
        <f t="shared" si="9"/>
        <v>5106941.6132380953</v>
      </c>
    </row>
    <row r="34" spans="1:17" hidden="1">
      <c r="A34" s="1">
        <v>32</v>
      </c>
      <c r="B34" s="2" t="s">
        <v>145</v>
      </c>
      <c r="C34" s="2" t="s">
        <v>173</v>
      </c>
      <c r="D34" s="29" t="s">
        <v>21</v>
      </c>
      <c r="E34" s="141">
        <v>10994420.828219047</v>
      </c>
      <c r="F34" s="15">
        <v>10999729.600900004</v>
      </c>
      <c r="G34" s="147">
        <f t="shared" si="0"/>
        <v>1.0004828606039284</v>
      </c>
      <c r="H34" s="15">
        <f t="shared" si="1"/>
        <v>-2204192.9383247662</v>
      </c>
      <c r="I34" s="10">
        <f t="shared" si="2"/>
        <v>-2204192.9383247662</v>
      </c>
      <c r="J34" s="15">
        <f t="shared" si="4"/>
        <v>-1544527.688631624</v>
      </c>
      <c r="K34" s="15">
        <f t="shared" si="5"/>
        <v>-1544527.688631624</v>
      </c>
      <c r="L34" s="15">
        <f t="shared" si="6"/>
        <v>-994806.64722067118</v>
      </c>
      <c r="M34" s="15">
        <f t="shared" si="7"/>
        <v>-994806.64722067118</v>
      </c>
      <c r="N34" s="54">
        <f t="shared" si="8"/>
        <v>-445085.60580971837</v>
      </c>
      <c r="O34" s="15">
        <f t="shared" si="7"/>
        <v>-445085.60580971837</v>
      </c>
      <c r="P34" s="12">
        <f t="shared" si="3"/>
        <v>-5308.7726809568703</v>
      </c>
      <c r="Q34" s="10">
        <f t="shared" si="9"/>
        <v>-5308.7726809568703</v>
      </c>
    </row>
    <row r="35" spans="1:17" s="57" customFormat="1" hidden="1">
      <c r="A35" s="1">
        <v>33</v>
      </c>
      <c r="B35" s="29" t="s">
        <v>159</v>
      </c>
      <c r="C35" s="29" t="s">
        <v>173</v>
      </c>
      <c r="D35" s="29" t="s">
        <v>24</v>
      </c>
      <c r="E35" s="141">
        <v>15501013.03818571</v>
      </c>
      <c r="F35" s="15">
        <v>15950486.235600006</v>
      </c>
      <c r="G35" s="147">
        <f t="shared" si="0"/>
        <v>1.0289963756760316</v>
      </c>
      <c r="H35" s="15">
        <f t="shared" ref="H35:H65" si="10">(E35*0.8)-F35</f>
        <v>-3549675.8050514366</v>
      </c>
      <c r="I35" s="10">
        <f t="shared" ref="I35:I65" si="11">H35/$Q$1</f>
        <v>-3549675.8050514366</v>
      </c>
      <c r="J35" s="15">
        <f t="shared" si="4"/>
        <v>-2619615.0227602962</v>
      </c>
      <c r="K35" s="15">
        <f t="shared" si="5"/>
        <v>-2619615.0227602962</v>
      </c>
      <c r="L35" s="15">
        <f t="shared" si="6"/>
        <v>-1844564.3708510101</v>
      </c>
      <c r="M35" s="15">
        <f t="shared" si="7"/>
        <v>-1844564.3708510101</v>
      </c>
      <c r="N35" s="54">
        <f t="shared" si="8"/>
        <v>-1069513.7189417239</v>
      </c>
      <c r="O35" s="15">
        <f t="shared" si="7"/>
        <v>-1069513.7189417239</v>
      </c>
      <c r="P35" s="12">
        <f t="shared" ref="P35:P65" si="12">E35-F35</f>
        <v>-449473.19741429575</v>
      </c>
      <c r="Q35" s="10">
        <f t="shared" si="9"/>
        <v>-449473.19741429575</v>
      </c>
    </row>
    <row r="36" spans="1:17" hidden="1">
      <c r="A36" s="13">
        <v>34</v>
      </c>
      <c r="B36" s="2" t="s">
        <v>158</v>
      </c>
      <c r="C36" s="2" t="s">
        <v>173</v>
      </c>
      <c r="D36" s="29" t="s">
        <v>23</v>
      </c>
      <c r="E36" s="141">
        <v>20819460.362861905</v>
      </c>
      <c r="F36" s="15">
        <v>29391575.384400014</v>
      </c>
      <c r="G36" s="147">
        <f t="shared" si="0"/>
        <v>1.4117356968977537</v>
      </c>
      <c r="H36" s="15">
        <f t="shared" si="10"/>
        <v>-12736007.094110489</v>
      </c>
      <c r="I36" s="10">
        <f t="shared" si="11"/>
        <v>-12736007.094110489</v>
      </c>
      <c r="J36" s="15">
        <f t="shared" si="4"/>
        <v>-11486839.472338777</v>
      </c>
      <c r="K36" s="15">
        <f t="shared" si="5"/>
        <v>-11486839.472338777</v>
      </c>
      <c r="L36" s="15">
        <f t="shared" si="6"/>
        <v>-10445866.454195678</v>
      </c>
      <c r="M36" s="15">
        <f t="shared" si="7"/>
        <v>-10445866.454195678</v>
      </c>
      <c r="N36" s="54">
        <f t="shared" si="8"/>
        <v>-9404893.4360525869</v>
      </c>
      <c r="O36" s="15">
        <f t="shared" si="7"/>
        <v>-9404893.4360525869</v>
      </c>
      <c r="P36" s="12">
        <f t="shared" si="12"/>
        <v>-8572115.0215381086</v>
      </c>
      <c r="Q36" s="10">
        <f t="shared" si="9"/>
        <v>-8572115.0215381086</v>
      </c>
    </row>
    <row r="37" spans="1:17" hidden="1">
      <c r="A37" s="1">
        <v>35</v>
      </c>
      <c r="B37" s="2" t="s">
        <v>38</v>
      </c>
      <c r="C37" s="2" t="s">
        <v>26</v>
      </c>
      <c r="D37" s="29" t="s">
        <v>35</v>
      </c>
      <c r="E37" s="141">
        <v>6965260.1548714293</v>
      </c>
      <c r="F37" s="15">
        <v>6694113.1144000012</v>
      </c>
      <c r="G37" s="147">
        <f t="shared" si="0"/>
        <v>0.96107151284481585</v>
      </c>
      <c r="H37" s="15">
        <f t="shared" si="10"/>
        <v>-1121904.9905028576</v>
      </c>
      <c r="I37" s="10">
        <f t="shared" si="11"/>
        <v>-1121904.9905028576</v>
      </c>
      <c r="J37" s="15">
        <f t="shared" si="4"/>
        <v>-703989.38121057209</v>
      </c>
      <c r="K37" s="15">
        <f t="shared" si="5"/>
        <v>-703989.38121057209</v>
      </c>
      <c r="L37" s="15">
        <f t="shared" si="6"/>
        <v>-355726.3734670002</v>
      </c>
      <c r="M37" s="15">
        <f t="shared" si="7"/>
        <v>-355726.3734670002</v>
      </c>
      <c r="N37" s="54">
        <f t="shared" si="8"/>
        <v>-7463.3657234292477</v>
      </c>
      <c r="O37" s="15">
        <f t="shared" si="7"/>
        <v>-7463.3657234292477</v>
      </c>
      <c r="P37" s="12">
        <f t="shared" si="12"/>
        <v>271147.04047142807</v>
      </c>
      <c r="Q37" s="10">
        <f t="shared" si="9"/>
        <v>271147.04047142807</v>
      </c>
    </row>
    <row r="38" spans="1:17" hidden="1">
      <c r="A38" s="1">
        <v>36</v>
      </c>
      <c r="B38" s="2" t="s">
        <v>29</v>
      </c>
      <c r="C38" s="2" t="s">
        <v>26</v>
      </c>
      <c r="D38" s="29" t="s">
        <v>28</v>
      </c>
      <c r="E38" s="141">
        <v>6572328.0519619044</v>
      </c>
      <c r="F38" s="15">
        <v>6621142.5077000009</v>
      </c>
      <c r="G38" s="147">
        <f t="shared" si="0"/>
        <v>1.007427270116793</v>
      </c>
      <c r="H38" s="15">
        <f t="shared" si="10"/>
        <v>-1363280.066130477</v>
      </c>
      <c r="I38" s="10">
        <f t="shared" si="11"/>
        <v>-1363280.066130477</v>
      </c>
      <c r="J38" s="15">
        <f t="shared" si="4"/>
        <v>-968940.38301276322</v>
      </c>
      <c r="K38" s="15">
        <f t="shared" si="5"/>
        <v>-968940.38301276322</v>
      </c>
      <c r="L38" s="15">
        <f t="shared" si="6"/>
        <v>-640323.9804146681</v>
      </c>
      <c r="M38" s="15">
        <f t="shared" si="7"/>
        <v>-640323.9804146681</v>
      </c>
      <c r="N38" s="54">
        <f t="shared" si="8"/>
        <v>-311707.57781657297</v>
      </c>
      <c r="O38" s="15">
        <f t="shared" si="7"/>
        <v>-311707.57781657297</v>
      </c>
      <c r="P38" s="12">
        <f t="shared" si="12"/>
        <v>-48814.455738096498</v>
      </c>
      <c r="Q38" s="10">
        <f t="shared" si="9"/>
        <v>-48814.455738096498</v>
      </c>
    </row>
    <row r="39" spans="1:17" hidden="1">
      <c r="A39" s="13">
        <v>37</v>
      </c>
      <c r="B39" s="2" t="s">
        <v>39</v>
      </c>
      <c r="C39" s="2" t="s">
        <v>26</v>
      </c>
      <c r="D39" s="29" t="s">
        <v>37</v>
      </c>
      <c r="E39" s="141">
        <v>11946061.381742861</v>
      </c>
      <c r="F39" s="15">
        <v>10892991.908700004</v>
      </c>
      <c r="G39" s="147">
        <f t="shared" si="0"/>
        <v>0.9118479773884085</v>
      </c>
      <c r="H39" s="15">
        <f t="shared" si="10"/>
        <v>-1336142.8033057153</v>
      </c>
      <c r="I39" s="10">
        <f t="shared" si="11"/>
        <v>-1336142.8033057153</v>
      </c>
      <c r="J39" s="15">
        <f t="shared" si="4"/>
        <v>-619379.12040114403</v>
      </c>
      <c r="K39" s="15">
        <f t="shared" si="5"/>
        <v>-619379.12040114403</v>
      </c>
      <c r="L39" s="15">
        <f t="shared" si="6"/>
        <v>-22076.05131400004</v>
      </c>
      <c r="M39" s="15">
        <f t="shared" si="7"/>
        <v>-22076.05131400004</v>
      </c>
      <c r="N39" s="54">
        <f t="shared" si="8"/>
        <v>575227.01777314208</v>
      </c>
      <c r="O39" s="15">
        <f t="shared" si="7"/>
        <v>575227.01777314208</v>
      </c>
      <c r="P39" s="12">
        <f t="shared" si="12"/>
        <v>1053069.4730428569</v>
      </c>
      <c r="Q39" s="10">
        <f t="shared" si="9"/>
        <v>1053069.4730428569</v>
      </c>
    </row>
    <row r="40" spans="1:17" hidden="1">
      <c r="A40" s="1">
        <v>38</v>
      </c>
      <c r="B40" s="2" t="s">
        <v>27</v>
      </c>
      <c r="C40" s="2" t="s">
        <v>26</v>
      </c>
      <c r="D40" s="29" t="s">
        <v>28</v>
      </c>
      <c r="E40" s="141">
        <v>13373095.797428574</v>
      </c>
      <c r="F40" s="15">
        <v>10896642.329500005</v>
      </c>
      <c r="G40" s="147">
        <f t="shared" si="0"/>
        <v>0.81481823614807647</v>
      </c>
      <c r="H40" s="15">
        <f t="shared" si="10"/>
        <v>-198165.69155714475</v>
      </c>
      <c r="I40" s="10">
        <f t="shared" si="11"/>
        <v>-198165.69155714475</v>
      </c>
      <c r="J40" s="15">
        <f t="shared" si="4"/>
        <v>604220.0562885683</v>
      </c>
      <c r="K40" s="15">
        <f t="shared" si="5"/>
        <v>604220.0562885683</v>
      </c>
      <c r="L40" s="15">
        <f t="shared" si="6"/>
        <v>1272874.8461599983</v>
      </c>
      <c r="M40" s="15">
        <f t="shared" si="7"/>
        <v>1272874.8461599983</v>
      </c>
      <c r="N40" s="54">
        <f t="shared" si="8"/>
        <v>1941529.6360314265</v>
      </c>
      <c r="O40" s="15">
        <f t="shared" si="7"/>
        <v>1941529.6360314265</v>
      </c>
      <c r="P40" s="12">
        <f t="shared" si="12"/>
        <v>2476453.4679285698</v>
      </c>
      <c r="Q40" s="10">
        <f t="shared" si="9"/>
        <v>2476453.4679285698</v>
      </c>
    </row>
    <row r="41" spans="1:17" hidden="1">
      <c r="A41" s="1">
        <v>39</v>
      </c>
      <c r="B41" s="2" t="s">
        <v>25</v>
      </c>
      <c r="C41" s="2" t="s">
        <v>26</v>
      </c>
      <c r="D41" s="29" t="s">
        <v>37</v>
      </c>
      <c r="E41" s="141">
        <v>13445482.235880954</v>
      </c>
      <c r="F41" s="15">
        <v>12266706.107100004</v>
      </c>
      <c r="G41" s="147">
        <f t="shared" si="0"/>
        <v>0.91232920410729201</v>
      </c>
      <c r="H41" s="15">
        <f t="shared" si="10"/>
        <v>-1510320.3183952402</v>
      </c>
      <c r="I41" s="10">
        <f t="shared" si="11"/>
        <v>-1510320.3183952402</v>
      </c>
      <c r="J41" s="15">
        <f t="shared" si="4"/>
        <v>-703591.38424238376</v>
      </c>
      <c r="K41" s="15">
        <f t="shared" si="5"/>
        <v>-703591.38424238376</v>
      </c>
      <c r="L41" s="15">
        <f t="shared" si="6"/>
        <v>-31317.272448334843</v>
      </c>
      <c r="M41" s="15">
        <f t="shared" si="7"/>
        <v>-31317.272448334843</v>
      </c>
      <c r="N41" s="54">
        <f t="shared" si="8"/>
        <v>640956.83934571035</v>
      </c>
      <c r="O41" s="15">
        <f t="shared" si="7"/>
        <v>640956.83934571035</v>
      </c>
      <c r="P41" s="12">
        <f t="shared" si="12"/>
        <v>1178776.1287809499</v>
      </c>
      <c r="Q41" s="10">
        <f t="shared" si="9"/>
        <v>1178776.1287809499</v>
      </c>
    </row>
    <row r="42" spans="1:17" hidden="1">
      <c r="A42" s="13">
        <v>40</v>
      </c>
      <c r="B42" s="2" t="s">
        <v>36</v>
      </c>
      <c r="C42" s="2" t="s">
        <v>26</v>
      </c>
      <c r="D42" s="29" t="s">
        <v>37</v>
      </c>
      <c r="E42" s="141">
        <v>15542887.802180951</v>
      </c>
      <c r="F42" s="15">
        <v>12513226.297899995</v>
      </c>
      <c r="G42" s="147">
        <f t="shared" si="0"/>
        <v>0.80507730977406655</v>
      </c>
      <c r="H42" s="15">
        <f t="shared" si="10"/>
        <v>-78916.056155232713</v>
      </c>
      <c r="I42" s="10">
        <f t="shared" si="11"/>
        <v>-78916.056155232713</v>
      </c>
      <c r="J42" s="15">
        <f t="shared" si="4"/>
        <v>853657.21197562292</v>
      </c>
      <c r="K42" s="15">
        <f t="shared" si="5"/>
        <v>853657.21197562292</v>
      </c>
      <c r="L42" s="15">
        <f t="shared" si="6"/>
        <v>1630801.6020846721</v>
      </c>
      <c r="M42" s="15">
        <f t="shared" si="7"/>
        <v>1630801.6020846721</v>
      </c>
      <c r="N42" s="54">
        <f t="shared" si="8"/>
        <v>2407945.9921937175</v>
      </c>
      <c r="O42" s="15">
        <f t="shared" si="7"/>
        <v>2407945.9921937175</v>
      </c>
      <c r="P42" s="12">
        <f t="shared" si="12"/>
        <v>3029661.5042809565</v>
      </c>
      <c r="Q42" s="10">
        <f t="shared" si="9"/>
        <v>3029661.5042809565</v>
      </c>
    </row>
    <row r="43" spans="1:17" hidden="1">
      <c r="A43" s="1">
        <v>41</v>
      </c>
      <c r="B43" s="2" t="s">
        <v>34</v>
      </c>
      <c r="C43" s="2" t="s">
        <v>26</v>
      </c>
      <c r="D43" s="29" t="s">
        <v>35</v>
      </c>
      <c r="E43" s="141">
        <v>15806536.603338094</v>
      </c>
      <c r="F43" s="15">
        <v>15830032.048000002</v>
      </c>
      <c r="G43" s="147">
        <f t="shared" si="0"/>
        <v>1.0014864385065192</v>
      </c>
      <c r="H43" s="15">
        <f t="shared" si="10"/>
        <v>-3184802.7653295267</v>
      </c>
      <c r="I43" s="10">
        <f t="shared" si="11"/>
        <v>-3184802.7653295267</v>
      </c>
      <c r="J43" s="15">
        <f t="shared" si="4"/>
        <v>-2236410.5691292416</v>
      </c>
      <c r="K43" s="15">
        <f t="shared" si="5"/>
        <v>-2236410.5691292416</v>
      </c>
      <c r="L43" s="15">
        <f t="shared" si="6"/>
        <v>-1446083.7389623355</v>
      </c>
      <c r="M43" s="15">
        <f t="shared" si="7"/>
        <v>-1446083.7389623355</v>
      </c>
      <c r="N43" s="54">
        <f t="shared" si="8"/>
        <v>-655756.90879543312</v>
      </c>
      <c r="O43" s="15">
        <f t="shared" si="7"/>
        <v>-655756.90879543312</v>
      </c>
      <c r="P43" s="12">
        <f t="shared" si="12"/>
        <v>-23495.444661907852</v>
      </c>
      <c r="Q43" s="10">
        <f t="shared" si="9"/>
        <v>-23495.444661907852</v>
      </c>
    </row>
    <row r="44" spans="1:17" hidden="1">
      <c r="A44" s="1">
        <v>42</v>
      </c>
      <c r="B44" s="2" t="s">
        <v>32</v>
      </c>
      <c r="C44" s="2" t="s">
        <v>26</v>
      </c>
      <c r="D44" s="29" t="s">
        <v>33</v>
      </c>
      <c r="E44" s="141">
        <v>25134353.601466656</v>
      </c>
      <c r="F44" s="15">
        <v>23636530.581900008</v>
      </c>
      <c r="G44" s="147">
        <f t="shared" si="0"/>
        <v>0.94040733876365745</v>
      </c>
      <c r="H44" s="15">
        <f t="shared" si="10"/>
        <v>-3529047.7007266842</v>
      </c>
      <c r="I44" s="10">
        <f t="shared" si="11"/>
        <v>-3529047.7007266842</v>
      </c>
      <c r="J44" s="15">
        <f t="shared" si="4"/>
        <v>-2020986.4846386835</v>
      </c>
      <c r="K44" s="15">
        <f t="shared" si="5"/>
        <v>-2020986.4846386835</v>
      </c>
      <c r="L44" s="15">
        <f t="shared" si="6"/>
        <v>-764268.80456535146</v>
      </c>
      <c r="M44" s="15">
        <f t="shared" si="7"/>
        <v>-764268.80456535146</v>
      </c>
      <c r="N44" s="54">
        <f t="shared" si="8"/>
        <v>492448.87550798059</v>
      </c>
      <c r="O44" s="15">
        <f t="shared" si="7"/>
        <v>492448.87550798059</v>
      </c>
      <c r="P44" s="12">
        <f t="shared" si="12"/>
        <v>1497823.0195666477</v>
      </c>
      <c r="Q44" s="10">
        <f t="shared" si="9"/>
        <v>1497823.0195666477</v>
      </c>
    </row>
    <row r="45" spans="1:17" hidden="1">
      <c r="A45" s="13">
        <v>43</v>
      </c>
      <c r="B45" s="2" t="s">
        <v>30</v>
      </c>
      <c r="C45" s="2" t="s">
        <v>26</v>
      </c>
      <c r="D45" s="29" t="s">
        <v>31</v>
      </c>
      <c r="E45" s="141">
        <v>25762885.098033324</v>
      </c>
      <c r="F45" s="15">
        <v>25768229.766000003</v>
      </c>
      <c r="G45" s="147">
        <f t="shared" si="0"/>
        <v>1.000207456111625</v>
      </c>
      <c r="H45" s="15">
        <f t="shared" si="10"/>
        <v>-5157921.6875733435</v>
      </c>
      <c r="I45" s="10">
        <f t="shared" si="11"/>
        <v>-5157921.6875733435</v>
      </c>
      <c r="J45" s="15">
        <f t="shared" si="4"/>
        <v>-3612148.5816913433</v>
      </c>
      <c r="K45" s="15">
        <f t="shared" si="5"/>
        <v>-3612148.5816913433</v>
      </c>
      <c r="L45" s="15">
        <f t="shared" si="6"/>
        <v>-2324004.3267896771</v>
      </c>
      <c r="M45" s="15">
        <f t="shared" si="7"/>
        <v>-2324004.3267896771</v>
      </c>
      <c r="N45" s="54">
        <f t="shared" si="8"/>
        <v>-1035860.0718880109</v>
      </c>
      <c r="O45" s="15">
        <f t="shared" si="7"/>
        <v>-1035860.0718880109</v>
      </c>
      <c r="P45" s="12">
        <f t="shared" si="12"/>
        <v>-5344.6679666787386</v>
      </c>
      <c r="Q45" s="10">
        <f t="shared" si="9"/>
        <v>-5344.6679666787386</v>
      </c>
    </row>
    <row r="46" spans="1:17" hidden="1">
      <c r="A46" s="1">
        <v>44</v>
      </c>
      <c r="B46" s="2" t="s">
        <v>179</v>
      </c>
      <c r="C46" s="2" t="s">
        <v>41</v>
      </c>
      <c r="D46" s="29" t="s">
        <v>54</v>
      </c>
      <c r="E46" s="141">
        <v>8772977.7650142871</v>
      </c>
      <c r="F46" s="15">
        <v>5906749.963299999</v>
      </c>
      <c r="G46" s="147">
        <f t="shared" si="0"/>
        <v>0.67328906119601684</v>
      </c>
      <c r="H46" s="15">
        <f t="shared" si="10"/>
        <v>1111632.2487114314</v>
      </c>
      <c r="I46" s="10">
        <f t="shared" si="11"/>
        <v>1111632.2487114314</v>
      </c>
      <c r="J46" s="15">
        <f t="shared" si="4"/>
        <v>1638010.9146122877</v>
      </c>
      <c r="K46" s="15">
        <f t="shared" si="5"/>
        <v>1638010.9146122877</v>
      </c>
      <c r="L46" s="15">
        <f t="shared" si="6"/>
        <v>2076659.8028630028</v>
      </c>
      <c r="M46" s="15">
        <f t="shared" si="7"/>
        <v>2076659.8028630028</v>
      </c>
      <c r="N46" s="54">
        <f t="shared" si="8"/>
        <v>2515308.691113716</v>
      </c>
      <c r="O46" s="15">
        <f t="shared" si="7"/>
        <v>2515308.691113716</v>
      </c>
      <c r="P46" s="12">
        <f t="shared" si="12"/>
        <v>2866227.8017142881</v>
      </c>
      <c r="Q46" s="10">
        <f t="shared" si="9"/>
        <v>2866227.8017142881</v>
      </c>
    </row>
    <row r="47" spans="1:17" hidden="1">
      <c r="A47" s="1">
        <v>45</v>
      </c>
      <c r="B47" s="2" t="s">
        <v>48</v>
      </c>
      <c r="C47" s="2" t="s">
        <v>41</v>
      </c>
      <c r="D47" s="29" t="s">
        <v>49</v>
      </c>
      <c r="E47" s="141">
        <v>3878217.8033619053</v>
      </c>
      <c r="F47" s="15">
        <v>2238861.8296999997</v>
      </c>
      <c r="G47" s="147">
        <f t="shared" si="0"/>
        <v>0.57729141147235219</v>
      </c>
      <c r="H47" s="15">
        <f t="shared" si="10"/>
        <v>863712.41298952466</v>
      </c>
      <c r="I47" s="10">
        <f t="shared" si="11"/>
        <v>863712.41298952466</v>
      </c>
      <c r="J47" s="15">
        <f t="shared" si="4"/>
        <v>1096405.4811912389</v>
      </c>
      <c r="K47" s="15">
        <f t="shared" si="5"/>
        <v>1096405.4811912389</v>
      </c>
      <c r="L47" s="15">
        <f t="shared" si="6"/>
        <v>1290316.3713593343</v>
      </c>
      <c r="M47" s="15">
        <f t="shared" si="7"/>
        <v>1290316.3713593343</v>
      </c>
      <c r="N47" s="54">
        <f t="shared" si="8"/>
        <v>1484227.2615274293</v>
      </c>
      <c r="O47" s="15">
        <f t="shared" si="7"/>
        <v>1484227.2615274293</v>
      </c>
      <c r="P47" s="12">
        <f t="shared" si="12"/>
        <v>1639355.9736619056</v>
      </c>
      <c r="Q47" s="10">
        <f t="shared" si="9"/>
        <v>1639355.9736619056</v>
      </c>
    </row>
    <row r="48" spans="1:17" hidden="1">
      <c r="A48" s="13">
        <v>46</v>
      </c>
      <c r="B48" s="2" t="s">
        <v>57</v>
      </c>
      <c r="C48" s="2" t="s">
        <v>41</v>
      </c>
      <c r="D48" s="29" t="s">
        <v>44</v>
      </c>
      <c r="E48" s="141">
        <v>6469583.7127095237</v>
      </c>
      <c r="F48" s="15">
        <v>3993599.6734999996</v>
      </c>
      <c r="G48" s="147">
        <f t="shared" si="0"/>
        <v>0.61728850739724672</v>
      </c>
      <c r="H48" s="15">
        <f t="shared" si="10"/>
        <v>1182067.2966676196</v>
      </c>
      <c r="I48" s="10">
        <f t="shared" si="11"/>
        <v>1182067.2966676196</v>
      </c>
      <c r="J48" s="15">
        <f t="shared" si="4"/>
        <v>1570242.3194301911</v>
      </c>
      <c r="K48" s="15">
        <f t="shared" si="5"/>
        <v>1570242.3194301911</v>
      </c>
      <c r="L48" s="15">
        <f t="shared" si="6"/>
        <v>1893721.5050656674</v>
      </c>
      <c r="M48" s="15">
        <f t="shared" si="7"/>
        <v>1893721.5050656674</v>
      </c>
      <c r="N48" s="54">
        <f t="shared" si="8"/>
        <v>2217200.6907011429</v>
      </c>
      <c r="O48" s="15">
        <f t="shared" si="7"/>
        <v>2217200.6907011429</v>
      </c>
      <c r="P48" s="12">
        <f t="shared" si="12"/>
        <v>2475984.0392095242</v>
      </c>
      <c r="Q48" s="10">
        <f t="shared" si="9"/>
        <v>2475984.0392095242</v>
      </c>
    </row>
    <row r="49" spans="1:17" hidden="1">
      <c r="A49" s="1">
        <v>47</v>
      </c>
      <c r="B49" s="2" t="s">
        <v>59</v>
      </c>
      <c r="C49" s="2" t="s">
        <v>41</v>
      </c>
      <c r="D49" s="29" t="s">
        <v>42</v>
      </c>
      <c r="E49" s="141">
        <v>9077948.8671238124</v>
      </c>
      <c r="F49" s="15">
        <v>4184153.6615999993</v>
      </c>
      <c r="G49" s="147">
        <f t="shared" si="0"/>
        <v>0.46091399311061271</v>
      </c>
      <c r="H49" s="15">
        <f t="shared" si="10"/>
        <v>3078205.4320990508</v>
      </c>
      <c r="I49" s="10">
        <f t="shared" si="11"/>
        <v>3078205.4320990508</v>
      </c>
      <c r="J49" s="15">
        <f t="shared" si="4"/>
        <v>3622882.3641264793</v>
      </c>
      <c r="K49" s="15">
        <f t="shared" si="5"/>
        <v>3622882.3641264793</v>
      </c>
      <c r="L49" s="15">
        <f t="shared" si="6"/>
        <v>4076779.8074826701</v>
      </c>
      <c r="M49" s="15">
        <f t="shared" si="7"/>
        <v>4076779.8074826701</v>
      </c>
      <c r="N49" s="54">
        <f t="shared" si="8"/>
        <v>4530677.2508388609</v>
      </c>
      <c r="O49" s="15">
        <f t="shared" si="7"/>
        <v>4530677.2508388609</v>
      </c>
      <c r="P49" s="12">
        <f t="shared" si="12"/>
        <v>4893795.2055238131</v>
      </c>
      <c r="Q49" s="10">
        <f t="shared" si="9"/>
        <v>4893795.2055238131</v>
      </c>
    </row>
    <row r="50" spans="1:17" hidden="1">
      <c r="A50" s="1">
        <v>48</v>
      </c>
      <c r="B50" s="2" t="s">
        <v>52</v>
      </c>
      <c r="C50" s="2" t="s">
        <v>41</v>
      </c>
      <c r="D50" s="29" t="s">
        <v>49</v>
      </c>
      <c r="E50" s="141">
        <v>8458142.5605571419</v>
      </c>
      <c r="F50" s="15">
        <v>3600041.8204999994</v>
      </c>
      <c r="G50" s="147">
        <f t="shared" si="0"/>
        <v>0.42563030768576487</v>
      </c>
      <c r="H50" s="15">
        <f t="shared" si="10"/>
        <v>3166472.2279457143</v>
      </c>
      <c r="I50" s="10">
        <f t="shared" si="11"/>
        <v>3166472.2279457143</v>
      </c>
      <c r="J50" s="15">
        <f t="shared" si="4"/>
        <v>3673960.7815791424</v>
      </c>
      <c r="K50" s="15">
        <f t="shared" si="5"/>
        <v>3673960.7815791424</v>
      </c>
      <c r="L50" s="15">
        <f t="shared" si="6"/>
        <v>4096867.9096069997</v>
      </c>
      <c r="M50" s="15">
        <f t="shared" si="7"/>
        <v>4096867.9096069997</v>
      </c>
      <c r="N50" s="54">
        <f t="shared" si="8"/>
        <v>4519775.0376348561</v>
      </c>
      <c r="O50" s="15">
        <f t="shared" si="7"/>
        <v>4519775.0376348561</v>
      </c>
      <c r="P50" s="12">
        <f t="shared" si="12"/>
        <v>4858100.7400571425</v>
      </c>
      <c r="Q50" s="10">
        <f t="shared" si="9"/>
        <v>4858100.7400571425</v>
      </c>
    </row>
    <row r="51" spans="1:17" hidden="1">
      <c r="A51" s="13">
        <v>49</v>
      </c>
      <c r="B51" s="2" t="s">
        <v>58</v>
      </c>
      <c r="C51" s="2" t="s">
        <v>41</v>
      </c>
      <c r="D51" s="29" t="s">
        <v>56</v>
      </c>
      <c r="E51" s="141">
        <v>10514524.339509523</v>
      </c>
      <c r="F51" s="15">
        <v>10566830.452500001</v>
      </c>
      <c r="G51" s="147">
        <f t="shared" si="0"/>
        <v>1.004974653279743</v>
      </c>
      <c r="H51" s="15">
        <f t="shared" si="10"/>
        <v>-2155210.9808923826</v>
      </c>
      <c r="I51" s="10">
        <f t="shared" si="11"/>
        <v>-2155210.9808923826</v>
      </c>
      <c r="J51" s="15">
        <f t="shared" si="4"/>
        <v>-1524339.5205218121</v>
      </c>
      <c r="K51" s="15">
        <f t="shared" si="5"/>
        <v>-1524339.5205218121</v>
      </c>
      <c r="L51" s="15">
        <f t="shared" si="6"/>
        <v>-998613.30354633555</v>
      </c>
      <c r="M51" s="15">
        <f t="shared" si="7"/>
        <v>-998613.30354633555</v>
      </c>
      <c r="N51" s="54">
        <f t="shared" si="8"/>
        <v>-472887.08657085896</v>
      </c>
      <c r="O51" s="15">
        <f t="shared" si="7"/>
        <v>-472887.08657085896</v>
      </c>
      <c r="P51" s="12">
        <f t="shared" si="12"/>
        <v>-52306.112990478054</v>
      </c>
      <c r="Q51" s="10">
        <f t="shared" si="9"/>
        <v>-52306.112990478054</v>
      </c>
    </row>
    <row r="52" spans="1:17" hidden="1">
      <c r="A52" s="1">
        <v>50</v>
      </c>
      <c r="B52" s="150" t="s">
        <v>1365</v>
      </c>
      <c r="C52" s="2" t="s">
        <v>41</v>
      </c>
      <c r="D52" s="29" t="s">
        <v>46</v>
      </c>
      <c r="E52" s="141">
        <v>7013095.5592428595</v>
      </c>
      <c r="F52" s="15">
        <v>5614677.6417000005</v>
      </c>
      <c r="G52" s="147">
        <f t="shared" si="0"/>
        <v>0.80059904991600694</v>
      </c>
      <c r="H52" s="15">
        <f t="shared" si="10"/>
        <v>-4201.1943057123572</v>
      </c>
      <c r="I52" s="10">
        <f t="shared" si="11"/>
        <v>-4201.1943057123572</v>
      </c>
      <c r="J52" s="15">
        <f t="shared" si="4"/>
        <v>416584.53924885858</v>
      </c>
      <c r="K52" s="15">
        <f t="shared" si="5"/>
        <v>416584.53924885858</v>
      </c>
      <c r="L52" s="15">
        <f t="shared" si="6"/>
        <v>767239.31721100211</v>
      </c>
      <c r="M52" s="15">
        <f t="shared" si="7"/>
        <v>767239.31721100211</v>
      </c>
      <c r="N52" s="54">
        <f t="shared" si="8"/>
        <v>1117894.0951731447</v>
      </c>
      <c r="O52" s="15">
        <f t="shared" si="7"/>
        <v>1117894.0951731447</v>
      </c>
      <c r="P52" s="12">
        <f t="shared" si="12"/>
        <v>1398417.917542859</v>
      </c>
      <c r="Q52" s="10">
        <f t="shared" si="9"/>
        <v>1398417.917542859</v>
      </c>
    </row>
    <row r="53" spans="1:17" hidden="1">
      <c r="A53" s="1">
        <v>51</v>
      </c>
      <c r="B53" s="2" t="s">
        <v>47</v>
      </c>
      <c r="C53" s="2" t="s">
        <v>41</v>
      </c>
      <c r="D53" s="29" t="s">
        <v>46</v>
      </c>
      <c r="E53" s="141">
        <v>9035879.4367666673</v>
      </c>
      <c r="F53" s="15">
        <v>7874551.0080000013</v>
      </c>
      <c r="G53" s="147">
        <f t="shared" si="0"/>
        <v>0.87147588268594389</v>
      </c>
      <c r="H53" s="15">
        <f t="shared" si="10"/>
        <v>-645847.45858666673</v>
      </c>
      <c r="I53" s="10">
        <f t="shared" si="11"/>
        <v>-645847.45858666673</v>
      </c>
      <c r="J53" s="15">
        <f t="shared" si="4"/>
        <v>-103694.69238066766</v>
      </c>
      <c r="K53" s="15">
        <f t="shared" si="5"/>
        <v>-103694.69238066766</v>
      </c>
      <c r="L53" s="15">
        <f t="shared" si="6"/>
        <v>348099.27945766598</v>
      </c>
      <c r="M53" s="15">
        <f t="shared" si="7"/>
        <v>348099.27945766598</v>
      </c>
      <c r="N53" s="54">
        <f t="shared" si="8"/>
        <v>799893.25129599869</v>
      </c>
      <c r="O53" s="15">
        <f t="shared" si="7"/>
        <v>799893.25129599869</v>
      </c>
      <c r="P53" s="12">
        <f t="shared" si="12"/>
        <v>1161328.428766666</v>
      </c>
      <c r="Q53" s="10">
        <f t="shared" si="9"/>
        <v>1161328.428766666</v>
      </c>
    </row>
    <row r="54" spans="1:17" hidden="1">
      <c r="A54" s="13">
        <v>52</v>
      </c>
      <c r="B54" s="2" t="s">
        <v>50</v>
      </c>
      <c r="C54" s="2" t="s">
        <v>41</v>
      </c>
      <c r="D54" s="29" t="s">
        <v>51</v>
      </c>
      <c r="E54" s="141">
        <v>11059255.570685714</v>
      </c>
      <c r="F54" s="15">
        <v>5388835.8202000018</v>
      </c>
      <c r="G54" s="147">
        <f t="shared" si="0"/>
        <v>0.48726930901967341</v>
      </c>
      <c r="H54" s="15">
        <f t="shared" si="10"/>
        <v>3458568.6363485698</v>
      </c>
      <c r="I54" s="10">
        <f t="shared" si="11"/>
        <v>3458568.6363485698</v>
      </c>
      <c r="J54" s="15">
        <f t="shared" si="4"/>
        <v>4122123.9705897123</v>
      </c>
      <c r="K54" s="15">
        <f t="shared" si="5"/>
        <v>4122123.9705897123</v>
      </c>
      <c r="L54" s="15">
        <f t="shared" si="6"/>
        <v>4675086.749123998</v>
      </c>
      <c r="M54" s="15">
        <f t="shared" si="7"/>
        <v>4675086.749123998</v>
      </c>
      <c r="N54" s="54">
        <f t="shared" si="8"/>
        <v>5228049.5276582837</v>
      </c>
      <c r="O54" s="15">
        <f t="shared" si="7"/>
        <v>5228049.5276582837</v>
      </c>
      <c r="P54" s="12">
        <f t="shared" si="12"/>
        <v>5670419.7504857127</v>
      </c>
      <c r="Q54" s="10">
        <f t="shared" si="9"/>
        <v>5670419.7504857127</v>
      </c>
    </row>
    <row r="55" spans="1:17" hidden="1">
      <c r="A55" s="1">
        <v>53</v>
      </c>
      <c r="B55" s="52" t="s">
        <v>43</v>
      </c>
      <c r="C55" s="2" t="s">
        <v>41</v>
      </c>
      <c r="D55" s="29" t="s">
        <v>44</v>
      </c>
      <c r="E55" s="141">
        <v>6700617.7662142869</v>
      </c>
      <c r="F55" s="15">
        <v>3534105.8090999997</v>
      </c>
      <c r="G55" s="147">
        <f t="shared" si="0"/>
        <v>0.5274298478745636</v>
      </c>
      <c r="H55" s="15">
        <f t="shared" si="10"/>
        <v>1826388.4038714305</v>
      </c>
      <c r="I55" s="10">
        <f t="shared" si="11"/>
        <v>1826388.4038714305</v>
      </c>
      <c r="J55" s="15">
        <f t="shared" si="4"/>
        <v>2228425.4698442868</v>
      </c>
      <c r="K55" s="15">
        <f t="shared" si="5"/>
        <v>2228425.4698442868</v>
      </c>
      <c r="L55" s="15">
        <f t="shared" si="6"/>
        <v>2563456.3581550014</v>
      </c>
      <c r="M55" s="15">
        <f t="shared" si="7"/>
        <v>2563456.3581550014</v>
      </c>
      <c r="N55" s="54">
        <f t="shared" si="8"/>
        <v>2898487.2464657151</v>
      </c>
      <c r="O55" s="15">
        <f t="shared" si="7"/>
        <v>2898487.2464657151</v>
      </c>
      <c r="P55" s="12">
        <f t="shared" si="12"/>
        <v>3166511.9571142872</v>
      </c>
      <c r="Q55" s="10">
        <f t="shared" si="9"/>
        <v>3166511.9571142872</v>
      </c>
    </row>
    <row r="56" spans="1:17" hidden="1">
      <c r="A56" s="1">
        <v>54</v>
      </c>
      <c r="B56" s="2" t="s">
        <v>53</v>
      </c>
      <c r="C56" s="2" t="s">
        <v>41</v>
      </c>
      <c r="D56" s="29" t="s">
        <v>54</v>
      </c>
      <c r="E56" s="141">
        <v>11631809.677290477</v>
      </c>
      <c r="F56" s="15">
        <v>9319153.2541999985</v>
      </c>
      <c r="G56" s="147">
        <f t="shared" si="0"/>
        <v>0.80117827859532253</v>
      </c>
      <c r="H56" s="15">
        <f t="shared" si="10"/>
        <v>-13705.512367617339</v>
      </c>
      <c r="I56" s="10">
        <f t="shared" si="11"/>
        <v>-13705.512367617339</v>
      </c>
      <c r="J56" s="15">
        <f t="shared" si="4"/>
        <v>684203.06826981157</v>
      </c>
      <c r="K56" s="15">
        <f t="shared" si="5"/>
        <v>684203.06826981157</v>
      </c>
      <c r="L56" s="15">
        <f t="shared" si="6"/>
        <v>1265793.552134335</v>
      </c>
      <c r="M56" s="15">
        <f t="shared" si="7"/>
        <v>1265793.552134335</v>
      </c>
      <c r="N56" s="54">
        <f t="shared" si="8"/>
        <v>1847384.0359988585</v>
      </c>
      <c r="O56" s="15">
        <f t="shared" si="7"/>
        <v>1847384.0359988585</v>
      </c>
      <c r="P56" s="12">
        <f t="shared" si="12"/>
        <v>2312656.4230904784</v>
      </c>
      <c r="Q56" s="10">
        <f t="shared" si="9"/>
        <v>2312656.4230904784</v>
      </c>
    </row>
    <row r="57" spans="1:17" hidden="1">
      <c r="A57" s="13">
        <v>55</v>
      </c>
      <c r="B57" s="2" t="s">
        <v>55</v>
      </c>
      <c r="C57" s="2" t="s">
        <v>41</v>
      </c>
      <c r="D57" s="29" t="s">
        <v>56</v>
      </c>
      <c r="E57" s="141">
        <v>15433096.511466665</v>
      </c>
      <c r="F57" s="15">
        <v>12789230.442800006</v>
      </c>
      <c r="G57" s="147">
        <f t="shared" si="0"/>
        <v>0.82868855471082625</v>
      </c>
      <c r="H57" s="15">
        <f t="shared" si="10"/>
        <v>-442753.233626673</v>
      </c>
      <c r="I57" s="10">
        <f t="shared" si="11"/>
        <v>-442753.233626673</v>
      </c>
      <c r="J57" s="15">
        <f t="shared" si="4"/>
        <v>483232.55706132576</v>
      </c>
      <c r="K57" s="15">
        <f t="shared" si="5"/>
        <v>483232.55706132576</v>
      </c>
      <c r="L57" s="15">
        <f t="shared" si="6"/>
        <v>1254887.3826346602</v>
      </c>
      <c r="M57" s="15">
        <f t="shared" si="7"/>
        <v>1254887.3826346602</v>
      </c>
      <c r="N57" s="54">
        <f t="shared" si="8"/>
        <v>2026542.2082079928</v>
      </c>
      <c r="O57" s="15">
        <f t="shared" si="7"/>
        <v>2026542.2082079928</v>
      </c>
      <c r="P57" s="12">
        <f t="shared" si="12"/>
        <v>2643866.0686666593</v>
      </c>
      <c r="Q57" s="10">
        <f t="shared" si="9"/>
        <v>2643866.0686666593</v>
      </c>
    </row>
    <row r="58" spans="1:17" hidden="1">
      <c r="A58" s="1">
        <v>56</v>
      </c>
      <c r="B58" s="2" t="s">
        <v>40</v>
      </c>
      <c r="C58" s="2" t="s">
        <v>41</v>
      </c>
      <c r="D58" s="29" t="s">
        <v>42</v>
      </c>
      <c r="E58" s="141">
        <v>14002214.806633331</v>
      </c>
      <c r="F58" s="15">
        <v>9679959.8078000005</v>
      </c>
      <c r="G58" s="147">
        <f t="shared" si="0"/>
        <v>0.69131633398555425</v>
      </c>
      <c r="H58" s="15">
        <f t="shared" si="10"/>
        <v>1521812.0375066642</v>
      </c>
      <c r="I58" s="10">
        <f t="shared" si="11"/>
        <v>1521812.0375066642</v>
      </c>
      <c r="J58" s="15">
        <f t="shared" si="4"/>
        <v>2361944.9259046633</v>
      </c>
      <c r="K58" s="15">
        <f t="shared" si="5"/>
        <v>2361944.9259046633</v>
      </c>
      <c r="L58" s="15">
        <f t="shared" si="6"/>
        <v>3062055.6662363317</v>
      </c>
      <c r="M58" s="15">
        <f t="shared" si="7"/>
        <v>3062055.6662363317</v>
      </c>
      <c r="N58" s="54">
        <f t="shared" si="8"/>
        <v>3762166.4065679964</v>
      </c>
      <c r="O58" s="15">
        <f t="shared" si="7"/>
        <v>3762166.4065679964</v>
      </c>
      <c r="P58" s="12">
        <f t="shared" si="12"/>
        <v>4322254.9988333303</v>
      </c>
      <c r="Q58" s="10">
        <f t="shared" si="9"/>
        <v>4322254.9988333303</v>
      </c>
    </row>
    <row r="59" spans="1:17" hidden="1">
      <c r="A59" s="1">
        <v>57</v>
      </c>
      <c r="B59" s="2" t="s">
        <v>166</v>
      </c>
      <c r="C59" s="2" t="s">
        <v>172</v>
      </c>
      <c r="D59" s="29" t="s">
        <v>63</v>
      </c>
      <c r="E59" s="141">
        <v>3383302.8144333339</v>
      </c>
      <c r="F59" s="15">
        <v>3115339.1265000007</v>
      </c>
      <c r="G59" s="147">
        <f t="shared" si="0"/>
        <v>0.92079819554129561</v>
      </c>
      <c r="H59" s="15">
        <f t="shared" si="10"/>
        <v>-408696.87495333329</v>
      </c>
      <c r="I59" s="10">
        <f t="shared" si="11"/>
        <v>-408696.87495333329</v>
      </c>
      <c r="J59" s="15">
        <f t="shared" si="4"/>
        <v>-205698.70608733362</v>
      </c>
      <c r="K59" s="15">
        <f t="shared" si="5"/>
        <v>-205698.70608733362</v>
      </c>
      <c r="L59" s="15">
        <f t="shared" si="6"/>
        <v>-36533.565365666524</v>
      </c>
      <c r="M59" s="15">
        <f t="shared" si="7"/>
        <v>-36533.565365666524</v>
      </c>
      <c r="N59" s="54">
        <f t="shared" si="8"/>
        <v>132631.57535599964</v>
      </c>
      <c r="O59" s="15">
        <f t="shared" si="7"/>
        <v>132631.57535599964</v>
      </c>
      <c r="P59" s="12">
        <f t="shared" si="12"/>
        <v>267963.68793333322</v>
      </c>
      <c r="Q59" s="10">
        <f t="shared" si="9"/>
        <v>267963.68793333322</v>
      </c>
    </row>
    <row r="60" spans="1:17" hidden="1">
      <c r="A60" s="13">
        <v>58</v>
      </c>
      <c r="B60" s="2" t="s">
        <v>160</v>
      </c>
      <c r="C60" s="2" t="s">
        <v>172</v>
      </c>
      <c r="D60" s="29" t="s">
        <v>61</v>
      </c>
      <c r="E60" s="141">
        <v>4093785.5442999993</v>
      </c>
      <c r="F60" s="15">
        <v>3335106.0002999995</v>
      </c>
      <c r="G60" s="147">
        <f t="shared" si="0"/>
        <v>0.81467530827149692</v>
      </c>
      <c r="H60" s="15">
        <f t="shared" si="10"/>
        <v>-60077.564859999809</v>
      </c>
      <c r="I60" s="10">
        <f t="shared" si="11"/>
        <v>-60077.564859999809</v>
      </c>
      <c r="J60" s="15">
        <f t="shared" si="4"/>
        <v>185549.56779799983</v>
      </c>
      <c r="K60" s="15">
        <f t="shared" si="5"/>
        <v>185549.56779799983</v>
      </c>
      <c r="L60" s="15">
        <f t="shared" si="6"/>
        <v>390238.84501300007</v>
      </c>
      <c r="M60" s="15">
        <f t="shared" si="7"/>
        <v>390238.84501300007</v>
      </c>
      <c r="N60" s="54">
        <f t="shared" si="8"/>
        <v>594928.12222799985</v>
      </c>
      <c r="O60" s="15">
        <f t="shared" si="7"/>
        <v>594928.12222799985</v>
      </c>
      <c r="P60" s="12">
        <f t="shared" si="12"/>
        <v>758679.54399999976</v>
      </c>
      <c r="Q60" s="10">
        <f t="shared" si="9"/>
        <v>758679.54399999976</v>
      </c>
    </row>
    <row r="61" spans="1:17" hidden="1">
      <c r="A61" s="1">
        <v>59</v>
      </c>
      <c r="B61" s="2" t="s">
        <v>163</v>
      </c>
      <c r="C61" s="2" t="s">
        <v>172</v>
      </c>
      <c r="D61" s="29" t="s">
        <v>62</v>
      </c>
      <c r="E61" s="141">
        <v>7588155.2329857126</v>
      </c>
      <c r="F61" s="15">
        <v>6917685.3888999997</v>
      </c>
      <c r="G61" s="147">
        <f t="shared" si="0"/>
        <v>0.911642576686995</v>
      </c>
      <c r="H61" s="15">
        <f t="shared" si="10"/>
        <v>-847161.20251142886</v>
      </c>
      <c r="I61" s="10">
        <f t="shared" si="11"/>
        <v>-847161.20251142886</v>
      </c>
      <c r="J61" s="15">
        <f t="shared" si="4"/>
        <v>-391871.88853228651</v>
      </c>
      <c r="K61" s="15">
        <f t="shared" si="5"/>
        <v>-391871.88853228651</v>
      </c>
      <c r="L61" s="15">
        <f t="shared" si="6"/>
        <v>-12464.126883001067</v>
      </c>
      <c r="M61" s="15">
        <f t="shared" si="7"/>
        <v>-12464.126883001067</v>
      </c>
      <c r="N61" s="54">
        <f t="shared" si="8"/>
        <v>366943.63476628438</v>
      </c>
      <c r="O61" s="15">
        <f t="shared" si="7"/>
        <v>366943.63476628438</v>
      </c>
      <c r="P61" s="12">
        <f t="shared" si="12"/>
        <v>670469.84408571292</v>
      </c>
      <c r="Q61" s="10">
        <f t="shared" si="9"/>
        <v>670469.84408571292</v>
      </c>
    </row>
    <row r="62" spans="1:17" hidden="1">
      <c r="A62" s="1">
        <v>60</v>
      </c>
      <c r="B62" s="2" t="s">
        <v>169</v>
      </c>
      <c r="C62" s="2" t="s">
        <v>172</v>
      </c>
      <c r="D62" s="29" t="s">
        <v>64</v>
      </c>
      <c r="E62" s="141">
        <v>7744476.8931904752</v>
      </c>
      <c r="F62" s="15">
        <v>7775062.9381000008</v>
      </c>
      <c r="G62" s="147">
        <f t="shared" si="0"/>
        <v>1.0039494010158929</v>
      </c>
      <c r="H62" s="15">
        <f t="shared" si="10"/>
        <v>-1579481.42354762</v>
      </c>
      <c r="I62" s="10">
        <f t="shared" si="11"/>
        <v>-1579481.42354762</v>
      </c>
      <c r="J62" s="15">
        <f t="shared" si="4"/>
        <v>-1114812.809956192</v>
      </c>
      <c r="K62" s="15">
        <f t="shared" si="5"/>
        <v>-1114812.809956192</v>
      </c>
      <c r="L62" s="15">
        <f t="shared" si="6"/>
        <v>-727588.965296668</v>
      </c>
      <c r="M62" s="15">
        <f t="shared" si="7"/>
        <v>-727588.965296668</v>
      </c>
      <c r="N62" s="54">
        <f t="shared" si="8"/>
        <v>-340365.12063714489</v>
      </c>
      <c r="O62" s="15">
        <f t="shared" si="7"/>
        <v>-340365.12063714489</v>
      </c>
      <c r="P62" s="12">
        <f t="shared" si="12"/>
        <v>-30586.044909525663</v>
      </c>
      <c r="Q62" s="10">
        <f t="shared" si="9"/>
        <v>-30586.044909525663</v>
      </c>
    </row>
    <row r="63" spans="1:17" hidden="1">
      <c r="A63" s="13">
        <v>61</v>
      </c>
      <c r="B63" s="2" t="s">
        <v>170</v>
      </c>
      <c r="C63" s="2" t="s">
        <v>172</v>
      </c>
      <c r="D63" s="29" t="s">
        <v>64</v>
      </c>
      <c r="E63" s="141">
        <v>8925446.7319190502</v>
      </c>
      <c r="F63" s="15">
        <v>8175340.7694000024</v>
      </c>
      <c r="G63" s="147">
        <f t="shared" si="0"/>
        <v>0.91595872060537542</v>
      </c>
      <c r="H63" s="15">
        <f t="shared" si="10"/>
        <v>-1034983.3838647623</v>
      </c>
      <c r="I63" s="10">
        <f t="shared" si="11"/>
        <v>-1034983.3838647623</v>
      </c>
      <c r="J63" s="15">
        <f t="shared" si="4"/>
        <v>-499456.57994961925</v>
      </c>
      <c r="K63" s="15">
        <f t="shared" si="5"/>
        <v>-499456.57994961925</v>
      </c>
      <c r="L63" s="15">
        <f t="shared" si="6"/>
        <v>-53184.243353666738</v>
      </c>
      <c r="M63" s="15">
        <f t="shared" si="7"/>
        <v>-53184.243353666738</v>
      </c>
      <c r="N63" s="54">
        <f t="shared" si="8"/>
        <v>393088.09324228577</v>
      </c>
      <c r="O63" s="15">
        <f t="shared" si="7"/>
        <v>393088.09324228577</v>
      </c>
      <c r="P63" s="12">
        <f t="shared" si="12"/>
        <v>750105.96251904778</v>
      </c>
      <c r="Q63" s="10">
        <f t="shared" si="9"/>
        <v>750105.96251904778</v>
      </c>
    </row>
    <row r="64" spans="1:17" hidden="1">
      <c r="A64" s="1">
        <v>62</v>
      </c>
      <c r="B64" s="2" t="s">
        <v>168</v>
      </c>
      <c r="C64" s="2" t="s">
        <v>172</v>
      </c>
      <c r="D64" s="29" t="s">
        <v>63</v>
      </c>
      <c r="E64" s="141">
        <v>10033501.958147619</v>
      </c>
      <c r="F64" s="15">
        <v>8641341.8147000019</v>
      </c>
      <c r="G64" s="147">
        <f t="shared" si="0"/>
        <v>0.86124882924678903</v>
      </c>
      <c r="H64" s="15">
        <f t="shared" si="10"/>
        <v>-614540.24818190653</v>
      </c>
      <c r="I64" s="10">
        <f t="shared" si="11"/>
        <v>-614540.24818190653</v>
      </c>
      <c r="J64" s="15">
        <f t="shared" si="4"/>
        <v>-12530.130693050101</v>
      </c>
      <c r="K64" s="15">
        <f t="shared" si="5"/>
        <v>-12530.130693050101</v>
      </c>
      <c r="L64" s="15">
        <f t="shared" si="6"/>
        <v>489144.96721433103</v>
      </c>
      <c r="M64" s="15">
        <f t="shared" si="7"/>
        <v>489144.96721433103</v>
      </c>
      <c r="N64" s="54">
        <f t="shared" si="8"/>
        <v>990820.06512171216</v>
      </c>
      <c r="O64" s="15">
        <f t="shared" si="7"/>
        <v>990820.06512171216</v>
      </c>
      <c r="P64" s="12">
        <f t="shared" si="12"/>
        <v>1392160.1434476171</v>
      </c>
      <c r="Q64" s="10">
        <f t="shared" si="9"/>
        <v>1392160.1434476171</v>
      </c>
    </row>
    <row r="65" spans="1:17" hidden="1">
      <c r="A65" s="1">
        <v>63</v>
      </c>
      <c r="B65" s="2" t="s">
        <v>167</v>
      </c>
      <c r="C65" s="2" t="s">
        <v>172</v>
      </c>
      <c r="D65" s="45" t="s">
        <v>63</v>
      </c>
      <c r="E65" s="141">
        <v>9169049.6530761905</v>
      </c>
      <c r="F65" s="15">
        <v>9296283.9541000016</v>
      </c>
      <c r="G65" s="147">
        <f t="shared" si="0"/>
        <v>1.0138764982018746</v>
      </c>
      <c r="H65" s="15">
        <f t="shared" si="10"/>
        <v>-1961044.231639049</v>
      </c>
      <c r="I65" s="10">
        <f t="shared" si="11"/>
        <v>-1961044.231639049</v>
      </c>
      <c r="J65" s="15">
        <f t="shared" si="4"/>
        <v>-1410901.2524544783</v>
      </c>
      <c r="K65" s="15">
        <f t="shared" si="5"/>
        <v>-1410901.2524544783</v>
      </c>
      <c r="L65" s="15">
        <f t="shared" si="6"/>
        <v>-952448.76980066765</v>
      </c>
      <c r="M65" s="15">
        <f t="shared" si="7"/>
        <v>-952448.76980066765</v>
      </c>
      <c r="N65" s="54">
        <f t="shared" si="8"/>
        <v>-493996.28714685887</v>
      </c>
      <c r="O65" s="15">
        <f t="shared" si="7"/>
        <v>-493996.28714685887</v>
      </c>
      <c r="P65" s="12">
        <f t="shared" si="12"/>
        <v>-127234.3010238111</v>
      </c>
      <c r="Q65" s="10">
        <f t="shared" si="9"/>
        <v>-127234.3010238111</v>
      </c>
    </row>
    <row r="66" spans="1:17" hidden="1">
      <c r="A66" s="13">
        <v>64</v>
      </c>
      <c r="B66" s="2" t="s">
        <v>165</v>
      </c>
      <c r="C66" s="2" t="s">
        <v>172</v>
      </c>
      <c r="D66" s="45" t="s">
        <v>178</v>
      </c>
      <c r="E66" s="141">
        <v>16447514.377404761</v>
      </c>
      <c r="F66" s="15">
        <v>13224104.389100013</v>
      </c>
      <c r="G66" s="147">
        <f t="shared" ref="G66:G124" si="13">IFERROR(F66/E66,0)</f>
        <v>0.80401841188033873</v>
      </c>
      <c r="H66" s="15">
        <f t="shared" ref="H66:H94" si="14">(E66*0.8)-F66</f>
        <v>-66092.887176204473</v>
      </c>
      <c r="I66" s="10">
        <f t="shared" ref="I66:I94" si="15">H66/$Q$1</f>
        <v>-66092.887176204473</v>
      </c>
      <c r="J66" s="15">
        <f t="shared" si="4"/>
        <v>920757.97546808049</v>
      </c>
      <c r="K66" s="15">
        <f t="shared" ref="K66:K125" si="16">J66/$Q$1</f>
        <v>920757.97546808049</v>
      </c>
      <c r="L66" s="15">
        <f t="shared" si="6"/>
        <v>1743133.6943383198</v>
      </c>
      <c r="M66" s="15">
        <f t="shared" ref="M66:O125" si="17">L66/$Q$1</f>
        <v>1743133.6943383198</v>
      </c>
      <c r="N66" s="54">
        <f t="shared" si="8"/>
        <v>2565509.4132085554</v>
      </c>
      <c r="O66" s="15">
        <f t="shared" si="17"/>
        <v>2565509.4132085554</v>
      </c>
      <c r="P66" s="12">
        <f t="shared" ref="P66:P94" si="18">E66-F66</f>
        <v>3223409.9883047473</v>
      </c>
      <c r="Q66" s="10">
        <f t="shared" ref="Q66:Q125" si="19">P66/$Q$1</f>
        <v>3223409.9883047473</v>
      </c>
    </row>
    <row r="67" spans="1:17" hidden="1">
      <c r="A67" s="1">
        <v>65</v>
      </c>
      <c r="B67" s="2" t="s">
        <v>162</v>
      </c>
      <c r="C67" s="2" t="s">
        <v>172</v>
      </c>
      <c r="D67" s="29" t="s">
        <v>62</v>
      </c>
      <c r="E67" s="141">
        <v>15437218.95042857</v>
      </c>
      <c r="F67" s="15">
        <v>16100630.844700001</v>
      </c>
      <c r="G67" s="147">
        <f t="shared" si="13"/>
        <v>1.0429748322156831</v>
      </c>
      <c r="H67" s="15">
        <f t="shared" si="14"/>
        <v>-3750855.6843571439</v>
      </c>
      <c r="I67" s="10">
        <f t="shared" si="15"/>
        <v>-3750855.6843571439</v>
      </c>
      <c r="J67" s="15">
        <f t="shared" ref="J67:J124" si="20">(E67*0.86)-F67</f>
        <v>-2824622.5473314319</v>
      </c>
      <c r="K67" s="15">
        <f t="shared" si="16"/>
        <v>-2824622.5473314319</v>
      </c>
      <c r="L67" s="15">
        <f t="shared" ref="L67:L124" si="21">(E67*0.91)-F67</f>
        <v>-2052761.5998100024</v>
      </c>
      <c r="M67" s="15">
        <f t="shared" si="17"/>
        <v>-2052761.5998100024</v>
      </c>
      <c r="N67" s="54">
        <f t="shared" ref="N67:N124" si="22">(E67*0.96)-F67</f>
        <v>-1280900.6522885747</v>
      </c>
      <c r="O67" s="15">
        <f t="shared" si="17"/>
        <v>-1280900.6522885747</v>
      </c>
      <c r="P67" s="12">
        <f t="shared" si="18"/>
        <v>-663411.89427143149</v>
      </c>
      <c r="Q67" s="10">
        <f t="shared" si="19"/>
        <v>-663411.89427143149</v>
      </c>
    </row>
    <row r="68" spans="1:17" hidden="1">
      <c r="A68" s="1">
        <v>66</v>
      </c>
      <c r="B68" s="2" t="s">
        <v>164</v>
      </c>
      <c r="C68" s="2" t="s">
        <v>172</v>
      </c>
      <c r="D68" s="45" t="s">
        <v>60</v>
      </c>
      <c r="E68" s="141">
        <v>19984123.291090477</v>
      </c>
      <c r="F68" s="15">
        <v>18241062.913600001</v>
      </c>
      <c r="G68" s="147">
        <f t="shared" si="13"/>
        <v>0.91277774100465126</v>
      </c>
      <c r="H68" s="15">
        <f t="shared" si="14"/>
        <v>-2253764.2807276193</v>
      </c>
      <c r="I68" s="10">
        <f t="shared" si="15"/>
        <v>-2253764.2807276193</v>
      </c>
      <c r="J68" s="15">
        <f t="shared" si="20"/>
        <v>-1054716.883262191</v>
      </c>
      <c r="K68" s="15">
        <f t="shared" si="16"/>
        <v>-1054716.883262191</v>
      </c>
      <c r="L68" s="15">
        <f t="shared" si="21"/>
        <v>-55510.718707665801</v>
      </c>
      <c r="M68" s="15">
        <f t="shared" si="17"/>
        <v>-55510.718707665801</v>
      </c>
      <c r="N68" s="54">
        <f t="shared" si="22"/>
        <v>943695.44584685564</v>
      </c>
      <c r="O68" s="15">
        <f t="shared" si="17"/>
        <v>943695.44584685564</v>
      </c>
      <c r="P68" s="12">
        <f t="shared" si="18"/>
        <v>1743060.3774904758</v>
      </c>
      <c r="Q68" s="10">
        <f t="shared" si="19"/>
        <v>1743060.3774904758</v>
      </c>
    </row>
    <row r="69" spans="1:17" hidden="1">
      <c r="A69" s="13">
        <v>67</v>
      </c>
      <c r="B69" s="2" t="s">
        <v>161</v>
      </c>
      <c r="C69" s="2" t="s">
        <v>172</v>
      </c>
      <c r="D69" s="29" t="s">
        <v>61</v>
      </c>
      <c r="E69" s="141">
        <v>22935758.405114278</v>
      </c>
      <c r="F69" s="15">
        <v>22980587.434499998</v>
      </c>
      <c r="G69" s="147">
        <f t="shared" si="13"/>
        <v>1.0019545475058598</v>
      </c>
      <c r="H69" s="15">
        <f t="shared" si="14"/>
        <v>-4631980.7104085758</v>
      </c>
      <c r="I69" s="10">
        <f t="shared" si="15"/>
        <v>-4631980.7104085758</v>
      </c>
      <c r="J69" s="15">
        <f t="shared" si="20"/>
        <v>-3255835.2061017193</v>
      </c>
      <c r="K69" s="15">
        <f t="shared" si="16"/>
        <v>-3255835.2061017193</v>
      </c>
      <c r="L69" s="15">
        <f t="shared" si="21"/>
        <v>-2109047.2858460024</v>
      </c>
      <c r="M69" s="15">
        <f t="shared" si="17"/>
        <v>-2109047.2858460024</v>
      </c>
      <c r="N69" s="54">
        <f t="shared" si="22"/>
        <v>-962259.36559029296</v>
      </c>
      <c r="O69" s="15">
        <f t="shared" si="17"/>
        <v>-962259.36559029296</v>
      </c>
      <c r="P69" s="12">
        <f t="shared" si="18"/>
        <v>-44829.029385719448</v>
      </c>
      <c r="Q69" s="10">
        <f t="shared" si="19"/>
        <v>-44829.029385719448</v>
      </c>
    </row>
    <row r="70" spans="1:17" hidden="1">
      <c r="A70" s="1">
        <v>68</v>
      </c>
      <c r="B70" s="2" t="s">
        <v>68</v>
      </c>
      <c r="C70" s="2" t="s">
        <v>66</v>
      </c>
      <c r="D70" s="29" t="s">
        <v>67</v>
      </c>
      <c r="E70" s="141">
        <v>2178753.2422523811</v>
      </c>
      <c r="F70" s="15">
        <v>1885969.7065999997</v>
      </c>
      <c r="G70" s="147">
        <f t="shared" si="13"/>
        <v>0.86561877225265604</v>
      </c>
      <c r="H70" s="15">
        <f t="shared" si="14"/>
        <v>-142967.11279809475</v>
      </c>
      <c r="I70" s="10">
        <f t="shared" si="15"/>
        <v>-142967.11279809475</v>
      </c>
      <c r="J70" s="15">
        <f t="shared" si="20"/>
        <v>-12241.918262952007</v>
      </c>
      <c r="K70" s="15">
        <f t="shared" si="16"/>
        <v>-12241.918262952007</v>
      </c>
      <c r="L70" s="15">
        <f t="shared" si="21"/>
        <v>96695.743849667255</v>
      </c>
      <c r="M70" s="15">
        <f t="shared" si="17"/>
        <v>96695.743849667255</v>
      </c>
      <c r="N70" s="54">
        <f t="shared" si="22"/>
        <v>205633.40596228605</v>
      </c>
      <c r="O70" s="15">
        <f t="shared" si="17"/>
        <v>205633.40596228605</v>
      </c>
      <c r="P70" s="12">
        <f t="shared" si="18"/>
        <v>292783.53565238137</v>
      </c>
      <c r="Q70" s="10">
        <f t="shared" si="19"/>
        <v>292783.53565238137</v>
      </c>
    </row>
    <row r="71" spans="1:17" hidden="1">
      <c r="A71" s="1">
        <v>69</v>
      </c>
      <c r="B71" s="2" t="s">
        <v>81</v>
      </c>
      <c r="C71" s="2" t="s">
        <v>66</v>
      </c>
      <c r="D71" s="29" t="s">
        <v>82</v>
      </c>
      <c r="E71" s="141">
        <v>4301975.2220047619</v>
      </c>
      <c r="F71" s="15">
        <v>5121955.9501000009</v>
      </c>
      <c r="G71" s="147">
        <f t="shared" si="13"/>
        <v>1.1906056371271057</v>
      </c>
      <c r="H71" s="15">
        <f t="shared" si="14"/>
        <v>-1680375.7724961913</v>
      </c>
      <c r="I71" s="10">
        <f t="shared" si="15"/>
        <v>-1680375.7724961913</v>
      </c>
      <c r="J71" s="15">
        <f t="shared" si="20"/>
        <v>-1422257.259175906</v>
      </c>
      <c r="K71" s="15">
        <f t="shared" si="16"/>
        <v>-1422257.259175906</v>
      </c>
      <c r="L71" s="15">
        <f t="shared" si="21"/>
        <v>-1207158.4980756673</v>
      </c>
      <c r="M71" s="15">
        <f t="shared" si="17"/>
        <v>-1207158.4980756673</v>
      </c>
      <c r="N71" s="54">
        <f t="shared" si="22"/>
        <v>-992059.73697542958</v>
      </c>
      <c r="O71" s="15">
        <f t="shared" si="17"/>
        <v>-992059.73697542958</v>
      </c>
      <c r="P71" s="12">
        <f t="shared" si="18"/>
        <v>-819980.72809523903</v>
      </c>
      <c r="Q71" s="10">
        <f t="shared" si="19"/>
        <v>-819980.72809523903</v>
      </c>
    </row>
    <row r="72" spans="1:17" hidden="1">
      <c r="A72" s="13">
        <v>70</v>
      </c>
      <c r="B72" s="2" t="s">
        <v>86</v>
      </c>
      <c r="C72" s="2" t="s">
        <v>66</v>
      </c>
      <c r="D72" s="29" t="s">
        <v>87</v>
      </c>
      <c r="E72" s="141">
        <v>4769847.4366666675</v>
      </c>
      <c r="F72" s="15">
        <v>4854607.5771999983</v>
      </c>
      <c r="G72" s="147">
        <f t="shared" si="13"/>
        <v>1.0177699898495212</v>
      </c>
      <c r="H72" s="15">
        <f t="shared" si="14"/>
        <v>-1038729.627866664</v>
      </c>
      <c r="I72" s="10">
        <f t="shared" si="15"/>
        <v>-1038729.627866664</v>
      </c>
      <c r="J72" s="15">
        <f t="shared" si="20"/>
        <v>-752538.78166666441</v>
      </c>
      <c r="K72" s="15">
        <f t="shared" si="16"/>
        <v>-752538.78166666441</v>
      </c>
      <c r="L72" s="15">
        <f t="shared" si="21"/>
        <v>-514046.40983333066</v>
      </c>
      <c r="M72" s="15">
        <f t="shared" si="17"/>
        <v>-514046.40983333066</v>
      </c>
      <c r="N72" s="54">
        <f t="shared" si="22"/>
        <v>-275554.03799999785</v>
      </c>
      <c r="O72" s="15">
        <f t="shared" si="17"/>
        <v>-275554.03799999785</v>
      </c>
      <c r="P72" s="12">
        <f t="shared" si="18"/>
        <v>-84760.14053333085</v>
      </c>
      <c r="Q72" s="10">
        <f t="shared" si="19"/>
        <v>-84760.14053333085</v>
      </c>
    </row>
    <row r="73" spans="1:17" hidden="1">
      <c r="A73" s="1">
        <v>71</v>
      </c>
      <c r="B73" s="2" t="s">
        <v>79</v>
      </c>
      <c r="C73" s="2" t="s">
        <v>66</v>
      </c>
      <c r="D73" s="29" t="s">
        <v>138</v>
      </c>
      <c r="E73" s="141">
        <v>5448695.7607333334</v>
      </c>
      <c r="F73" s="15">
        <v>5892103.6415000027</v>
      </c>
      <c r="G73" s="147">
        <f t="shared" si="13"/>
        <v>1.0813787189151101</v>
      </c>
      <c r="H73" s="15">
        <f t="shared" si="14"/>
        <v>-1533147.0329133356</v>
      </c>
      <c r="I73" s="10">
        <f t="shared" si="15"/>
        <v>-1533147.0329133356</v>
      </c>
      <c r="J73" s="15">
        <f t="shared" si="20"/>
        <v>-1206225.2872693362</v>
      </c>
      <c r="K73" s="15">
        <f t="shared" si="16"/>
        <v>-1206225.2872693362</v>
      </c>
      <c r="L73" s="15">
        <f t="shared" si="21"/>
        <v>-933790.49923266936</v>
      </c>
      <c r="M73" s="15">
        <f t="shared" si="17"/>
        <v>-933790.49923266936</v>
      </c>
      <c r="N73" s="54">
        <f t="shared" si="22"/>
        <v>-661355.71119600255</v>
      </c>
      <c r="O73" s="15">
        <f t="shared" si="17"/>
        <v>-661355.71119600255</v>
      </c>
      <c r="P73" s="12">
        <f t="shared" si="18"/>
        <v>-443407.88076666929</v>
      </c>
      <c r="Q73" s="10">
        <f t="shared" si="19"/>
        <v>-443407.88076666929</v>
      </c>
    </row>
    <row r="74" spans="1:17" hidden="1">
      <c r="A74" s="1">
        <v>72</v>
      </c>
      <c r="B74" s="2" t="s">
        <v>80</v>
      </c>
      <c r="C74" s="2" t="s">
        <v>66</v>
      </c>
      <c r="D74" s="29" t="s">
        <v>66</v>
      </c>
      <c r="E74" s="141">
        <v>5138726.6670761909</v>
      </c>
      <c r="F74" s="15">
        <v>6039191.191800002</v>
      </c>
      <c r="G74" s="147">
        <f t="shared" si="13"/>
        <v>1.1752310607398297</v>
      </c>
      <c r="H74" s="15">
        <f t="shared" si="14"/>
        <v>-1928209.8581390493</v>
      </c>
      <c r="I74" s="10">
        <f t="shared" si="15"/>
        <v>-1928209.8581390493</v>
      </c>
      <c r="J74" s="15">
        <f t="shared" si="20"/>
        <v>-1619886.2581144776</v>
      </c>
      <c r="K74" s="15">
        <f t="shared" si="16"/>
        <v>-1619886.2581144776</v>
      </c>
      <c r="L74" s="15">
        <f t="shared" si="21"/>
        <v>-1362949.9247606685</v>
      </c>
      <c r="M74" s="15">
        <f t="shared" si="17"/>
        <v>-1362949.9247606685</v>
      </c>
      <c r="N74" s="54">
        <f t="shared" si="22"/>
        <v>-1106013.5914068585</v>
      </c>
      <c r="O74" s="15">
        <f t="shared" si="17"/>
        <v>-1106013.5914068585</v>
      </c>
      <c r="P74" s="12">
        <f t="shared" si="18"/>
        <v>-900464.52472381108</v>
      </c>
      <c r="Q74" s="10">
        <f t="shared" si="19"/>
        <v>-900464.52472381108</v>
      </c>
    </row>
    <row r="75" spans="1:17" hidden="1">
      <c r="A75" s="13">
        <v>73</v>
      </c>
      <c r="B75" s="2" t="s">
        <v>76</v>
      </c>
      <c r="C75" s="2" t="s">
        <v>66</v>
      </c>
      <c r="D75" s="29" t="s">
        <v>75</v>
      </c>
      <c r="E75" s="141">
        <v>8262920.892852379</v>
      </c>
      <c r="F75" s="15">
        <v>7537088.7444000002</v>
      </c>
      <c r="G75" s="147">
        <f t="shared" si="13"/>
        <v>0.91215792116801686</v>
      </c>
      <c r="H75" s="15">
        <f t="shared" si="14"/>
        <v>-926752.03011809662</v>
      </c>
      <c r="I75" s="10">
        <f t="shared" si="15"/>
        <v>-926752.03011809662</v>
      </c>
      <c r="J75" s="15">
        <f t="shared" si="20"/>
        <v>-430976.77654695418</v>
      </c>
      <c r="K75" s="15">
        <f t="shared" si="16"/>
        <v>-430976.77654695418</v>
      </c>
      <c r="L75" s="15">
        <f t="shared" si="21"/>
        <v>-17830.73190433532</v>
      </c>
      <c r="M75" s="15">
        <f t="shared" si="17"/>
        <v>-17830.73190433532</v>
      </c>
      <c r="N75" s="54">
        <f t="shared" si="22"/>
        <v>395315.31273828354</v>
      </c>
      <c r="O75" s="15">
        <f t="shared" si="17"/>
        <v>395315.31273828354</v>
      </c>
      <c r="P75" s="12">
        <f t="shared" si="18"/>
        <v>725832.14845237881</v>
      </c>
      <c r="Q75" s="10">
        <f t="shared" si="19"/>
        <v>725832.14845237881</v>
      </c>
    </row>
    <row r="76" spans="1:17" hidden="1">
      <c r="A76" s="1">
        <v>74</v>
      </c>
      <c r="B76" s="2" t="s">
        <v>70</v>
      </c>
      <c r="C76" s="2" t="s">
        <v>66</v>
      </c>
      <c r="D76" s="29" t="s">
        <v>71</v>
      </c>
      <c r="E76" s="141">
        <v>4693554.8833666658</v>
      </c>
      <c r="F76" s="15">
        <v>4737512.7764999988</v>
      </c>
      <c r="G76" s="147">
        <f t="shared" si="13"/>
        <v>1.0093655862615165</v>
      </c>
      <c r="H76" s="15">
        <f t="shared" si="14"/>
        <v>-982668.86980666593</v>
      </c>
      <c r="I76" s="10">
        <f t="shared" si="15"/>
        <v>-982668.86980666593</v>
      </c>
      <c r="J76" s="15">
        <f t="shared" si="20"/>
        <v>-701055.57680466631</v>
      </c>
      <c r="K76" s="15">
        <f t="shared" si="16"/>
        <v>-701055.57680466631</v>
      </c>
      <c r="L76" s="15">
        <f t="shared" si="21"/>
        <v>-466377.83263633307</v>
      </c>
      <c r="M76" s="15">
        <f t="shared" si="17"/>
        <v>-466377.83263633307</v>
      </c>
      <c r="N76" s="54">
        <f t="shared" si="22"/>
        <v>-231700.08846799936</v>
      </c>
      <c r="O76" s="15">
        <f t="shared" si="17"/>
        <v>-231700.08846799936</v>
      </c>
      <c r="P76" s="12">
        <f t="shared" si="18"/>
        <v>-43957.893133332953</v>
      </c>
      <c r="Q76" s="10">
        <f t="shared" si="19"/>
        <v>-43957.893133332953</v>
      </c>
    </row>
    <row r="77" spans="1:17" hidden="1">
      <c r="A77" s="1">
        <v>75</v>
      </c>
      <c r="B77" s="2" t="s">
        <v>65</v>
      </c>
      <c r="C77" s="2" t="s">
        <v>66</v>
      </c>
      <c r="D77" s="29" t="s">
        <v>67</v>
      </c>
      <c r="E77" s="141">
        <v>5453825.5532333339</v>
      </c>
      <c r="F77" s="15">
        <v>2972089.4920999995</v>
      </c>
      <c r="G77" s="147">
        <f t="shared" si="13"/>
        <v>0.54495499775162004</v>
      </c>
      <c r="H77" s="15">
        <f t="shared" si="14"/>
        <v>1390970.9504866675</v>
      </c>
      <c r="I77" s="10">
        <f t="shared" si="15"/>
        <v>1390970.9504866675</v>
      </c>
      <c r="J77" s="15">
        <f t="shared" si="20"/>
        <v>1718200.4836806674</v>
      </c>
      <c r="K77" s="15">
        <f t="shared" si="16"/>
        <v>1718200.4836806674</v>
      </c>
      <c r="L77" s="15">
        <f t="shared" si="21"/>
        <v>1990891.7613423346</v>
      </c>
      <c r="M77" s="15">
        <f t="shared" si="17"/>
        <v>1990891.7613423346</v>
      </c>
      <c r="N77" s="54">
        <f t="shared" si="22"/>
        <v>2263583.0390040008</v>
      </c>
      <c r="O77" s="15">
        <f t="shared" si="17"/>
        <v>2263583.0390040008</v>
      </c>
      <c r="P77" s="12">
        <f t="shared" si="18"/>
        <v>2481736.0611333344</v>
      </c>
      <c r="Q77" s="10">
        <f t="shared" si="19"/>
        <v>2481736.0611333344</v>
      </c>
    </row>
    <row r="78" spans="1:17" hidden="1">
      <c r="A78" s="13">
        <v>76</v>
      </c>
      <c r="B78" s="2" t="s">
        <v>73</v>
      </c>
      <c r="C78" s="2" t="s">
        <v>66</v>
      </c>
      <c r="D78" s="29" t="s">
        <v>67</v>
      </c>
      <c r="E78" s="141">
        <v>9169049.6530761905</v>
      </c>
      <c r="F78" s="15">
        <v>9359171.3769000042</v>
      </c>
      <c r="G78" s="147">
        <f t="shared" si="13"/>
        <v>1.0207351613326718</v>
      </c>
      <c r="H78" s="15">
        <f t="shared" si="14"/>
        <v>-2023931.6544390516</v>
      </c>
      <c r="I78" s="10">
        <f t="shared" si="15"/>
        <v>-2023931.6544390516</v>
      </c>
      <c r="J78" s="15">
        <f t="shared" si="20"/>
        <v>-1473788.6752544809</v>
      </c>
      <c r="K78" s="15">
        <f t="shared" si="16"/>
        <v>-1473788.6752544809</v>
      </c>
      <c r="L78" s="15">
        <f t="shared" si="21"/>
        <v>-1015336.1926006703</v>
      </c>
      <c r="M78" s="15">
        <f t="shared" si="17"/>
        <v>-1015336.1926006703</v>
      </c>
      <c r="N78" s="54">
        <f t="shared" si="22"/>
        <v>-556883.70994686149</v>
      </c>
      <c r="O78" s="15">
        <f t="shared" si="17"/>
        <v>-556883.70994686149</v>
      </c>
      <c r="P78" s="12">
        <f t="shared" si="18"/>
        <v>-190121.72382381372</v>
      </c>
      <c r="Q78" s="10">
        <f t="shared" si="19"/>
        <v>-190121.72382381372</v>
      </c>
    </row>
    <row r="79" spans="1:17" hidden="1">
      <c r="A79" s="1">
        <v>77</v>
      </c>
      <c r="B79" s="2" t="s">
        <v>85</v>
      </c>
      <c r="C79" s="2" t="s">
        <v>66</v>
      </c>
      <c r="D79" s="29" t="s">
        <v>138</v>
      </c>
      <c r="E79" s="141">
        <v>8868115.9819190502</v>
      </c>
      <c r="F79" s="15">
        <v>9483601.4353000056</v>
      </c>
      <c r="G79" s="147">
        <f t="shared" si="13"/>
        <v>1.0694043080442173</v>
      </c>
      <c r="H79" s="15">
        <f t="shared" si="14"/>
        <v>-2389108.6497647651</v>
      </c>
      <c r="I79" s="10">
        <f t="shared" si="15"/>
        <v>-2389108.6497647651</v>
      </c>
      <c r="J79" s="15">
        <f t="shared" si="20"/>
        <v>-1857021.6908496227</v>
      </c>
      <c r="K79" s="15">
        <f t="shared" si="16"/>
        <v>-1857021.6908496227</v>
      </c>
      <c r="L79" s="15">
        <f t="shared" si="21"/>
        <v>-1413615.8917536698</v>
      </c>
      <c r="M79" s="15">
        <f t="shared" si="17"/>
        <v>-1413615.8917536698</v>
      </c>
      <c r="N79" s="54">
        <f t="shared" si="22"/>
        <v>-970210.09265771694</v>
      </c>
      <c r="O79" s="15">
        <f t="shared" si="17"/>
        <v>-970210.09265771694</v>
      </c>
      <c r="P79" s="12">
        <f t="shared" si="18"/>
        <v>-615485.45338095538</v>
      </c>
      <c r="Q79" s="10">
        <f t="shared" si="19"/>
        <v>-615485.45338095538</v>
      </c>
    </row>
    <row r="80" spans="1:17" hidden="1">
      <c r="A80" s="1">
        <v>78</v>
      </c>
      <c r="B80" s="2" t="s">
        <v>83</v>
      </c>
      <c r="C80" s="2" t="s">
        <v>66</v>
      </c>
      <c r="D80" s="29" t="s">
        <v>82</v>
      </c>
      <c r="E80" s="141">
        <v>11194543.319376189</v>
      </c>
      <c r="F80" s="15">
        <v>10780501.148199998</v>
      </c>
      <c r="G80" s="147">
        <f t="shared" si="13"/>
        <v>0.96301392925430529</v>
      </c>
      <c r="H80" s="15">
        <f t="shared" si="14"/>
        <v>-1824866.4926990457</v>
      </c>
      <c r="I80" s="10">
        <f t="shared" si="15"/>
        <v>-1824866.4926990457</v>
      </c>
      <c r="J80" s="15">
        <f t="shared" si="20"/>
        <v>-1153193.8935364746</v>
      </c>
      <c r="K80" s="15">
        <f t="shared" si="16"/>
        <v>-1153193.8935364746</v>
      </c>
      <c r="L80" s="15">
        <f t="shared" si="21"/>
        <v>-593466.72756766528</v>
      </c>
      <c r="M80" s="15">
        <f t="shared" si="17"/>
        <v>-593466.72756766528</v>
      </c>
      <c r="N80" s="54">
        <f t="shared" si="22"/>
        <v>-33739.561598856002</v>
      </c>
      <c r="O80" s="15">
        <f t="shared" si="17"/>
        <v>-33739.561598856002</v>
      </c>
      <c r="P80" s="12">
        <f t="shared" si="18"/>
        <v>414042.17117619142</v>
      </c>
      <c r="Q80" s="10">
        <f t="shared" si="19"/>
        <v>414042.17117619142</v>
      </c>
    </row>
    <row r="81" spans="1:17" hidden="1">
      <c r="A81" s="13">
        <v>79</v>
      </c>
      <c r="B81" s="2" t="s">
        <v>78</v>
      </c>
      <c r="C81" s="2" t="s">
        <v>66</v>
      </c>
      <c r="D81" s="29" t="s">
        <v>82</v>
      </c>
      <c r="E81" s="141">
        <v>12229299.815400003</v>
      </c>
      <c r="F81" s="15">
        <v>11144409.6461</v>
      </c>
      <c r="G81" s="147">
        <f t="shared" si="13"/>
        <v>0.91128763006252966</v>
      </c>
      <c r="H81" s="15">
        <f t="shared" si="14"/>
        <v>-1360969.7937799972</v>
      </c>
      <c r="I81" s="10">
        <f t="shared" si="15"/>
        <v>-1360969.7937799972</v>
      </c>
      <c r="J81" s="15">
        <f t="shared" si="20"/>
        <v>-627211.80485599674</v>
      </c>
      <c r="K81" s="15">
        <f t="shared" si="16"/>
        <v>-627211.80485599674</v>
      </c>
      <c r="L81" s="15">
        <f t="shared" si="21"/>
        <v>-15746.814085997641</v>
      </c>
      <c r="M81" s="15">
        <f t="shared" si="17"/>
        <v>-15746.814085997641</v>
      </c>
      <c r="N81" s="54">
        <f t="shared" si="22"/>
        <v>595718.17668400332</v>
      </c>
      <c r="O81" s="15">
        <f t="shared" si="17"/>
        <v>595718.17668400332</v>
      </c>
      <c r="P81" s="12">
        <f t="shared" si="18"/>
        <v>1084890.169300003</v>
      </c>
      <c r="Q81" s="10">
        <f t="shared" si="19"/>
        <v>1084890.169300003</v>
      </c>
    </row>
    <row r="82" spans="1:17" hidden="1">
      <c r="A82" s="1">
        <v>80</v>
      </c>
      <c r="B82" s="2" t="s">
        <v>84</v>
      </c>
      <c r="C82" s="2" t="s">
        <v>66</v>
      </c>
      <c r="D82" s="29" t="s">
        <v>66</v>
      </c>
      <c r="E82" s="141">
        <v>13171231.046423815</v>
      </c>
      <c r="F82" s="15">
        <v>13236078.274200007</v>
      </c>
      <c r="G82" s="147">
        <f t="shared" si="13"/>
        <v>1.0049233991528681</v>
      </c>
      <c r="H82" s="15">
        <f t="shared" si="14"/>
        <v>-2699093.437060954</v>
      </c>
      <c r="I82" s="10">
        <f t="shared" si="15"/>
        <v>-2699093.437060954</v>
      </c>
      <c r="J82" s="15">
        <f t="shared" si="20"/>
        <v>-1908819.5742755271</v>
      </c>
      <c r="K82" s="15">
        <f t="shared" si="16"/>
        <v>-1908819.5742755271</v>
      </c>
      <c r="L82" s="15">
        <f t="shared" si="21"/>
        <v>-1250258.0219543353</v>
      </c>
      <c r="M82" s="15">
        <f t="shared" si="17"/>
        <v>-1250258.0219543353</v>
      </c>
      <c r="N82" s="54">
        <f t="shared" si="22"/>
        <v>-591696.46963314526</v>
      </c>
      <c r="O82" s="15">
        <f t="shared" si="17"/>
        <v>-591696.46963314526</v>
      </c>
      <c r="P82" s="12">
        <f t="shared" si="18"/>
        <v>-64847.227776192129</v>
      </c>
      <c r="Q82" s="10">
        <f t="shared" si="19"/>
        <v>-64847.227776192129</v>
      </c>
    </row>
    <row r="83" spans="1:17" hidden="1">
      <c r="A83" s="1">
        <v>81</v>
      </c>
      <c r="B83" s="2" t="s">
        <v>74</v>
      </c>
      <c r="C83" s="2" t="s">
        <v>66</v>
      </c>
      <c r="D83" s="29" t="s">
        <v>75</v>
      </c>
      <c r="E83" s="141">
        <v>18128277.925795242</v>
      </c>
      <c r="F83" s="15">
        <v>16510216.988500008</v>
      </c>
      <c r="G83" s="147">
        <f t="shared" si="13"/>
        <v>0.91074381450248787</v>
      </c>
      <c r="H83" s="15">
        <f t="shared" si="14"/>
        <v>-2007594.6478638146</v>
      </c>
      <c r="I83" s="10">
        <f t="shared" si="15"/>
        <v>-2007594.6478638146</v>
      </c>
      <c r="J83" s="15">
        <f t="shared" si="20"/>
        <v>-919897.97231610119</v>
      </c>
      <c r="K83" s="15">
        <f t="shared" si="16"/>
        <v>-919897.97231610119</v>
      </c>
      <c r="L83" s="15">
        <f t="shared" si="21"/>
        <v>-13484.076026337221</v>
      </c>
      <c r="M83" s="15">
        <f t="shared" si="17"/>
        <v>-13484.076026337221</v>
      </c>
      <c r="N83" s="54">
        <f t="shared" si="22"/>
        <v>892929.82026342489</v>
      </c>
      <c r="O83" s="15">
        <f t="shared" si="17"/>
        <v>892929.82026342489</v>
      </c>
      <c r="P83" s="12">
        <f t="shared" si="18"/>
        <v>1618060.9372952338</v>
      </c>
      <c r="Q83" s="10">
        <f t="shared" si="19"/>
        <v>1618060.9372952338</v>
      </c>
    </row>
    <row r="84" spans="1:17" hidden="1">
      <c r="A84" s="13">
        <v>82</v>
      </c>
      <c r="B84" s="2" t="s">
        <v>88</v>
      </c>
      <c r="C84" s="2" t="s">
        <v>66</v>
      </c>
      <c r="D84" s="29" t="s">
        <v>87</v>
      </c>
      <c r="E84" s="141">
        <v>16729959.0510619</v>
      </c>
      <c r="F84" s="15">
        <v>16762728.447799999</v>
      </c>
      <c r="G84" s="147">
        <f t="shared" si="13"/>
        <v>1.0019587254600015</v>
      </c>
      <c r="H84" s="15">
        <f t="shared" si="14"/>
        <v>-3378761.2069504783</v>
      </c>
      <c r="I84" s="10">
        <f t="shared" si="15"/>
        <v>-3378761.2069504783</v>
      </c>
      <c r="J84" s="15">
        <f t="shared" si="20"/>
        <v>-2374963.663886765</v>
      </c>
      <c r="K84" s="15">
        <f t="shared" si="16"/>
        <v>-2374963.663886765</v>
      </c>
      <c r="L84" s="15">
        <f t="shared" si="21"/>
        <v>-1538465.7113336697</v>
      </c>
      <c r="M84" s="15">
        <f t="shared" si="17"/>
        <v>-1538465.7113336697</v>
      </c>
      <c r="N84" s="54">
        <f t="shared" si="22"/>
        <v>-701967.75878057629</v>
      </c>
      <c r="O84" s="15">
        <f t="shared" si="17"/>
        <v>-701967.75878057629</v>
      </c>
      <c r="P84" s="12">
        <f t="shared" si="18"/>
        <v>-32769.396738098934</v>
      </c>
      <c r="Q84" s="10">
        <f t="shared" si="19"/>
        <v>-32769.396738098934</v>
      </c>
    </row>
    <row r="85" spans="1:17" hidden="1">
      <c r="A85" s="1">
        <v>83</v>
      </c>
      <c r="B85" s="2" t="s">
        <v>72</v>
      </c>
      <c r="C85" s="2" t="s">
        <v>66</v>
      </c>
      <c r="D85" s="29" t="s">
        <v>71</v>
      </c>
      <c r="E85" s="141">
        <v>36204566.01329048</v>
      </c>
      <c r="F85" s="15">
        <v>36404333.940800004</v>
      </c>
      <c r="G85" s="147">
        <f t="shared" si="13"/>
        <v>1.0055177550653747</v>
      </c>
      <c r="H85" s="15">
        <f t="shared" si="14"/>
        <v>-7440681.1301676184</v>
      </c>
      <c r="I85" s="10">
        <f t="shared" si="15"/>
        <v>-7440681.1301676184</v>
      </c>
      <c r="J85" s="15">
        <f t="shared" si="20"/>
        <v>-5268407.169370193</v>
      </c>
      <c r="K85" s="15">
        <f t="shared" si="16"/>
        <v>-5268407.169370193</v>
      </c>
      <c r="L85" s="15">
        <f t="shared" si="21"/>
        <v>-3458178.8687056676</v>
      </c>
      <c r="M85" s="15">
        <f t="shared" si="17"/>
        <v>-3458178.8687056676</v>
      </c>
      <c r="N85" s="54">
        <f t="shared" si="22"/>
        <v>-1647950.5680411458</v>
      </c>
      <c r="O85" s="15">
        <f t="shared" si="17"/>
        <v>-1647950.5680411458</v>
      </c>
      <c r="P85" s="12">
        <f t="shared" si="18"/>
        <v>-199767.92750952393</v>
      </c>
      <c r="Q85" s="10">
        <f t="shared" si="19"/>
        <v>-199767.92750952393</v>
      </c>
    </row>
    <row r="86" spans="1:17" hidden="1">
      <c r="A86" s="1">
        <v>84</v>
      </c>
      <c r="B86" s="2" t="s">
        <v>100</v>
      </c>
      <c r="C86" s="2" t="s">
        <v>90</v>
      </c>
      <c r="D86" s="29" t="s">
        <v>90</v>
      </c>
      <c r="E86" s="141">
        <v>2465946.8366380958</v>
      </c>
      <c r="F86" s="15">
        <v>2257333.0217999993</v>
      </c>
      <c r="G86" s="147">
        <f t="shared" si="13"/>
        <v>0.91540214422363364</v>
      </c>
      <c r="H86" s="15">
        <f t="shared" si="14"/>
        <v>-284575.55248952261</v>
      </c>
      <c r="I86" s="10">
        <f t="shared" si="15"/>
        <v>-284575.55248952261</v>
      </c>
      <c r="J86" s="15">
        <f t="shared" si="20"/>
        <v>-136618.74229123676</v>
      </c>
      <c r="K86" s="15">
        <f t="shared" si="16"/>
        <v>-136618.74229123676</v>
      </c>
      <c r="L86" s="15">
        <f t="shared" si="21"/>
        <v>-13321.400459331926</v>
      </c>
      <c r="M86" s="15">
        <f t="shared" si="17"/>
        <v>-13321.400459331926</v>
      </c>
      <c r="N86" s="54">
        <f t="shared" si="22"/>
        <v>109975.94137257244</v>
      </c>
      <c r="O86" s="15">
        <f t="shared" si="17"/>
        <v>109975.94137257244</v>
      </c>
      <c r="P86" s="12">
        <f t="shared" si="18"/>
        <v>208613.8148380965</v>
      </c>
      <c r="Q86" s="10">
        <f t="shared" si="19"/>
        <v>208613.8148380965</v>
      </c>
    </row>
    <row r="87" spans="1:17">
      <c r="A87" s="13">
        <v>85</v>
      </c>
      <c r="B87" s="29" t="s">
        <v>1303</v>
      </c>
      <c r="C87" s="2" t="s">
        <v>90</v>
      </c>
      <c r="D87" s="29" t="s">
        <v>96</v>
      </c>
      <c r="E87" s="141">
        <v>4977954.4474142855</v>
      </c>
      <c r="F87" s="15">
        <v>1713074.0410999998</v>
      </c>
      <c r="G87" s="147">
        <f t="shared" si="13"/>
        <v>0.34413212479070138</v>
      </c>
      <c r="H87" s="15">
        <f t="shared" si="14"/>
        <v>2269289.5168314287</v>
      </c>
      <c r="I87" s="10">
        <f t="shared" si="15"/>
        <v>2269289.5168314287</v>
      </c>
      <c r="J87" s="15">
        <f t="shared" si="20"/>
        <v>2567966.7836762853</v>
      </c>
      <c r="K87" s="15">
        <f t="shared" si="16"/>
        <v>2567966.7836762853</v>
      </c>
      <c r="L87" s="15">
        <f t="shared" si="21"/>
        <v>2816864.5060470002</v>
      </c>
      <c r="M87" s="15">
        <f t="shared" si="17"/>
        <v>2816864.5060470002</v>
      </c>
      <c r="N87" s="54">
        <f t="shared" si="22"/>
        <v>3065762.2284177141</v>
      </c>
      <c r="O87" s="15">
        <f t="shared" si="17"/>
        <v>3065762.2284177141</v>
      </c>
      <c r="P87" s="12">
        <f t="shared" si="18"/>
        <v>3264880.4063142855</v>
      </c>
      <c r="Q87" s="10">
        <f t="shared" si="19"/>
        <v>3264880.4063142855</v>
      </c>
    </row>
    <row r="88" spans="1:17">
      <c r="A88" s="1">
        <v>86</v>
      </c>
      <c r="B88" s="2" t="s">
        <v>97</v>
      </c>
      <c r="C88" s="2" t="s">
        <v>90</v>
      </c>
      <c r="D88" s="29" t="s">
        <v>96</v>
      </c>
      <c r="E88" s="141">
        <v>5919599.5668904763</v>
      </c>
      <c r="F88" s="15">
        <v>3443324.6912000007</v>
      </c>
      <c r="G88" s="147">
        <f t="shared" si="13"/>
        <v>0.58168202972025607</v>
      </c>
      <c r="H88" s="15">
        <f t="shared" si="14"/>
        <v>1292354.9623123803</v>
      </c>
      <c r="I88" s="10">
        <f t="shared" si="15"/>
        <v>1292354.9623123803</v>
      </c>
      <c r="J88" s="15">
        <f t="shared" si="20"/>
        <v>1647530.9363258085</v>
      </c>
      <c r="K88" s="15">
        <f t="shared" si="16"/>
        <v>1647530.9363258085</v>
      </c>
      <c r="L88" s="15">
        <f t="shared" si="21"/>
        <v>1943510.9146703328</v>
      </c>
      <c r="M88" s="15">
        <f t="shared" si="17"/>
        <v>1943510.9146703328</v>
      </c>
      <c r="N88" s="54">
        <f t="shared" si="22"/>
        <v>2239490.8930148561</v>
      </c>
      <c r="O88" s="15">
        <f t="shared" si="17"/>
        <v>2239490.8930148561</v>
      </c>
      <c r="P88" s="12">
        <f t="shared" si="18"/>
        <v>2476274.8756904756</v>
      </c>
      <c r="Q88" s="10">
        <f t="shared" si="19"/>
        <v>2476274.8756904756</v>
      </c>
    </row>
    <row r="89" spans="1:17" hidden="1">
      <c r="A89" s="1">
        <v>87</v>
      </c>
      <c r="B89" s="29" t="s">
        <v>171</v>
      </c>
      <c r="C89" s="2" t="s">
        <v>90</v>
      </c>
      <c r="D89" s="29" t="s">
        <v>105</v>
      </c>
      <c r="E89" s="141">
        <v>6246547.5973523809</v>
      </c>
      <c r="F89" s="15">
        <v>3892676.2262999988</v>
      </c>
      <c r="G89" s="147">
        <f t="shared" si="13"/>
        <v>0.62317242694987585</v>
      </c>
      <c r="H89" s="15">
        <f t="shared" si="14"/>
        <v>1104561.8515819064</v>
      </c>
      <c r="I89" s="10">
        <f t="shared" si="15"/>
        <v>1104561.8515819064</v>
      </c>
      <c r="J89" s="15">
        <f t="shared" si="20"/>
        <v>1479354.7074230486</v>
      </c>
      <c r="K89" s="15">
        <f t="shared" si="16"/>
        <v>1479354.7074230486</v>
      </c>
      <c r="L89" s="15">
        <f t="shared" si="21"/>
        <v>1791682.0872906684</v>
      </c>
      <c r="M89" s="15">
        <f t="shared" si="17"/>
        <v>1791682.0872906684</v>
      </c>
      <c r="N89" s="54">
        <f t="shared" si="22"/>
        <v>2104009.4671582864</v>
      </c>
      <c r="O89" s="15">
        <f t="shared" si="17"/>
        <v>2104009.4671582864</v>
      </c>
      <c r="P89" s="12">
        <f t="shared" si="18"/>
        <v>2353871.371052382</v>
      </c>
      <c r="Q89" s="10">
        <f t="shared" si="19"/>
        <v>2353871.371052382</v>
      </c>
    </row>
    <row r="90" spans="1:17" hidden="1">
      <c r="A90" s="13">
        <v>88</v>
      </c>
      <c r="B90" s="2" t="s">
        <v>92</v>
      </c>
      <c r="C90" s="2" t="s">
        <v>90</v>
      </c>
      <c r="D90" s="29" t="s">
        <v>91</v>
      </c>
      <c r="E90" s="141">
        <v>6626201.0315523818</v>
      </c>
      <c r="F90" s="15">
        <v>6745077.0992999999</v>
      </c>
      <c r="G90" s="147">
        <f t="shared" si="13"/>
        <v>1.0179403050377673</v>
      </c>
      <c r="H90" s="15">
        <f t="shared" si="14"/>
        <v>-1444116.2740580942</v>
      </c>
      <c r="I90" s="10">
        <f t="shared" si="15"/>
        <v>-1444116.2740580942</v>
      </c>
      <c r="J90" s="15">
        <f t="shared" si="20"/>
        <v>-1046544.2121649515</v>
      </c>
      <c r="K90" s="15">
        <f t="shared" si="16"/>
        <v>-1046544.2121649515</v>
      </c>
      <c r="L90" s="15">
        <f t="shared" si="21"/>
        <v>-715234.16058733221</v>
      </c>
      <c r="M90" s="15">
        <f t="shared" si="17"/>
        <v>-715234.16058733221</v>
      </c>
      <c r="N90" s="54">
        <f t="shared" si="22"/>
        <v>-383924.10900971387</v>
      </c>
      <c r="O90" s="15">
        <f t="shared" si="17"/>
        <v>-383924.10900971387</v>
      </c>
      <c r="P90" s="12">
        <f t="shared" si="18"/>
        <v>-118876.06774761807</v>
      </c>
      <c r="Q90" s="10">
        <f t="shared" si="19"/>
        <v>-118876.06774761807</v>
      </c>
    </row>
    <row r="91" spans="1:17" hidden="1">
      <c r="A91" s="1">
        <v>89</v>
      </c>
      <c r="B91" s="2" t="s">
        <v>98</v>
      </c>
      <c r="C91" s="2" t="s">
        <v>90</v>
      </c>
      <c r="D91" s="29" t="s">
        <v>90</v>
      </c>
      <c r="E91" s="141">
        <v>5532686.0461142883</v>
      </c>
      <c r="F91" s="15">
        <v>6087427.6953000044</v>
      </c>
      <c r="G91" s="147">
        <f t="shared" si="13"/>
        <v>1.1002662440199948</v>
      </c>
      <c r="H91" s="15">
        <f t="shared" si="14"/>
        <v>-1661278.858408574</v>
      </c>
      <c r="I91" s="10">
        <f t="shared" si="15"/>
        <v>-1661278.858408574</v>
      </c>
      <c r="J91" s="15">
        <f t="shared" si="20"/>
        <v>-1329317.6956417169</v>
      </c>
      <c r="K91" s="15">
        <f t="shared" si="16"/>
        <v>-1329317.6956417169</v>
      </c>
      <c r="L91" s="15">
        <f t="shared" si="21"/>
        <v>-1052683.3933360018</v>
      </c>
      <c r="M91" s="15">
        <f t="shared" si="17"/>
        <v>-1052683.3933360018</v>
      </c>
      <c r="N91" s="54">
        <f t="shared" si="22"/>
        <v>-776049.09103028756</v>
      </c>
      <c r="O91" s="15">
        <f t="shared" si="17"/>
        <v>-776049.09103028756</v>
      </c>
      <c r="P91" s="12">
        <f t="shared" si="18"/>
        <v>-554741.64918571617</v>
      </c>
      <c r="Q91" s="10">
        <f t="shared" si="19"/>
        <v>-554741.64918571617</v>
      </c>
    </row>
    <row r="92" spans="1:17" hidden="1">
      <c r="A92" s="1">
        <v>90</v>
      </c>
      <c r="B92" s="2" t="s">
        <v>103</v>
      </c>
      <c r="C92" s="2" t="s">
        <v>90</v>
      </c>
      <c r="D92" s="29" t="s">
        <v>102</v>
      </c>
      <c r="E92" s="141">
        <v>8508428.7998285703</v>
      </c>
      <c r="F92" s="15">
        <v>2994446.8775000004</v>
      </c>
      <c r="G92" s="147">
        <f t="shared" si="13"/>
        <v>0.35193887707685034</v>
      </c>
      <c r="H92" s="15">
        <f t="shared" si="14"/>
        <v>3812296.1623628559</v>
      </c>
      <c r="I92" s="10">
        <f t="shared" si="15"/>
        <v>3812296.1623628559</v>
      </c>
      <c r="J92" s="15">
        <f t="shared" si="20"/>
        <v>4322801.8903525695</v>
      </c>
      <c r="K92" s="15">
        <f t="shared" si="16"/>
        <v>4322801.8903525695</v>
      </c>
      <c r="L92" s="15">
        <f t="shared" si="21"/>
        <v>4748223.330343999</v>
      </c>
      <c r="M92" s="15">
        <f t="shared" si="17"/>
        <v>4748223.330343999</v>
      </c>
      <c r="N92" s="54">
        <f t="shared" si="22"/>
        <v>5173644.7703354266</v>
      </c>
      <c r="O92" s="15">
        <f t="shared" si="17"/>
        <v>5173644.7703354266</v>
      </c>
      <c r="P92" s="12">
        <f t="shared" si="18"/>
        <v>5513981.9223285699</v>
      </c>
      <c r="Q92" s="10">
        <f t="shared" si="19"/>
        <v>5513981.9223285699</v>
      </c>
    </row>
    <row r="93" spans="1:17" hidden="1">
      <c r="A93" s="13">
        <v>91</v>
      </c>
      <c r="B93" s="2" t="s">
        <v>101</v>
      </c>
      <c r="C93" s="2" t="s">
        <v>90</v>
      </c>
      <c r="D93" s="29" t="s">
        <v>102</v>
      </c>
      <c r="E93" s="141">
        <v>8183516.7838047622</v>
      </c>
      <c r="F93" s="15">
        <v>8254691.701100002</v>
      </c>
      <c r="G93" s="147">
        <f t="shared" si="13"/>
        <v>1.0086973509281603</v>
      </c>
      <c r="H93" s="15">
        <f t="shared" si="14"/>
        <v>-1707878.2740561916</v>
      </c>
      <c r="I93" s="10">
        <f t="shared" si="15"/>
        <v>-1707878.2740561916</v>
      </c>
      <c r="J93" s="15">
        <f t="shared" si="20"/>
        <v>-1216867.2670279071</v>
      </c>
      <c r="K93" s="15">
        <f t="shared" si="16"/>
        <v>-1216867.2670279071</v>
      </c>
      <c r="L93" s="15">
        <f t="shared" si="21"/>
        <v>-807691.42783766799</v>
      </c>
      <c r="M93" s="15">
        <f t="shared" si="17"/>
        <v>-807691.42783766799</v>
      </c>
      <c r="N93" s="54">
        <f t="shared" si="22"/>
        <v>-398515.58864743076</v>
      </c>
      <c r="O93" s="15">
        <f t="shared" si="17"/>
        <v>-398515.58864743076</v>
      </c>
      <c r="P93" s="12">
        <f t="shared" si="18"/>
        <v>-71174.917295239866</v>
      </c>
      <c r="Q93" s="10">
        <f t="shared" si="19"/>
        <v>-71174.917295239866</v>
      </c>
    </row>
    <row r="94" spans="1:17">
      <c r="A94" s="1">
        <v>92</v>
      </c>
      <c r="B94" s="152" t="s">
        <v>1372</v>
      </c>
      <c r="C94" s="2" t="s">
        <v>90</v>
      </c>
      <c r="D94" s="29" t="s">
        <v>96</v>
      </c>
      <c r="E94" s="141">
        <v>10399708.564580951</v>
      </c>
      <c r="F94" s="15">
        <v>9568926.5649999958</v>
      </c>
      <c r="G94" s="149">
        <f t="shared" si="13"/>
        <v>0.92011487683314408</v>
      </c>
      <c r="H94" s="15">
        <f t="shared" si="14"/>
        <v>-1249159.7133352347</v>
      </c>
      <c r="I94" s="10">
        <f t="shared" si="15"/>
        <v>-1249159.7133352347</v>
      </c>
      <c r="J94" s="15">
        <f t="shared" si="20"/>
        <v>-625177.19946037792</v>
      </c>
      <c r="K94" s="15">
        <f t="shared" si="16"/>
        <v>-625177.19946037792</v>
      </c>
      <c r="L94" s="15">
        <f t="shared" si="21"/>
        <v>-105191.77123133093</v>
      </c>
      <c r="M94" s="15">
        <f t="shared" si="17"/>
        <v>-105191.77123133093</v>
      </c>
      <c r="N94" s="54">
        <f t="shared" si="22"/>
        <v>414793.65699771605</v>
      </c>
      <c r="O94" s="15">
        <f t="shared" si="17"/>
        <v>414793.65699771605</v>
      </c>
      <c r="P94" s="12">
        <f t="shared" si="18"/>
        <v>830781.99958095513</v>
      </c>
      <c r="Q94" s="10">
        <f t="shared" si="19"/>
        <v>830781.99958095513</v>
      </c>
    </row>
    <row r="95" spans="1:17">
      <c r="A95" s="1">
        <v>93</v>
      </c>
      <c r="B95" s="2" t="s">
        <v>95</v>
      </c>
      <c r="C95" s="2" t="s">
        <v>90</v>
      </c>
      <c r="D95" s="29" t="s">
        <v>96</v>
      </c>
      <c r="E95" s="141">
        <v>9623424.4723285735</v>
      </c>
      <c r="F95" s="15">
        <v>8762651.0233999994</v>
      </c>
      <c r="G95" s="147">
        <f t="shared" si="13"/>
        <v>0.91055435085466063</v>
      </c>
      <c r="H95" s="15">
        <f t="shared" ref="H95:H124" si="23">(E95*0.8)-F95</f>
        <v>-1063911.4455371406</v>
      </c>
      <c r="I95" s="10">
        <f t="shared" ref="I95:I125" si="24">H95/$Q$1</f>
        <v>-1063911.4455371406</v>
      </c>
      <c r="J95" s="15">
        <f t="shared" si="20"/>
        <v>-486505.97719742637</v>
      </c>
      <c r="K95" s="15">
        <f t="shared" si="16"/>
        <v>-486505.97719742637</v>
      </c>
      <c r="L95" s="15">
        <f t="shared" si="21"/>
        <v>-5334.7535809967667</v>
      </c>
      <c r="M95" s="15">
        <f t="shared" si="17"/>
        <v>-5334.7535809967667</v>
      </c>
      <c r="N95" s="54">
        <f t="shared" si="22"/>
        <v>475836.47003543004</v>
      </c>
      <c r="O95" s="15">
        <f t="shared" si="17"/>
        <v>475836.47003543004</v>
      </c>
      <c r="P95" s="12">
        <f t="shared" ref="P95:P125" si="25">E95-F95</f>
        <v>860773.4489285741</v>
      </c>
      <c r="Q95" s="10">
        <f t="shared" si="19"/>
        <v>860773.4489285741</v>
      </c>
    </row>
    <row r="96" spans="1:17" hidden="1">
      <c r="A96" s="13">
        <v>94</v>
      </c>
      <c r="B96" s="2" t="s">
        <v>99</v>
      </c>
      <c r="C96" s="2" t="s">
        <v>90</v>
      </c>
      <c r="D96" s="29" t="s">
        <v>90</v>
      </c>
      <c r="E96" s="141">
        <v>7908636.2963047624</v>
      </c>
      <c r="F96" s="15">
        <v>7209763.5429000016</v>
      </c>
      <c r="G96" s="147">
        <f t="shared" si="13"/>
        <v>0.91163169891485563</v>
      </c>
      <c r="H96" s="15">
        <f t="shared" si="23"/>
        <v>-882854.50585619174</v>
      </c>
      <c r="I96" s="10">
        <f t="shared" si="24"/>
        <v>-882854.50585619174</v>
      </c>
      <c r="J96" s="15">
        <f t="shared" si="20"/>
        <v>-408336.32807790581</v>
      </c>
      <c r="K96" s="15">
        <f t="shared" si="16"/>
        <v>-408336.32807790581</v>
      </c>
      <c r="L96" s="15">
        <f t="shared" si="21"/>
        <v>-12904.513262667693</v>
      </c>
      <c r="M96" s="15">
        <f t="shared" si="17"/>
        <v>-12904.513262667693</v>
      </c>
      <c r="N96" s="54">
        <f t="shared" si="22"/>
        <v>382527.30155256949</v>
      </c>
      <c r="O96" s="15">
        <f t="shared" si="17"/>
        <v>382527.30155256949</v>
      </c>
      <c r="P96" s="12">
        <f t="shared" si="25"/>
        <v>698872.75340476073</v>
      </c>
      <c r="Q96" s="10">
        <f t="shared" si="19"/>
        <v>698872.75340476073</v>
      </c>
    </row>
    <row r="97" spans="1:17" hidden="1">
      <c r="A97" s="1">
        <v>95</v>
      </c>
      <c r="B97" s="2" t="s">
        <v>104</v>
      </c>
      <c r="C97" s="2" t="s">
        <v>90</v>
      </c>
      <c r="D97" s="29" t="s">
        <v>105</v>
      </c>
      <c r="E97" s="141">
        <v>16432250.652433336</v>
      </c>
      <c r="F97" s="15">
        <v>14976980.183700001</v>
      </c>
      <c r="G97" s="147">
        <f t="shared" si="13"/>
        <v>0.91143815296428465</v>
      </c>
      <c r="H97" s="15">
        <f t="shared" si="23"/>
        <v>-1831179.6617533322</v>
      </c>
      <c r="I97" s="10">
        <f t="shared" si="24"/>
        <v>-1831179.6617533322</v>
      </c>
      <c r="J97" s="15">
        <f t="shared" si="20"/>
        <v>-845244.62260733172</v>
      </c>
      <c r="K97" s="15">
        <f t="shared" si="16"/>
        <v>-845244.62260733172</v>
      </c>
      <c r="L97" s="15">
        <f t="shared" si="21"/>
        <v>-23632.089985664934</v>
      </c>
      <c r="M97" s="15">
        <f t="shared" si="17"/>
        <v>-23632.089985664934</v>
      </c>
      <c r="N97" s="54">
        <f t="shared" si="22"/>
        <v>797980.44263599999</v>
      </c>
      <c r="O97" s="15">
        <f t="shared" si="17"/>
        <v>797980.44263599999</v>
      </c>
      <c r="P97" s="12">
        <f t="shared" si="25"/>
        <v>1455270.4687333349</v>
      </c>
      <c r="Q97" s="10">
        <f t="shared" si="19"/>
        <v>1455270.4687333349</v>
      </c>
    </row>
    <row r="98" spans="1:17" hidden="1">
      <c r="A98" s="1">
        <v>96</v>
      </c>
      <c r="B98" s="2" t="s">
        <v>89</v>
      </c>
      <c r="C98" s="2" t="s">
        <v>90</v>
      </c>
      <c r="D98" s="29" t="s">
        <v>91</v>
      </c>
      <c r="E98" s="141">
        <v>10789065.469304763</v>
      </c>
      <c r="F98" s="15">
        <v>9879764.7548000012</v>
      </c>
      <c r="G98" s="147">
        <f t="shared" si="13"/>
        <v>0.91572015972173393</v>
      </c>
      <c r="H98" s="15">
        <f t="shared" si="23"/>
        <v>-1248512.3793561906</v>
      </c>
      <c r="I98" s="10">
        <f t="shared" si="24"/>
        <v>-1248512.3793561906</v>
      </c>
      <c r="J98" s="15">
        <f t="shared" si="20"/>
        <v>-601168.45119790547</v>
      </c>
      <c r="K98" s="15">
        <f t="shared" si="16"/>
        <v>-601168.45119790547</v>
      </c>
      <c r="L98" s="15">
        <f t="shared" si="21"/>
        <v>-61715.177732666954</v>
      </c>
      <c r="M98" s="15">
        <f t="shared" si="17"/>
        <v>-61715.177732666954</v>
      </c>
      <c r="N98" s="54">
        <f t="shared" si="22"/>
        <v>477738.09573257156</v>
      </c>
      <c r="O98" s="15">
        <f t="shared" si="17"/>
        <v>477738.09573257156</v>
      </c>
      <c r="P98" s="12">
        <f t="shared" si="25"/>
        <v>909300.71450476162</v>
      </c>
      <c r="Q98" s="10">
        <f t="shared" si="19"/>
        <v>909300.71450476162</v>
      </c>
    </row>
    <row r="99" spans="1:17" hidden="1">
      <c r="A99" s="13">
        <v>97</v>
      </c>
      <c r="B99" s="2" t="s">
        <v>114</v>
      </c>
      <c r="C99" s="151" t="s">
        <v>108</v>
      </c>
      <c r="D99" s="29" t="s">
        <v>1302</v>
      </c>
      <c r="E99" s="141">
        <v>2906631.4443095233</v>
      </c>
      <c r="F99" s="15">
        <v>2643236.3090999997</v>
      </c>
      <c r="G99" s="147">
        <f t="shared" si="13"/>
        <v>0.90938130951373719</v>
      </c>
      <c r="H99" s="15">
        <f t="shared" si="23"/>
        <v>-317931.15365238115</v>
      </c>
      <c r="I99" s="10">
        <f t="shared" si="24"/>
        <v>-317931.15365238115</v>
      </c>
      <c r="J99" s="15">
        <f t="shared" si="20"/>
        <v>-143533.26699380949</v>
      </c>
      <c r="K99" s="15">
        <f t="shared" si="16"/>
        <v>-143533.26699380949</v>
      </c>
      <c r="L99" s="15">
        <f t="shared" si="21"/>
        <v>1798.3052216665819</v>
      </c>
      <c r="M99" s="15">
        <f t="shared" si="17"/>
        <v>1798.3052216665819</v>
      </c>
      <c r="N99" s="54">
        <f t="shared" si="22"/>
        <v>147129.87743714266</v>
      </c>
      <c r="O99" s="15">
        <f t="shared" si="17"/>
        <v>147129.87743714266</v>
      </c>
      <c r="P99" s="12">
        <f t="shared" si="25"/>
        <v>263395.13520952361</v>
      </c>
      <c r="Q99" s="10">
        <f t="shared" si="19"/>
        <v>263395.13520952361</v>
      </c>
    </row>
    <row r="100" spans="1:17" hidden="1">
      <c r="A100" s="1">
        <v>98</v>
      </c>
      <c r="B100" s="2" t="s">
        <v>120</v>
      </c>
      <c r="C100" s="151" t="s">
        <v>108</v>
      </c>
      <c r="D100" s="153" t="s">
        <v>121</v>
      </c>
      <c r="E100" s="141">
        <v>7071733.5127666667</v>
      </c>
      <c r="F100" s="15">
        <v>6430284.0030000033</v>
      </c>
      <c r="G100" s="147">
        <f t="shared" si="13"/>
        <v>0.90929387983743326</v>
      </c>
      <c r="H100" s="15">
        <f t="shared" si="23"/>
        <v>-772897.19278666936</v>
      </c>
      <c r="I100" s="10">
        <f t="shared" si="24"/>
        <v>-772897.19278666936</v>
      </c>
      <c r="J100" s="15">
        <f t="shared" si="20"/>
        <v>-348593.1820206698</v>
      </c>
      <c r="K100" s="15">
        <f t="shared" si="16"/>
        <v>-348593.1820206698</v>
      </c>
      <c r="L100" s="15">
        <f t="shared" si="21"/>
        <v>4993.4936176640913</v>
      </c>
      <c r="M100" s="15">
        <f t="shared" si="17"/>
        <v>4993.4936176640913</v>
      </c>
      <c r="N100" s="54">
        <f t="shared" si="22"/>
        <v>358580.16925599612</v>
      </c>
      <c r="O100" s="15">
        <f t="shared" si="17"/>
        <v>358580.16925599612</v>
      </c>
      <c r="P100" s="12">
        <f t="shared" si="25"/>
        <v>641449.50976666342</v>
      </c>
      <c r="Q100" s="10">
        <f t="shared" si="19"/>
        <v>641449.50976666342</v>
      </c>
    </row>
    <row r="101" spans="1:17" hidden="1">
      <c r="A101" s="1">
        <v>99</v>
      </c>
      <c r="B101" s="2" t="s">
        <v>118</v>
      </c>
      <c r="C101" s="151" t="s">
        <v>108</v>
      </c>
      <c r="D101" s="29" t="s">
        <v>108</v>
      </c>
      <c r="E101" s="141">
        <v>7499992.2743904758</v>
      </c>
      <c r="F101" s="15">
        <v>6039616.2391999997</v>
      </c>
      <c r="G101" s="147">
        <f t="shared" si="13"/>
        <v>0.80528299473359644</v>
      </c>
      <c r="H101" s="15">
        <f t="shared" si="23"/>
        <v>-39622.419687618501</v>
      </c>
      <c r="I101" s="10">
        <f t="shared" si="24"/>
        <v>-39622.419687618501</v>
      </c>
      <c r="J101" s="15">
        <f t="shared" si="20"/>
        <v>410377.11677580979</v>
      </c>
      <c r="K101" s="15">
        <f t="shared" si="16"/>
        <v>410377.11677580979</v>
      </c>
      <c r="L101" s="15">
        <f t="shared" si="21"/>
        <v>785376.73049533367</v>
      </c>
      <c r="M101" s="15">
        <f t="shared" si="17"/>
        <v>785376.73049533367</v>
      </c>
      <c r="N101" s="54">
        <f t="shared" si="22"/>
        <v>1160376.3442148566</v>
      </c>
      <c r="O101" s="15">
        <f t="shared" si="17"/>
        <v>1160376.3442148566</v>
      </c>
      <c r="P101" s="12">
        <f t="shared" si="25"/>
        <v>1460376.0351904761</v>
      </c>
      <c r="Q101" s="10">
        <f t="shared" si="19"/>
        <v>1460376.0351904761</v>
      </c>
    </row>
    <row r="102" spans="1:17" hidden="1">
      <c r="A102" s="13">
        <v>100</v>
      </c>
      <c r="B102" s="2" t="s">
        <v>119</v>
      </c>
      <c r="C102" s="151" t="s">
        <v>108</v>
      </c>
      <c r="D102" s="29" t="s">
        <v>117</v>
      </c>
      <c r="E102" s="141">
        <v>7373300.8014523806</v>
      </c>
      <c r="F102" s="15">
        <v>4177784.5001000008</v>
      </c>
      <c r="G102" s="147">
        <f t="shared" si="13"/>
        <v>0.56660980103742242</v>
      </c>
      <c r="H102" s="15">
        <f t="shared" si="23"/>
        <v>1720856.1410619039</v>
      </c>
      <c r="I102" s="10">
        <f t="shared" si="24"/>
        <v>1720856.1410619039</v>
      </c>
      <c r="J102" s="15">
        <f t="shared" si="20"/>
        <v>2163254.1891490463</v>
      </c>
      <c r="K102" s="15">
        <f t="shared" si="16"/>
        <v>2163254.1891490463</v>
      </c>
      <c r="L102" s="15">
        <f t="shared" si="21"/>
        <v>2531919.2292216662</v>
      </c>
      <c r="M102" s="15">
        <f t="shared" si="17"/>
        <v>2531919.2292216662</v>
      </c>
      <c r="N102" s="54">
        <f t="shared" si="22"/>
        <v>2900584.2692942843</v>
      </c>
      <c r="O102" s="15">
        <f t="shared" si="17"/>
        <v>2900584.2692942843</v>
      </c>
      <c r="P102" s="12">
        <f t="shared" si="25"/>
        <v>3195516.3013523798</v>
      </c>
      <c r="Q102" s="10">
        <f t="shared" si="19"/>
        <v>3195516.3013523798</v>
      </c>
    </row>
    <row r="103" spans="1:17" hidden="1">
      <c r="A103" s="1">
        <v>101</v>
      </c>
      <c r="B103" s="2" t="s">
        <v>110</v>
      </c>
      <c r="C103" s="151" t="s">
        <v>108</v>
      </c>
      <c r="D103" s="29" t="s">
        <v>111</v>
      </c>
      <c r="E103" s="141">
        <v>8890330.0991142876</v>
      </c>
      <c r="F103" s="15">
        <v>5909097.5542000048</v>
      </c>
      <c r="G103" s="147">
        <f t="shared" si="13"/>
        <v>0.66466570850824847</v>
      </c>
      <c r="H103" s="15">
        <f t="shared" si="23"/>
        <v>1203166.5250914255</v>
      </c>
      <c r="I103" s="10">
        <f t="shared" si="24"/>
        <v>1203166.5250914255</v>
      </c>
      <c r="J103" s="15">
        <f t="shared" si="20"/>
        <v>1736586.3310382823</v>
      </c>
      <c r="K103" s="15">
        <f t="shared" si="16"/>
        <v>1736586.3310382823</v>
      </c>
      <c r="L103" s="15">
        <f t="shared" si="21"/>
        <v>2181102.8359939968</v>
      </c>
      <c r="M103" s="15">
        <f t="shared" si="17"/>
        <v>2181102.8359939968</v>
      </c>
      <c r="N103" s="54">
        <f t="shared" si="22"/>
        <v>2625619.3409497105</v>
      </c>
      <c r="O103" s="15">
        <f t="shared" si="17"/>
        <v>2625619.3409497105</v>
      </c>
      <c r="P103" s="12">
        <f t="shared" si="25"/>
        <v>2981232.5449142829</v>
      </c>
      <c r="Q103" s="10">
        <f t="shared" si="19"/>
        <v>2981232.5449142829</v>
      </c>
    </row>
    <row r="104" spans="1:17" hidden="1">
      <c r="A104" s="1">
        <v>102</v>
      </c>
      <c r="B104" s="2" t="s">
        <v>107</v>
      </c>
      <c r="C104" s="151" t="s">
        <v>108</v>
      </c>
      <c r="D104" s="29" t="s">
        <v>108</v>
      </c>
      <c r="E104" s="141">
        <v>9030809.7677380946</v>
      </c>
      <c r="F104" s="15">
        <v>7236792.2700000014</v>
      </c>
      <c r="G104" s="147">
        <f t="shared" si="13"/>
        <v>0.80134478038203294</v>
      </c>
      <c r="H104" s="15">
        <f t="shared" si="23"/>
        <v>-12144.455809525214</v>
      </c>
      <c r="I104" s="10">
        <f t="shared" si="24"/>
        <v>-12144.455809525214</v>
      </c>
      <c r="J104" s="15">
        <f t="shared" si="20"/>
        <v>529704.13025475945</v>
      </c>
      <c r="K104" s="15">
        <f t="shared" si="16"/>
        <v>529704.13025475945</v>
      </c>
      <c r="L104" s="15">
        <f t="shared" si="21"/>
        <v>981244.61864166521</v>
      </c>
      <c r="M104" s="15">
        <f t="shared" si="17"/>
        <v>981244.61864166521</v>
      </c>
      <c r="N104" s="54">
        <f t="shared" si="22"/>
        <v>1432785.1070285682</v>
      </c>
      <c r="O104" s="15">
        <f t="shared" si="17"/>
        <v>1432785.1070285682</v>
      </c>
      <c r="P104" s="12">
        <f t="shared" si="25"/>
        <v>1794017.4977380931</v>
      </c>
      <c r="Q104" s="10">
        <f t="shared" si="19"/>
        <v>1794017.4977380931</v>
      </c>
    </row>
    <row r="105" spans="1:17" s="57" customFormat="1" hidden="1">
      <c r="A105" s="13">
        <v>103</v>
      </c>
      <c r="B105" s="29" t="s">
        <v>112</v>
      </c>
      <c r="C105" s="151" t="s">
        <v>108</v>
      </c>
      <c r="D105" s="29" t="s">
        <v>111</v>
      </c>
      <c r="E105" s="141">
        <v>9680405.6491380949</v>
      </c>
      <c r="F105" s="15">
        <v>8796806.7836000007</v>
      </c>
      <c r="G105" s="147">
        <f t="shared" si="13"/>
        <v>0.90872295050809504</v>
      </c>
      <c r="H105" s="15">
        <f t="shared" si="23"/>
        <v>-1052482.2642895244</v>
      </c>
      <c r="I105" s="10">
        <f t="shared" si="24"/>
        <v>-1052482.2642895244</v>
      </c>
      <c r="J105" s="15">
        <f t="shared" si="20"/>
        <v>-471657.9253412392</v>
      </c>
      <c r="K105" s="15">
        <f t="shared" si="16"/>
        <v>-471657.9253412392</v>
      </c>
      <c r="L105" s="15">
        <f t="shared" si="21"/>
        <v>12362.357115665451</v>
      </c>
      <c r="M105" s="15">
        <f t="shared" si="17"/>
        <v>12362.357115665451</v>
      </c>
      <c r="N105" s="54">
        <f t="shared" si="22"/>
        <v>496382.6395725701</v>
      </c>
      <c r="O105" s="15">
        <f t="shared" si="17"/>
        <v>496382.6395725701</v>
      </c>
      <c r="P105" s="12">
        <f t="shared" si="25"/>
        <v>883598.86553809419</v>
      </c>
      <c r="Q105" s="10">
        <f t="shared" si="19"/>
        <v>883598.86553809419</v>
      </c>
    </row>
    <row r="106" spans="1:17" hidden="1">
      <c r="A106" s="1">
        <v>104</v>
      </c>
      <c r="B106" s="2" t="s">
        <v>109</v>
      </c>
      <c r="C106" s="151" t="s">
        <v>108</v>
      </c>
      <c r="D106" s="29" t="s">
        <v>108</v>
      </c>
      <c r="E106" s="141">
        <v>11058913.017061904</v>
      </c>
      <c r="F106" s="15">
        <v>11230260.560000006</v>
      </c>
      <c r="G106" s="147">
        <f t="shared" si="13"/>
        <v>1.0154940673349853</v>
      </c>
      <c r="H106" s="15">
        <f t="shared" si="23"/>
        <v>-2383130.1463504825</v>
      </c>
      <c r="I106" s="10">
        <f t="shared" si="24"/>
        <v>-2383130.1463504825</v>
      </c>
      <c r="J106" s="15">
        <f t="shared" si="20"/>
        <v>-1719595.3653267696</v>
      </c>
      <c r="K106" s="15">
        <f t="shared" si="16"/>
        <v>-1719595.3653267696</v>
      </c>
      <c r="L106" s="15">
        <f t="shared" si="21"/>
        <v>-1166649.7144736722</v>
      </c>
      <c r="M106" s="15">
        <f t="shared" si="17"/>
        <v>-1166649.7144736722</v>
      </c>
      <c r="N106" s="54">
        <f t="shared" si="22"/>
        <v>-613704.0636205785</v>
      </c>
      <c r="O106" s="15">
        <f t="shared" si="17"/>
        <v>-613704.0636205785</v>
      </c>
      <c r="P106" s="12">
        <f t="shared" si="25"/>
        <v>-171347.54293810204</v>
      </c>
      <c r="Q106" s="10">
        <f t="shared" si="19"/>
        <v>-171347.54293810204</v>
      </c>
    </row>
    <row r="107" spans="1:17" hidden="1">
      <c r="A107" s="1">
        <v>105</v>
      </c>
      <c r="B107" s="2" t="s">
        <v>113</v>
      </c>
      <c r="C107" s="151" t="s">
        <v>108</v>
      </c>
      <c r="D107" s="29" t="s">
        <v>108</v>
      </c>
      <c r="E107" s="141">
        <v>11590299.17133333</v>
      </c>
      <c r="F107" s="15">
        <v>9303519.8392999992</v>
      </c>
      <c r="G107" s="147">
        <f t="shared" si="13"/>
        <v>0.80269885201157731</v>
      </c>
      <c r="H107" s="15">
        <f t="shared" si="23"/>
        <v>-31280.502233335748</v>
      </c>
      <c r="I107" s="10">
        <f t="shared" si="24"/>
        <v>-31280.502233335748</v>
      </c>
      <c r="J107" s="15">
        <f t="shared" si="20"/>
        <v>664137.44804666378</v>
      </c>
      <c r="K107" s="15">
        <f t="shared" si="16"/>
        <v>664137.44804666378</v>
      </c>
      <c r="L107" s="15">
        <f t="shared" si="21"/>
        <v>1243652.4066133313</v>
      </c>
      <c r="M107" s="15">
        <f t="shared" si="17"/>
        <v>1243652.4066133313</v>
      </c>
      <c r="N107" s="54">
        <f t="shared" si="22"/>
        <v>1823167.3651799969</v>
      </c>
      <c r="O107" s="15">
        <f t="shared" si="17"/>
        <v>1823167.3651799969</v>
      </c>
      <c r="P107" s="12">
        <f t="shared" si="25"/>
        <v>2286779.3320333306</v>
      </c>
      <c r="Q107" s="10">
        <f t="shared" si="19"/>
        <v>2286779.3320333306</v>
      </c>
    </row>
    <row r="108" spans="1:17" hidden="1">
      <c r="A108" s="13">
        <v>106</v>
      </c>
      <c r="B108" s="154" t="s">
        <v>1398</v>
      </c>
      <c r="C108" s="151" t="s">
        <v>108</v>
      </c>
      <c r="D108" s="29" t="s">
        <v>121</v>
      </c>
      <c r="E108" s="141">
        <v>11921285.024609525</v>
      </c>
      <c r="F108" s="15">
        <v>10854117.888800004</v>
      </c>
      <c r="G108" s="147">
        <f t="shared" si="13"/>
        <v>0.91048220610391162</v>
      </c>
      <c r="H108" s="15">
        <f t="shared" si="23"/>
        <v>-1317089.8691123836</v>
      </c>
      <c r="I108" s="10">
        <f t="shared" si="24"/>
        <v>-1317089.8691123836</v>
      </c>
      <c r="J108" s="15">
        <f t="shared" si="20"/>
        <v>-601812.76763581298</v>
      </c>
      <c r="K108" s="15">
        <f t="shared" si="16"/>
        <v>-601812.76763581298</v>
      </c>
      <c r="L108" s="15">
        <f t="shared" si="21"/>
        <v>-5748.5164053365588</v>
      </c>
      <c r="M108" s="15">
        <f t="shared" si="17"/>
        <v>-5748.5164053365588</v>
      </c>
      <c r="N108" s="54">
        <f t="shared" si="22"/>
        <v>590315.734825138</v>
      </c>
      <c r="O108" s="15">
        <f t="shared" si="17"/>
        <v>590315.734825138</v>
      </c>
      <c r="P108" s="12">
        <f t="shared" si="25"/>
        <v>1067167.1358095203</v>
      </c>
      <c r="Q108" s="10">
        <f t="shared" si="19"/>
        <v>1067167.1358095203</v>
      </c>
    </row>
    <row r="109" spans="1:17" hidden="1">
      <c r="A109" s="1">
        <v>107</v>
      </c>
      <c r="B109" s="2" t="s">
        <v>116</v>
      </c>
      <c r="C109" s="151" t="s">
        <v>108</v>
      </c>
      <c r="D109" s="29" t="s">
        <v>117</v>
      </c>
      <c r="E109" s="141">
        <v>10699209.339999998</v>
      </c>
      <c r="F109" s="15">
        <v>8577749.799999997</v>
      </c>
      <c r="G109" s="147">
        <f t="shared" si="13"/>
        <v>0.80171810153590273</v>
      </c>
      <c r="H109" s="15">
        <f t="shared" si="23"/>
        <v>-18382.327999997884</v>
      </c>
      <c r="I109" s="10">
        <f t="shared" si="24"/>
        <v>-18382.327999997884</v>
      </c>
      <c r="J109" s="15">
        <f t="shared" si="20"/>
        <v>623570.23240000196</v>
      </c>
      <c r="K109" s="15">
        <f t="shared" si="16"/>
        <v>623570.23240000196</v>
      </c>
      <c r="L109" s="15">
        <f t="shared" si="21"/>
        <v>1158530.6994000021</v>
      </c>
      <c r="M109" s="15">
        <f t="shared" si="17"/>
        <v>1158530.6994000021</v>
      </c>
      <c r="N109" s="54">
        <f t="shared" si="22"/>
        <v>1693491.1664000005</v>
      </c>
      <c r="O109" s="15">
        <f t="shared" si="17"/>
        <v>1693491.1664000005</v>
      </c>
      <c r="P109" s="12">
        <f t="shared" si="25"/>
        <v>2121459.540000001</v>
      </c>
      <c r="Q109" s="10">
        <f t="shared" si="19"/>
        <v>2121459.540000001</v>
      </c>
    </row>
    <row r="110" spans="1:17" hidden="1">
      <c r="A110" s="1">
        <v>108</v>
      </c>
      <c r="B110" s="2" t="s">
        <v>115</v>
      </c>
      <c r="C110" s="151" t="s">
        <v>108</v>
      </c>
      <c r="D110" s="29" t="s">
        <v>1302</v>
      </c>
      <c r="E110" s="141">
        <v>14684329.754347617</v>
      </c>
      <c r="F110" s="15">
        <v>14693578.818500001</v>
      </c>
      <c r="G110" s="147">
        <f t="shared" si="13"/>
        <v>1.000629859469728</v>
      </c>
      <c r="H110" s="15">
        <f t="shared" si="23"/>
        <v>-2946115.0150219072</v>
      </c>
      <c r="I110" s="10">
        <f t="shared" si="24"/>
        <v>-2946115.0150219072</v>
      </c>
      <c r="J110" s="15">
        <f t="shared" si="20"/>
        <v>-2065055.229761051</v>
      </c>
      <c r="K110" s="15">
        <f t="shared" si="16"/>
        <v>-2065055.229761051</v>
      </c>
      <c r="L110" s="15">
        <f t="shared" si="21"/>
        <v>-1330838.7420436684</v>
      </c>
      <c r="M110" s="15">
        <f t="shared" si="17"/>
        <v>-1330838.7420436684</v>
      </c>
      <c r="N110" s="54">
        <f t="shared" si="22"/>
        <v>-596622.25432628952</v>
      </c>
      <c r="O110" s="15">
        <f t="shared" si="17"/>
        <v>-596622.25432628952</v>
      </c>
      <c r="P110" s="12">
        <f t="shared" si="25"/>
        <v>-9249.0641523841769</v>
      </c>
      <c r="Q110" s="10">
        <f t="shared" si="19"/>
        <v>-9249.0641523841769</v>
      </c>
    </row>
    <row r="111" spans="1:17" hidden="1">
      <c r="A111" s="13">
        <v>109</v>
      </c>
      <c r="B111" s="2" t="s">
        <v>126</v>
      </c>
      <c r="C111" s="2" t="s">
        <v>124</v>
      </c>
      <c r="D111" s="29" t="s">
        <v>131</v>
      </c>
      <c r="E111" s="141">
        <v>4176367.522719047</v>
      </c>
      <c r="F111" s="15">
        <v>3371066.7084000008</v>
      </c>
      <c r="G111" s="147">
        <f t="shared" si="13"/>
        <v>0.80717673673634194</v>
      </c>
      <c r="H111" s="15">
        <f t="shared" si="23"/>
        <v>-29972.690224763006</v>
      </c>
      <c r="I111" s="10">
        <f t="shared" si="24"/>
        <v>-29972.690224763006</v>
      </c>
      <c r="J111" s="15">
        <f t="shared" si="20"/>
        <v>220609.36113837967</v>
      </c>
      <c r="K111" s="15">
        <f t="shared" si="16"/>
        <v>220609.36113837967</v>
      </c>
      <c r="L111" s="15">
        <f t="shared" si="21"/>
        <v>429427.73727433197</v>
      </c>
      <c r="M111" s="15">
        <f t="shared" si="17"/>
        <v>429427.73727433197</v>
      </c>
      <c r="N111" s="54">
        <f t="shared" si="22"/>
        <v>638246.11341028428</v>
      </c>
      <c r="O111" s="15">
        <f t="shared" si="17"/>
        <v>638246.11341028428</v>
      </c>
      <c r="P111" s="12">
        <f t="shared" si="25"/>
        <v>805300.81431904621</v>
      </c>
      <c r="Q111" s="10">
        <f t="shared" si="19"/>
        <v>805300.81431904621</v>
      </c>
    </row>
    <row r="112" spans="1:17" hidden="1">
      <c r="A112" s="1">
        <v>110</v>
      </c>
      <c r="B112" s="2" t="s">
        <v>140</v>
      </c>
      <c r="C112" s="2" t="s">
        <v>124</v>
      </c>
      <c r="D112" s="29" t="s">
        <v>124</v>
      </c>
      <c r="E112" s="141">
        <v>6362756.8283380959</v>
      </c>
      <c r="F112" s="15">
        <v>2356513.5029999996</v>
      </c>
      <c r="G112" s="147">
        <f t="shared" si="13"/>
        <v>0.37036045327155825</v>
      </c>
      <c r="H112" s="15">
        <f t="shared" si="23"/>
        <v>2733691.9596704775</v>
      </c>
      <c r="I112" s="10">
        <f t="shared" si="24"/>
        <v>2733691.9596704775</v>
      </c>
      <c r="J112" s="15">
        <f t="shared" si="20"/>
        <v>3115457.3693707632</v>
      </c>
      <c r="K112" s="15">
        <f t="shared" si="16"/>
        <v>3115457.3693707632</v>
      </c>
      <c r="L112" s="15">
        <f t="shared" si="21"/>
        <v>3433595.2107876679</v>
      </c>
      <c r="M112" s="15">
        <f t="shared" si="17"/>
        <v>3433595.2107876679</v>
      </c>
      <c r="N112" s="54">
        <f t="shared" si="22"/>
        <v>3751733.0522045726</v>
      </c>
      <c r="O112" s="15">
        <f t="shared" si="17"/>
        <v>3751733.0522045726</v>
      </c>
      <c r="P112" s="12">
        <f t="shared" si="25"/>
        <v>4006243.3253380964</v>
      </c>
      <c r="Q112" s="10">
        <f t="shared" si="19"/>
        <v>4006243.3253380964</v>
      </c>
    </row>
    <row r="113" spans="1:17" hidden="1">
      <c r="A113" s="1">
        <v>111</v>
      </c>
      <c r="B113" s="2" t="s">
        <v>129</v>
      </c>
      <c r="C113" s="2" t="s">
        <v>124</v>
      </c>
      <c r="D113" s="29" t="s">
        <v>128</v>
      </c>
      <c r="E113" s="141">
        <v>6208696.38172381</v>
      </c>
      <c r="F113" s="15">
        <v>4997612.9802000001</v>
      </c>
      <c r="G113" s="147">
        <f t="shared" si="13"/>
        <v>0.80493757029433621</v>
      </c>
      <c r="H113" s="15">
        <f t="shared" si="23"/>
        <v>-30655.874820952304</v>
      </c>
      <c r="I113" s="10">
        <f t="shared" si="24"/>
        <v>-30655.874820952304</v>
      </c>
      <c r="J113" s="15">
        <f t="shared" si="20"/>
        <v>341865.90808247682</v>
      </c>
      <c r="K113" s="15">
        <f t="shared" si="16"/>
        <v>341865.90808247682</v>
      </c>
      <c r="L113" s="15">
        <f t="shared" si="21"/>
        <v>652300.72716866713</v>
      </c>
      <c r="M113" s="15">
        <f t="shared" si="17"/>
        <v>652300.72716866713</v>
      </c>
      <c r="N113" s="54">
        <f t="shared" si="22"/>
        <v>962735.54625485744</v>
      </c>
      <c r="O113" s="15">
        <f t="shared" si="17"/>
        <v>962735.54625485744</v>
      </c>
      <c r="P113" s="12">
        <f t="shared" si="25"/>
        <v>1211083.4015238099</v>
      </c>
      <c r="Q113" s="10">
        <f t="shared" si="19"/>
        <v>1211083.4015238099</v>
      </c>
    </row>
    <row r="114" spans="1:17" hidden="1">
      <c r="A114" s="13">
        <v>112</v>
      </c>
      <c r="B114" s="2" t="s">
        <v>132</v>
      </c>
      <c r="C114" s="2" t="s">
        <v>124</v>
      </c>
      <c r="D114" s="45" t="s">
        <v>133</v>
      </c>
      <c r="E114" s="141">
        <v>8219952.7176904771</v>
      </c>
      <c r="F114" s="15">
        <v>8294755.7597000012</v>
      </c>
      <c r="G114" s="147">
        <f t="shared" si="13"/>
        <v>1.0091001791103418</v>
      </c>
      <c r="H114" s="15">
        <f t="shared" si="23"/>
        <v>-1718793.5855476195</v>
      </c>
      <c r="I114" s="10">
        <f t="shared" si="24"/>
        <v>-1718793.5855476195</v>
      </c>
      <c r="J114" s="15">
        <f t="shared" si="20"/>
        <v>-1225596.4224861907</v>
      </c>
      <c r="K114" s="15">
        <f t="shared" si="16"/>
        <v>-1225596.4224861907</v>
      </c>
      <c r="L114" s="15">
        <f t="shared" si="21"/>
        <v>-814598.78660166636</v>
      </c>
      <c r="M114" s="15">
        <f t="shared" si="17"/>
        <v>-814598.78660166636</v>
      </c>
      <c r="N114" s="54">
        <f t="shared" si="22"/>
        <v>-403601.1507171439</v>
      </c>
      <c r="O114" s="15">
        <f t="shared" si="17"/>
        <v>-403601.1507171439</v>
      </c>
      <c r="P114" s="12">
        <f t="shared" si="25"/>
        <v>-74803.04200952407</v>
      </c>
      <c r="Q114" s="10">
        <f t="shared" si="19"/>
        <v>-74803.04200952407</v>
      </c>
    </row>
    <row r="115" spans="1:17" hidden="1">
      <c r="A115" s="1">
        <v>113</v>
      </c>
      <c r="B115" s="2" t="s">
        <v>130</v>
      </c>
      <c r="C115" s="2" t="s">
        <v>124</v>
      </c>
      <c r="D115" s="29" t="s">
        <v>131</v>
      </c>
      <c r="E115" s="141">
        <v>8237351.8294904772</v>
      </c>
      <c r="F115" s="15">
        <v>5744980.9970000014</v>
      </c>
      <c r="G115" s="147">
        <f t="shared" si="13"/>
        <v>0.69743057185349799</v>
      </c>
      <c r="H115" s="15">
        <f t="shared" si="23"/>
        <v>844900.46659238078</v>
      </c>
      <c r="I115" s="10">
        <f t="shared" si="24"/>
        <v>844900.46659238078</v>
      </c>
      <c r="J115" s="15">
        <f t="shared" si="20"/>
        <v>1339141.5763618089</v>
      </c>
      <c r="K115" s="15">
        <f t="shared" si="16"/>
        <v>1339141.5763618089</v>
      </c>
      <c r="L115" s="15">
        <f t="shared" si="21"/>
        <v>1751009.1678363327</v>
      </c>
      <c r="M115" s="15">
        <f t="shared" si="17"/>
        <v>1751009.1678363327</v>
      </c>
      <c r="N115" s="54">
        <f t="shared" si="22"/>
        <v>2162876.7593108565</v>
      </c>
      <c r="O115" s="15">
        <f t="shared" si="17"/>
        <v>2162876.7593108565</v>
      </c>
      <c r="P115" s="12">
        <f t="shared" si="25"/>
        <v>2492370.8324904758</v>
      </c>
      <c r="Q115" s="10">
        <f t="shared" si="19"/>
        <v>2492370.8324904758</v>
      </c>
    </row>
    <row r="116" spans="1:17" hidden="1">
      <c r="A116" s="1">
        <v>114</v>
      </c>
      <c r="B116" s="2" t="s">
        <v>123</v>
      </c>
      <c r="C116" s="2" t="s">
        <v>124</v>
      </c>
      <c r="D116" s="29" t="s">
        <v>125</v>
      </c>
      <c r="E116" s="141">
        <v>9088221.7458619047</v>
      </c>
      <c r="F116" s="15">
        <v>7365942.3604000006</v>
      </c>
      <c r="G116" s="147">
        <f t="shared" si="13"/>
        <v>0.8104932478957062</v>
      </c>
      <c r="H116" s="15">
        <f t="shared" si="23"/>
        <v>-95364.963710476644</v>
      </c>
      <c r="I116" s="10">
        <f t="shared" si="24"/>
        <v>-95364.963710476644</v>
      </c>
      <c r="J116" s="15">
        <f t="shared" si="20"/>
        <v>449928.34104123712</v>
      </c>
      <c r="K116" s="15">
        <f t="shared" si="16"/>
        <v>449928.34104123712</v>
      </c>
      <c r="L116" s="15">
        <f t="shared" si="21"/>
        <v>904339.428334333</v>
      </c>
      <c r="M116" s="15">
        <f t="shared" si="17"/>
        <v>904339.428334333</v>
      </c>
      <c r="N116" s="54">
        <f t="shared" si="22"/>
        <v>1358750.515627427</v>
      </c>
      <c r="O116" s="15">
        <f t="shared" si="17"/>
        <v>1358750.515627427</v>
      </c>
      <c r="P116" s="12">
        <f t="shared" si="25"/>
        <v>1722279.3854619041</v>
      </c>
      <c r="Q116" s="10">
        <f t="shared" si="19"/>
        <v>1722279.3854619041</v>
      </c>
    </row>
    <row r="117" spans="1:17" hidden="1">
      <c r="A117" s="13">
        <v>115</v>
      </c>
      <c r="B117" s="2" t="s">
        <v>134</v>
      </c>
      <c r="C117" s="2" t="s">
        <v>124</v>
      </c>
      <c r="D117" s="29" t="s">
        <v>133</v>
      </c>
      <c r="E117" s="141">
        <v>7975294.158180953</v>
      </c>
      <c r="F117" s="15">
        <v>5371843.7766000004</v>
      </c>
      <c r="G117" s="147">
        <f t="shared" si="13"/>
        <v>0.67356058222499959</v>
      </c>
      <c r="H117" s="15">
        <f t="shared" si="23"/>
        <v>1008391.5499447621</v>
      </c>
      <c r="I117" s="10">
        <f t="shared" si="24"/>
        <v>1008391.5499447621</v>
      </c>
      <c r="J117" s="15">
        <f t="shared" si="20"/>
        <v>1486909.1994356187</v>
      </c>
      <c r="K117" s="15">
        <f t="shared" si="16"/>
        <v>1486909.1994356187</v>
      </c>
      <c r="L117" s="15">
        <f t="shared" si="21"/>
        <v>1885673.9073446672</v>
      </c>
      <c r="M117" s="15">
        <f t="shared" si="17"/>
        <v>1885673.9073446672</v>
      </c>
      <c r="N117" s="54">
        <f t="shared" si="22"/>
        <v>2284438.6152537139</v>
      </c>
      <c r="O117" s="15">
        <f t="shared" si="17"/>
        <v>2284438.6152537139</v>
      </c>
      <c r="P117" s="12">
        <f t="shared" si="25"/>
        <v>2603450.3815809526</v>
      </c>
      <c r="Q117" s="10">
        <f t="shared" si="19"/>
        <v>2603450.3815809526</v>
      </c>
    </row>
    <row r="118" spans="1:17" hidden="1">
      <c r="A118" s="1">
        <v>116</v>
      </c>
      <c r="B118" s="2" t="s">
        <v>135</v>
      </c>
      <c r="C118" s="2" t="s">
        <v>124</v>
      </c>
      <c r="D118" s="29" t="s">
        <v>124</v>
      </c>
      <c r="E118" s="141">
        <v>9476878.7344666645</v>
      </c>
      <c r="F118" s="15">
        <v>7604735.4951000009</v>
      </c>
      <c r="G118" s="147">
        <f t="shared" si="13"/>
        <v>0.8024514935959004</v>
      </c>
      <c r="H118" s="15">
        <f t="shared" si="23"/>
        <v>-23232.50752666872</v>
      </c>
      <c r="I118" s="10">
        <f t="shared" si="24"/>
        <v>-23232.50752666872</v>
      </c>
      <c r="J118" s="15">
        <f t="shared" si="20"/>
        <v>545380.21654133033</v>
      </c>
      <c r="K118" s="15">
        <f t="shared" si="16"/>
        <v>545380.21654133033</v>
      </c>
      <c r="L118" s="15">
        <f t="shared" si="21"/>
        <v>1019224.1532646641</v>
      </c>
      <c r="M118" s="15">
        <f t="shared" si="17"/>
        <v>1019224.1532646641</v>
      </c>
      <c r="N118" s="54">
        <f t="shared" si="22"/>
        <v>1493068.089987997</v>
      </c>
      <c r="O118" s="15">
        <f t="shared" si="17"/>
        <v>1493068.089987997</v>
      </c>
      <c r="P118" s="12">
        <f t="shared" si="25"/>
        <v>1872143.2393666636</v>
      </c>
      <c r="Q118" s="10">
        <f t="shared" si="19"/>
        <v>1872143.2393666636</v>
      </c>
    </row>
    <row r="119" spans="1:17" hidden="1">
      <c r="A119" s="1">
        <v>117</v>
      </c>
      <c r="B119" s="2" t="s">
        <v>139</v>
      </c>
      <c r="C119" s="2" t="s">
        <v>124</v>
      </c>
      <c r="D119" s="29" t="s">
        <v>128</v>
      </c>
      <c r="E119" s="141">
        <v>12754674.660895243</v>
      </c>
      <c r="F119" s="15">
        <v>5382491.6504999995</v>
      </c>
      <c r="G119" s="147">
        <f t="shared" si="13"/>
        <v>0.42200148522817793</v>
      </c>
      <c r="H119" s="15">
        <f t="shared" si="23"/>
        <v>4821248.0782161951</v>
      </c>
      <c r="I119" s="10">
        <f t="shared" si="24"/>
        <v>4821248.0782161951</v>
      </c>
      <c r="J119" s="15">
        <f t="shared" si="20"/>
        <v>5586528.5578699093</v>
      </c>
      <c r="K119" s="15">
        <f t="shared" si="16"/>
        <v>5586528.5578699093</v>
      </c>
      <c r="L119" s="15">
        <f t="shared" si="21"/>
        <v>6224262.2909146715</v>
      </c>
      <c r="M119" s="15">
        <f t="shared" si="17"/>
        <v>6224262.2909146715</v>
      </c>
      <c r="N119" s="54">
        <f t="shared" si="22"/>
        <v>6861996.0239594337</v>
      </c>
      <c r="O119" s="15">
        <f t="shared" si="17"/>
        <v>6861996.0239594337</v>
      </c>
      <c r="P119" s="12">
        <f t="shared" si="25"/>
        <v>7372183.0103952438</v>
      </c>
      <c r="Q119" s="10">
        <f t="shared" si="19"/>
        <v>7372183.0103952438</v>
      </c>
    </row>
    <row r="120" spans="1:17" hidden="1">
      <c r="A120" s="13">
        <v>118</v>
      </c>
      <c r="B120" s="2" t="s">
        <v>127</v>
      </c>
      <c r="C120" s="2" t="s">
        <v>124</v>
      </c>
      <c r="D120" s="29" t="s">
        <v>125</v>
      </c>
      <c r="E120" s="141">
        <v>13556079.639038095</v>
      </c>
      <c r="F120" s="15">
        <v>10889566.064000001</v>
      </c>
      <c r="G120" s="147">
        <f t="shared" si="13"/>
        <v>0.80329758705760279</v>
      </c>
      <c r="H120" s="15">
        <f t="shared" si="23"/>
        <v>-44702.352769523859</v>
      </c>
      <c r="I120" s="10">
        <f t="shared" si="24"/>
        <v>-44702.352769523859</v>
      </c>
      <c r="J120" s="15">
        <f t="shared" si="20"/>
        <v>768662.4255727604</v>
      </c>
      <c r="K120" s="15">
        <f t="shared" si="16"/>
        <v>768662.4255727604</v>
      </c>
      <c r="L120" s="15">
        <f t="shared" si="21"/>
        <v>1446466.4075246658</v>
      </c>
      <c r="M120" s="15">
        <f t="shared" si="17"/>
        <v>1446466.4075246658</v>
      </c>
      <c r="N120" s="54">
        <f t="shared" si="22"/>
        <v>2124270.3894765694</v>
      </c>
      <c r="O120" s="15">
        <f t="shared" si="17"/>
        <v>2124270.3894765694</v>
      </c>
      <c r="P120" s="12">
        <f t="shared" si="25"/>
        <v>2666513.5750380941</v>
      </c>
      <c r="Q120" s="10">
        <f t="shared" si="19"/>
        <v>2666513.5750380941</v>
      </c>
    </row>
    <row r="121" spans="1:17" hidden="1">
      <c r="A121" s="1">
        <v>119</v>
      </c>
      <c r="B121" s="2" t="s">
        <v>141</v>
      </c>
      <c r="C121" s="2" t="s">
        <v>124</v>
      </c>
      <c r="D121" s="29" t="s">
        <v>125</v>
      </c>
      <c r="E121" s="141">
        <v>6066997.3605523808</v>
      </c>
      <c r="F121" s="15">
        <v>5247657.5950999996</v>
      </c>
      <c r="G121" s="147">
        <f t="shared" si="13"/>
        <v>0.86495135620468067</v>
      </c>
      <c r="H121" s="15">
        <f t="shared" si="23"/>
        <v>-394059.70665809512</v>
      </c>
      <c r="I121" s="10">
        <f t="shared" si="24"/>
        <v>-394059.70665809512</v>
      </c>
      <c r="J121" s="15">
        <f t="shared" si="20"/>
        <v>-30039.865024952218</v>
      </c>
      <c r="K121" s="15">
        <f t="shared" si="16"/>
        <v>-30039.865024952218</v>
      </c>
      <c r="L121" s="15">
        <f t="shared" si="21"/>
        <v>273310.00300266687</v>
      </c>
      <c r="M121" s="15">
        <f t="shared" si="17"/>
        <v>273310.00300266687</v>
      </c>
      <c r="N121" s="54">
        <f t="shared" si="22"/>
        <v>576659.87103028595</v>
      </c>
      <c r="O121" s="15">
        <f t="shared" si="17"/>
        <v>576659.87103028595</v>
      </c>
      <c r="P121" s="12">
        <f t="shared" si="25"/>
        <v>819339.76545238122</v>
      </c>
      <c r="Q121" s="10">
        <f t="shared" si="19"/>
        <v>819339.76545238122</v>
      </c>
    </row>
    <row r="122" spans="1:17" hidden="1">
      <c r="A122" s="1">
        <v>120</v>
      </c>
      <c r="B122" s="2" t="s">
        <v>77</v>
      </c>
      <c r="C122" s="2" t="s">
        <v>124</v>
      </c>
      <c r="D122" s="29" t="s">
        <v>128</v>
      </c>
      <c r="E122" s="141">
        <v>3541409.380876191</v>
      </c>
      <c r="F122" s="15">
        <v>3226998.6419000006</v>
      </c>
      <c r="G122" s="147">
        <f t="shared" si="13"/>
        <v>0.91121875356347504</v>
      </c>
      <c r="H122" s="15">
        <f t="shared" si="23"/>
        <v>-393871.13719904749</v>
      </c>
      <c r="I122" s="10">
        <f t="shared" si="24"/>
        <v>-393871.13719904749</v>
      </c>
      <c r="J122" s="15">
        <f t="shared" si="20"/>
        <v>-181386.57434647623</v>
      </c>
      <c r="K122" s="15">
        <f t="shared" si="16"/>
        <v>-181386.57434647623</v>
      </c>
      <c r="L122" s="15">
        <f t="shared" si="21"/>
        <v>-4316.1053026667796</v>
      </c>
      <c r="M122" s="15">
        <f t="shared" si="17"/>
        <v>-4316.1053026667796</v>
      </c>
      <c r="N122" s="54">
        <f t="shared" si="22"/>
        <v>172754.36374114268</v>
      </c>
      <c r="O122" s="15">
        <f t="shared" si="17"/>
        <v>172754.36374114268</v>
      </c>
      <c r="P122" s="12">
        <f t="shared" si="25"/>
        <v>314410.73897619033</v>
      </c>
      <c r="Q122" s="10">
        <f t="shared" si="19"/>
        <v>314410.73897619033</v>
      </c>
    </row>
    <row r="123" spans="1:17" hidden="1">
      <c r="A123" s="13">
        <v>121</v>
      </c>
      <c r="B123" s="2" t="s">
        <v>136</v>
      </c>
      <c r="C123" s="2" t="s">
        <v>124</v>
      </c>
      <c r="D123" s="29" t="s">
        <v>124</v>
      </c>
      <c r="E123" s="141">
        <v>11936119.297909524</v>
      </c>
      <c r="F123" s="15">
        <v>12023701.654400002</v>
      </c>
      <c r="G123" s="147">
        <f t="shared" si="13"/>
        <v>1.0073375905773509</v>
      </c>
      <c r="H123" s="15">
        <f t="shared" si="23"/>
        <v>-2474806.2160723824</v>
      </c>
      <c r="I123" s="10">
        <f t="shared" si="24"/>
        <v>-2474806.2160723824</v>
      </c>
      <c r="J123" s="15">
        <f t="shared" si="20"/>
        <v>-1758639.0581978112</v>
      </c>
      <c r="K123" s="15">
        <f t="shared" si="16"/>
        <v>-1758639.0581978112</v>
      </c>
      <c r="L123" s="15">
        <f t="shared" si="21"/>
        <v>-1161833.0933023356</v>
      </c>
      <c r="M123" s="15">
        <f t="shared" si="17"/>
        <v>-1161833.0933023356</v>
      </c>
      <c r="N123" s="54">
        <f t="shared" si="22"/>
        <v>-565027.12840685993</v>
      </c>
      <c r="O123" s="15">
        <f t="shared" si="17"/>
        <v>-565027.12840685993</v>
      </c>
      <c r="P123" s="12">
        <f t="shared" si="25"/>
        <v>-87582.35649047792</v>
      </c>
      <c r="Q123" s="10">
        <f t="shared" si="19"/>
        <v>-87582.35649047792</v>
      </c>
    </row>
    <row r="124" spans="1:17" s="57" customFormat="1" hidden="1">
      <c r="A124" s="1">
        <v>122</v>
      </c>
      <c r="B124" s="58" t="s">
        <v>180</v>
      </c>
      <c r="C124" s="29" t="s">
        <v>181</v>
      </c>
      <c r="D124" s="29" t="s">
        <v>181</v>
      </c>
      <c r="E124" s="141">
        <v>20449572.09765714</v>
      </c>
      <c r="F124" s="15">
        <v>21215355</v>
      </c>
      <c r="G124" s="147">
        <f t="shared" si="13"/>
        <v>1.0374473802525479</v>
      </c>
      <c r="H124" s="15">
        <f t="shared" si="23"/>
        <v>-4855697.321874287</v>
      </c>
      <c r="I124" s="10">
        <f t="shared" si="24"/>
        <v>-4855697.321874287</v>
      </c>
      <c r="J124" s="15">
        <f t="shared" si="20"/>
        <v>-3628722.9960148595</v>
      </c>
      <c r="K124" s="15">
        <f t="shared" si="16"/>
        <v>-3628722.9960148595</v>
      </c>
      <c r="L124" s="15">
        <f t="shared" si="21"/>
        <v>-2606244.3911320008</v>
      </c>
      <c r="M124" s="15">
        <f t="shared" si="17"/>
        <v>-2606244.3911320008</v>
      </c>
      <c r="N124" s="54">
        <f t="shared" si="22"/>
        <v>-1583765.7862491459</v>
      </c>
      <c r="O124" s="15">
        <f t="shared" si="17"/>
        <v>-1583765.7862491459</v>
      </c>
      <c r="P124" s="12">
        <f t="shared" si="25"/>
        <v>-765782.90234285966</v>
      </c>
      <c r="Q124" s="10">
        <f t="shared" si="19"/>
        <v>-765782.90234285966</v>
      </c>
    </row>
    <row r="125" spans="1:17" s="4" customFormat="1" hidden="1">
      <c r="A125" s="216" t="s">
        <v>174</v>
      </c>
      <c r="B125" s="217"/>
      <c r="C125" s="217"/>
      <c r="D125" s="217"/>
      <c r="E125" s="19">
        <f>SUM(E3:E124)</f>
        <v>1128192620.5714912</v>
      </c>
      <c r="F125" s="19">
        <f>SUM(F3:F124)</f>
        <v>982562168.98270011</v>
      </c>
      <c r="G125" s="213">
        <f t="shared" ref="G125" si="26">IFERROR(F125/E125,0)</f>
        <v>0.87091703231047435</v>
      </c>
      <c r="H125" s="19">
        <f>(E125*0.9)-F125</f>
        <v>32811189.531642079</v>
      </c>
      <c r="I125" s="19">
        <f t="shared" si="24"/>
        <v>32811189.531642079</v>
      </c>
      <c r="J125" s="19">
        <f t="shared" ref="J125" si="27">(E125*0.85)-F125</f>
        <v>-23598441.496932626</v>
      </c>
      <c r="K125" s="19">
        <f t="shared" si="16"/>
        <v>-23598441.496932626</v>
      </c>
      <c r="L125" s="19">
        <f t="shared" ref="L125:N125" si="28">(E125*0.9)-F125</f>
        <v>32811189.531642079</v>
      </c>
      <c r="M125" s="19">
        <f t="shared" si="17"/>
        <v>32811189.531642079</v>
      </c>
      <c r="N125" s="19">
        <f t="shared" si="28"/>
        <v>-32811188.747816749</v>
      </c>
      <c r="O125" s="19">
        <f t="shared" si="17"/>
        <v>-32811188.747816749</v>
      </c>
      <c r="P125" s="21">
        <f t="shared" si="25"/>
        <v>145630451.58879113</v>
      </c>
      <c r="Q125" s="26">
        <f t="shared" si="19"/>
        <v>145630451.58879113</v>
      </c>
    </row>
    <row r="127" spans="1:17">
      <c r="E127" s="27"/>
    </row>
    <row r="129" spans="5:6">
      <c r="F129" s="27"/>
    </row>
    <row r="130" spans="5:6">
      <c r="E130" s="27"/>
    </row>
    <row r="132" spans="5:6">
      <c r="F132" s="51"/>
    </row>
  </sheetData>
  <autoFilter ref="A2:Q125">
    <filterColumn colId="3">
      <filters>
        <filter val="Pabna"/>
      </filters>
    </filterColumn>
  </autoFilter>
  <mergeCells count="2">
    <mergeCell ref="A125:D125"/>
    <mergeCell ref="A1:O1"/>
  </mergeCells>
  <conditionalFormatting sqref="G3:G125">
    <cfRule type="cellIs" dxfId="57" priority="1" operator="greaterThan">
      <formula>0.795</formula>
    </cfRule>
    <cfRule type="cellIs" dxfId="56" priority="2" operator="lessThan">
      <formula>10%</formula>
    </cfRule>
  </conditionalFormatting>
  <pageMargins left="0.7" right="0.7" top="0.75" bottom="0.75" header="0.3" footer="0.3"/>
  <pageSetup orientation="portrait" r:id="rId1"/>
  <ignoredErrors>
    <ignoredError sqref="P3:P37 P66:P72 J3:J37 L85 L3:L37 L86:L89 M3:M37 N125 N3:N37 P38:P65 J38:J72 L38:L72 M38:M72 N38:N72 P73:P89 J73:J89 L73:L84 M73:M89 N73:N89 L90:L124 P90:P125 J90:J124 M90:M125 N90:N12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B122"/>
  <sheetViews>
    <sheetView workbookViewId="0">
      <selection sqref="A1:XFD1048576"/>
    </sheetView>
  </sheetViews>
  <sheetFormatPr defaultRowHeight="15"/>
  <cols>
    <col min="1" max="1" width="21.5703125" customWidth="1"/>
  </cols>
  <sheetData>
    <row r="1" spans="1:2">
      <c r="A1" t="s">
        <v>1304</v>
      </c>
      <c r="B1" t="s">
        <v>3</v>
      </c>
    </row>
    <row r="2" spans="1:2">
      <c r="A2" t="s">
        <v>6</v>
      </c>
      <c r="B2" t="s">
        <v>3</v>
      </c>
    </row>
    <row r="3" spans="1:2">
      <c r="A3" t="s">
        <v>1261</v>
      </c>
      <c r="B3" t="s">
        <v>3</v>
      </c>
    </row>
    <row r="4" spans="1:2">
      <c r="A4" t="s">
        <v>9</v>
      </c>
      <c r="B4" t="s">
        <v>3</v>
      </c>
    </row>
    <row r="5" spans="1:2">
      <c r="A5" t="s">
        <v>14</v>
      </c>
      <c r="B5" t="s">
        <v>3</v>
      </c>
    </row>
    <row r="6" spans="1:2">
      <c r="A6" t="s">
        <v>10</v>
      </c>
      <c r="B6" t="s">
        <v>3</v>
      </c>
    </row>
    <row r="7" spans="1:2">
      <c r="A7" t="s">
        <v>15</v>
      </c>
      <c r="B7" t="s">
        <v>3</v>
      </c>
    </row>
    <row r="8" spans="1:2">
      <c r="A8" t="s">
        <v>16</v>
      </c>
      <c r="B8" t="s">
        <v>3</v>
      </c>
    </row>
    <row r="9" spans="1:2">
      <c r="A9" t="s">
        <v>11</v>
      </c>
      <c r="B9" t="s">
        <v>3</v>
      </c>
    </row>
    <row r="10" spans="1:2">
      <c r="A10" t="s">
        <v>7</v>
      </c>
      <c r="B10" t="s">
        <v>3</v>
      </c>
    </row>
    <row r="11" spans="1:2">
      <c r="A11" t="s">
        <v>4</v>
      </c>
      <c r="B11" t="s">
        <v>3</v>
      </c>
    </row>
    <row r="12" spans="1:2">
      <c r="A12" t="s">
        <v>2</v>
      </c>
      <c r="B12" t="s">
        <v>3</v>
      </c>
    </row>
    <row r="13" spans="1:2">
      <c r="A13" t="s">
        <v>12</v>
      </c>
      <c r="B13" t="s">
        <v>3</v>
      </c>
    </row>
    <row r="14" spans="1:2">
      <c r="A14" t="s">
        <v>17</v>
      </c>
      <c r="B14" t="s">
        <v>3</v>
      </c>
    </row>
    <row r="15" spans="1:2">
      <c r="A15" t="s">
        <v>1162</v>
      </c>
      <c r="B15" t="s">
        <v>173</v>
      </c>
    </row>
    <row r="16" spans="1:2">
      <c r="A16" t="s">
        <v>1082</v>
      </c>
      <c r="B16" t="s">
        <v>173</v>
      </c>
    </row>
    <row r="17" spans="1:2">
      <c r="A17" t="s">
        <v>146</v>
      </c>
      <c r="B17" t="s">
        <v>173</v>
      </c>
    </row>
    <row r="18" spans="1:2">
      <c r="A18" t="s">
        <v>147</v>
      </c>
      <c r="B18" t="s">
        <v>173</v>
      </c>
    </row>
    <row r="19" spans="1:2">
      <c r="A19" t="s">
        <v>144</v>
      </c>
      <c r="B19" t="s">
        <v>173</v>
      </c>
    </row>
    <row r="20" spans="1:2">
      <c r="A20" t="s">
        <v>152</v>
      </c>
      <c r="B20" t="s">
        <v>173</v>
      </c>
    </row>
    <row r="21" spans="1:2">
      <c r="A21" t="s">
        <v>142</v>
      </c>
      <c r="B21" t="s">
        <v>173</v>
      </c>
    </row>
    <row r="22" spans="1:2">
      <c r="A22" t="s">
        <v>148</v>
      </c>
      <c r="B22" t="s">
        <v>173</v>
      </c>
    </row>
    <row r="23" spans="1:2">
      <c r="A23" t="s">
        <v>155</v>
      </c>
      <c r="B23" t="s">
        <v>173</v>
      </c>
    </row>
    <row r="24" spans="1:2">
      <c r="A24" t="s">
        <v>154</v>
      </c>
      <c r="B24" t="s">
        <v>173</v>
      </c>
    </row>
    <row r="25" spans="1:2">
      <c r="A25" t="s">
        <v>153</v>
      </c>
      <c r="B25" t="s">
        <v>173</v>
      </c>
    </row>
    <row r="26" spans="1:2">
      <c r="A26" t="s">
        <v>149</v>
      </c>
      <c r="B26" t="s">
        <v>173</v>
      </c>
    </row>
    <row r="27" spans="1:2">
      <c r="A27" t="s">
        <v>156</v>
      </c>
      <c r="B27" t="s">
        <v>173</v>
      </c>
    </row>
    <row r="28" spans="1:2">
      <c r="A28" t="s">
        <v>157</v>
      </c>
      <c r="B28" t="s">
        <v>173</v>
      </c>
    </row>
    <row r="29" spans="1:2">
      <c r="A29" t="s">
        <v>150</v>
      </c>
      <c r="B29" t="s">
        <v>173</v>
      </c>
    </row>
    <row r="30" spans="1:2">
      <c r="A30" t="s">
        <v>1329</v>
      </c>
      <c r="B30" t="s">
        <v>173</v>
      </c>
    </row>
    <row r="31" spans="1:2">
      <c r="A31" t="s">
        <v>151</v>
      </c>
      <c r="B31" t="s">
        <v>173</v>
      </c>
    </row>
    <row r="32" spans="1:2">
      <c r="A32" t="s">
        <v>145</v>
      </c>
      <c r="B32" t="s">
        <v>173</v>
      </c>
    </row>
    <row r="33" spans="1:2">
      <c r="A33" t="s">
        <v>159</v>
      </c>
      <c r="B33" t="s">
        <v>173</v>
      </c>
    </row>
    <row r="34" spans="1:2">
      <c r="A34" t="s">
        <v>158</v>
      </c>
      <c r="B34" t="s">
        <v>173</v>
      </c>
    </row>
    <row r="35" spans="1:2">
      <c r="A35" t="s">
        <v>38</v>
      </c>
      <c r="B35" t="s">
        <v>26</v>
      </c>
    </row>
    <row r="36" spans="1:2">
      <c r="A36" t="s">
        <v>29</v>
      </c>
      <c r="B36" t="s">
        <v>26</v>
      </c>
    </row>
    <row r="37" spans="1:2">
      <c r="A37" t="s">
        <v>39</v>
      </c>
      <c r="B37" t="s">
        <v>26</v>
      </c>
    </row>
    <row r="38" spans="1:2">
      <c r="A38" t="s">
        <v>27</v>
      </c>
      <c r="B38" t="s">
        <v>26</v>
      </c>
    </row>
    <row r="39" spans="1:2">
      <c r="A39" t="s">
        <v>25</v>
      </c>
      <c r="B39" t="s">
        <v>26</v>
      </c>
    </row>
    <row r="40" spans="1:2">
      <c r="A40" t="s">
        <v>36</v>
      </c>
      <c r="B40" t="s">
        <v>26</v>
      </c>
    </row>
    <row r="41" spans="1:2">
      <c r="A41" t="s">
        <v>34</v>
      </c>
      <c r="B41" t="s">
        <v>26</v>
      </c>
    </row>
    <row r="42" spans="1:2">
      <c r="A42" t="s">
        <v>32</v>
      </c>
      <c r="B42" t="s">
        <v>26</v>
      </c>
    </row>
    <row r="43" spans="1:2">
      <c r="A43" t="s">
        <v>30</v>
      </c>
      <c r="B43" t="s">
        <v>26</v>
      </c>
    </row>
    <row r="44" spans="1:2">
      <c r="A44" t="s">
        <v>179</v>
      </c>
      <c r="B44" t="s">
        <v>41</v>
      </c>
    </row>
    <row r="45" spans="1:2">
      <c r="A45" t="s">
        <v>48</v>
      </c>
      <c r="B45" t="s">
        <v>41</v>
      </c>
    </row>
    <row r="46" spans="1:2">
      <c r="A46" t="s">
        <v>57</v>
      </c>
      <c r="B46" t="s">
        <v>41</v>
      </c>
    </row>
    <row r="47" spans="1:2">
      <c r="A47" t="s">
        <v>59</v>
      </c>
      <c r="B47" t="s">
        <v>41</v>
      </c>
    </row>
    <row r="48" spans="1:2">
      <c r="A48" t="s">
        <v>52</v>
      </c>
      <c r="B48" t="s">
        <v>41</v>
      </c>
    </row>
    <row r="49" spans="1:2">
      <c r="A49" t="s">
        <v>58</v>
      </c>
      <c r="B49" t="s">
        <v>41</v>
      </c>
    </row>
    <row r="50" spans="1:2">
      <c r="A50" t="s">
        <v>1365</v>
      </c>
      <c r="B50" t="s">
        <v>41</v>
      </c>
    </row>
    <row r="51" spans="1:2">
      <c r="A51" t="s">
        <v>47</v>
      </c>
      <c r="B51" t="s">
        <v>41</v>
      </c>
    </row>
    <row r="52" spans="1:2">
      <c r="A52" t="s">
        <v>50</v>
      </c>
      <c r="B52" t="s">
        <v>41</v>
      </c>
    </row>
    <row r="53" spans="1:2">
      <c r="A53" t="s">
        <v>43</v>
      </c>
      <c r="B53" t="s">
        <v>41</v>
      </c>
    </row>
    <row r="54" spans="1:2">
      <c r="A54" t="s">
        <v>53</v>
      </c>
      <c r="B54" t="s">
        <v>41</v>
      </c>
    </row>
    <row r="55" spans="1:2">
      <c r="A55" t="s">
        <v>55</v>
      </c>
      <c r="B55" t="s">
        <v>41</v>
      </c>
    </row>
    <row r="56" spans="1:2">
      <c r="A56" t="s">
        <v>40</v>
      </c>
      <c r="B56" t="s">
        <v>41</v>
      </c>
    </row>
    <row r="57" spans="1:2">
      <c r="A57" t="s">
        <v>166</v>
      </c>
      <c r="B57" t="s">
        <v>172</v>
      </c>
    </row>
    <row r="58" spans="1:2">
      <c r="A58" t="s">
        <v>160</v>
      </c>
      <c r="B58" t="s">
        <v>172</v>
      </c>
    </row>
    <row r="59" spans="1:2">
      <c r="A59" t="s">
        <v>163</v>
      </c>
      <c r="B59" t="s">
        <v>172</v>
      </c>
    </row>
    <row r="60" spans="1:2">
      <c r="A60" t="s">
        <v>169</v>
      </c>
      <c r="B60" t="s">
        <v>172</v>
      </c>
    </row>
    <row r="61" spans="1:2">
      <c r="A61" t="s">
        <v>170</v>
      </c>
      <c r="B61" t="s">
        <v>172</v>
      </c>
    </row>
    <row r="62" spans="1:2">
      <c r="A62" t="s">
        <v>168</v>
      </c>
      <c r="B62" t="s">
        <v>172</v>
      </c>
    </row>
    <row r="63" spans="1:2">
      <c r="A63" t="s">
        <v>167</v>
      </c>
      <c r="B63" t="s">
        <v>172</v>
      </c>
    </row>
    <row r="64" spans="1:2">
      <c r="A64" t="s">
        <v>165</v>
      </c>
      <c r="B64" t="s">
        <v>172</v>
      </c>
    </row>
    <row r="65" spans="1:2">
      <c r="A65" t="s">
        <v>162</v>
      </c>
      <c r="B65" t="s">
        <v>172</v>
      </c>
    </row>
    <row r="66" spans="1:2">
      <c r="A66" t="s">
        <v>164</v>
      </c>
      <c r="B66" t="s">
        <v>172</v>
      </c>
    </row>
    <row r="67" spans="1:2">
      <c r="A67" t="s">
        <v>161</v>
      </c>
      <c r="B67" t="s">
        <v>172</v>
      </c>
    </row>
    <row r="68" spans="1:2">
      <c r="A68" t="s">
        <v>68</v>
      </c>
      <c r="B68" t="s">
        <v>66</v>
      </c>
    </row>
    <row r="69" spans="1:2">
      <c r="A69" t="s">
        <v>81</v>
      </c>
      <c r="B69" t="s">
        <v>66</v>
      </c>
    </row>
    <row r="70" spans="1:2">
      <c r="A70" t="s">
        <v>86</v>
      </c>
      <c r="B70" t="s">
        <v>66</v>
      </c>
    </row>
    <row r="71" spans="1:2">
      <c r="A71" t="s">
        <v>79</v>
      </c>
      <c r="B71" t="s">
        <v>66</v>
      </c>
    </row>
    <row r="72" spans="1:2">
      <c r="A72" t="s">
        <v>80</v>
      </c>
      <c r="B72" t="s">
        <v>66</v>
      </c>
    </row>
    <row r="73" spans="1:2">
      <c r="A73" t="s">
        <v>76</v>
      </c>
      <c r="B73" t="s">
        <v>66</v>
      </c>
    </row>
    <row r="74" spans="1:2">
      <c r="A74" t="s">
        <v>70</v>
      </c>
      <c r="B74" t="s">
        <v>66</v>
      </c>
    </row>
    <row r="75" spans="1:2">
      <c r="A75" t="s">
        <v>65</v>
      </c>
      <c r="B75" t="s">
        <v>66</v>
      </c>
    </row>
    <row r="76" spans="1:2">
      <c r="A76" t="s">
        <v>73</v>
      </c>
      <c r="B76" t="s">
        <v>66</v>
      </c>
    </row>
    <row r="77" spans="1:2">
      <c r="A77" t="s">
        <v>85</v>
      </c>
      <c r="B77" t="s">
        <v>66</v>
      </c>
    </row>
    <row r="78" spans="1:2">
      <c r="A78" t="s">
        <v>83</v>
      </c>
      <c r="B78" t="s">
        <v>66</v>
      </c>
    </row>
    <row r="79" spans="1:2">
      <c r="A79" t="s">
        <v>78</v>
      </c>
      <c r="B79" t="s">
        <v>66</v>
      </c>
    </row>
    <row r="80" spans="1:2">
      <c r="A80" t="s">
        <v>84</v>
      </c>
      <c r="B80" t="s">
        <v>66</v>
      </c>
    </row>
    <row r="81" spans="1:2">
      <c r="A81" t="s">
        <v>74</v>
      </c>
      <c r="B81" t="s">
        <v>66</v>
      </c>
    </row>
    <row r="82" spans="1:2">
      <c r="A82" t="s">
        <v>88</v>
      </c>
      <c r="B82" t="s">
        <v>66</v>
      </c>
    </row>
    <row r="83" spans="1:2">
      <c r="A83" t="s">
        <v>72</v>
      </c>
      <c r="B83" t="s">
        <v>66</v>
      </c>
    </row>
    <row r="84" spans="1:2">
      <c r="A84" t="s">
        <v>100</v>
      </c>
      <c r="B84" t="s">
        <v>90</v>
      </c>
    </row>
    <row r="85" spans="1:2">
      <c r="A85" t="s">
        <v>1303</v>
      </c>
      <c r="B85" t="s">
        <v>90</v>
      </c>
    </row>
    <row r="86" spans="1:2">
      <c r="A86" t="s">
        <v>97</v>
      </c>
      <c r="B86" t="s">
        <v>90</v>
      </c>
    </row>
    <row r="87" spans="1:2">
      <c r="A87" t="s">
        <v>171</v>
      </c>
      <c r="B87" t="s">
        <v>90</v>
      </c>
    </row>
    <row r="88" spans="1:2">
      <c r="A88" t="s">
        <v>92</v>
      </c>
      <c r="B88" t="s">
        <v>90</v>
      </c>
    </row>
    <row r="89" spans="1:2">
      <c r="A89" t="s">
        <v>98</v>
      </c>
      <c r="B89" t="s">
        <v>90</v>
      </c>
    </row>
    <row r="90" spans="1:2">
      <c r="A90" t="s">
        <v>103</v>
      </c>
      <c r="B90" t="s">
        <v>90</v>
      </c>
    </row>
    <row r="91" spans="1:2">
      <c r="A91" t="s">
        <v>101</v>
      </c>
      <c r="B91" t="s">
        <v>90</v>
      </c>
    </row>
    <row r="92" spans="1:2">
      <c r="A92" t="s">
        <v>93</v>
      </c>
      <c r="B92" t="s">
        <v>90</v>
      </c>
    </row>
    <row r="93" spans="1:2">
      <c r="A93" t="s">
        <v>95</v>
      </c>
      <c r="B93" t="s">
        <v>90</v>
      </c>
    </row>
    <row r="94" spans="1:2">
      <c r="A94" t="s">
        <v>99</v>
      </c>
      <c r="B94" t="s">
        <v>90</v>
      </c>
    </row>
    <row r="95" spans="1:2">
      <c r="A95" t="s">
        <v>104</v>
      </c>
      <c r="B95" t="s">
        <v>90</v>
      </c>
    </row>
    <row r="96" spans="1:2">
      <c r="A96" t="s">
        <v>89</v>
      </c>
      <c r="B96" t="s">
        <v>90</v>
      </c>
    </row>
    <row r="97" spans="1:2">
      <c r="A97" t="s">
        <v>114</v>
      </c>
      <c r="B97" t="s">
        <v>108</v>
      </c>
    </row>
    <row r="98" spans="1:2">
      <c r="A98" t="s">
        <v>120</v>
      </c>
      <c r="B98" t="s">
        <v>108</v>
      </c>
    </row>
    <row r="99" spans="1:2">
      <c r="A99" t="s">
        <v>118</v>
      </c>
      <c r="B99" t="s">
        <v>108</v>
      </c>
    </row>
    <row r="100" spans="1:2">
      <c r="A100" t="s">
        <v>119</v>
      </c>
      <c r="B100" t="s">
        <v>108</v>
      </c>
    </row>
    <row r="101" spans="1:2">
      <c r="A101" t="s">
        <v>110</v>
      </c>
      <c r="B101" t="s">
        <v>108</v>
      </c>
    </row>
    <row r="102" spans="1:2">
      <c r="A102" t="s">
        <v>107</v>
      </c>
      <c r="B102" t="s">
        <v>108</v>
      </c>
    </row>
    <row r="103" spans="1:2">
      <c r="A103" t="s">
        <v>112</v>
      </c>
      <c r="B103" t="s">
        <v>108</v>
      </c>
    </row>
    <row r="104" spans="1:2">
      <c r="A104" t="s">
        <v>109</v>
      </c>
      <c r="B104" t="s">
        <v>108</v>
      </c>
    </row>
    <row r="105" spans="1:2">
      <c r="A105" t="s">
        <v>113</v>
      </c>
      <c r="B105" t="s">
        <v>108</v>
      </c>
    </row>
    <row r="106" spans="1:2">
      <c r="A106" t="s">
        <v>122</v>
      </c>
      <c r="B106" t="s">
        <v>108</v>
      </c>
    </row>
    <row r="107" spans="1:2">
      <c r="A107" t="s">
        <v>116</v>
      </c>
      <c r="B107" t="s">
        <v>108</v>
      </c>
    </row>
    <row r="108" spans="1:2">
      <c r="A108" t="s">
        <v>115</v>
      </c>
      <c r="B108" t="s">
        <v>108</v>
      </c>
    </row>
    <row r="109" spans="1:2">
      <c r="A109" t="s">
        <v>126</v>
      </c>
      <c r="B109" t="s">
        <v>124</v>
      </c>
    </row>
    <row r="110" spans="1:2">
      <c r="A110" t="s">
        <v>140</v>
      </c>
      <c r="B110" t="s">
        <v>124</v>
      </c>
    </row>
    <row r="111" spans="1:2">
      <c r="A111" t="s">
        <v>129</v>
      </c>
      <c r="B111" t="s">
        <v>124</v>
      </c>
    </row>
    <row r="112" spans="1:2">
      <c r="A112" t="s">
        <v>132</v>
      </c>
      <c r="B112" t="s">
        <v>124</v>
      </c>
    </row>
    <row r="113" spans="1:2">
      <c r="A113" t="s">
        <v>130</v>
      </c>
      <c r="B113" t="s">
        <v>124</v>
      </c>
    </row>
    <row r="114" spans="1:2">
      <c r="A114" t="s">
        <v>123</v>
      </c>
      <c r="B114" t="s">
        <v>124</v>
      </c>
    </row>
    <row r="115" spans="1:2">
      <c r="A115" t="s">
        <v>134</v>
      </c>
      <c r="B115" t="s">
        <v>124</v>
      </c>
    </row>
    <row r="116" spans="1:2">
      <c r="A116" t="s">
        <v>135</v>
      </c>
      <c r="B116" t="s">
        <v>124</v>
      </c>
    </row>
    <row r="117" spans="1:2">
      <c r="A117" t="s">
        <v>139</v>
      </c>
      <c r="B117" t="s">
        <v>124</v>
      </c>
    </row>
    <row r="118" spans="1:2">
      <c r="A118" t="s">
        <v>127</v>
      </c>
      <c r="B118" t="s">
        <v>124</v>
      </c>
    </row>
    <row r="119" spans="1:2">
      <c r="A119" t="s">
        <v>141</v>
      </c>
      <c r="B119" t="s">
        <v>124</v>
      </c>
    </row>
    <row r="120" spans="1:2">
      <c r="A120" t="s">
        <v>77</v>
      </c>
      <c r="B120" t="s">
        <v>124</v>
      </c>
    </row>
    <row r="121" spans="1:2">
      <c r="A121" t="s">
        <v>136</v>
      </c>
      <c r="B121" t="s">
        <v>124</v>
      </c>
    </row>
    <row r="122" spans="1:2">
      <c r="A122" t="s">
        <v>180</v>
      </c>
      <c r="B122" t="s">
        <v>181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16"/>
  <sheetViews>
    <sheetView showGridLines="0" zoomScale="90" zoomScaleNormal="90" workbookViewId="0">
      <selection activeCell="A23" sqref="A23:A24"/>
    </sheetView>
  </sheetViews>
  <sheetFormatPr defaultRowHeight="15"/>
  <cols>
    <col min="1" max="1" width="18.42578125" customWidth="1"/>
    <col min="2" max="2" width="15.28515625" bestFit="1" customWidth="1"/>
    <col min="3" max="3" width="14.28515625" bestFit="1" customWidth="1"/>
    <col min="4" max="4" width="16.42578125" customWidth="1"/>
    <col min="5" max="5" width="13.42578125" customWidth="1"/>
    <col min="6" max="10" width="15.28515625" customWidth="1"/>
    <col min="11" max="11" width="16.140625" bestFit="1" customWidth="1"/>
    <col min="12" max="12" width="15.28515625" customWidth="1"/>
    <col min="13" max="13" width="15.140625" bestFit="1" customWidth="1"/>
    <col min="14" max="14" width="14.7109375" customWidth="1"/>
  </cols>
  <sheetData>
    <row r="1" spans="1:14" ht="32.25" customHeight="1">
      <c r="A1" s="40" t="e">
        <f>'Dealer Wise'!#REF!</f>
        <v>#REF!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</row>
    <row r="2" spans="1:14" ht="32.25" customHeight="1">
      <c r="A2" s="222" t="s">
        <v>1443</v>
      </c>
      <c r="B2" s="223"/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6" t="s">
        <v>185</v>
      </c>
      <c r="N2" s="6">
        <f>'Dealer Wise'!Q1</f>
        <v>1</v>
      </c>
    </row>
    <row r="3" spans="1:14" ht="36.75" customHeight="1">
      <c r="A3" s="22" t="s">
        <v>0</v>
      </c>
      <c r="B3" s="23" t="s">
        <v>1440</v>
      </c>
      <c r="C3" s="23" t="s">
        <v>1441</v>
      </c>
      <c r="D3" s="23" t="s">
        <v>1442</v>
      </c>
      <c r="E3" s="23" t="s">
        <v>182</v>
      </c>
      <c r="F3" s="23" t="s">
        <v>184</v>
      </c>
      <c r="G3" s="23" t="s">
        <v>1093</v>
      </c>
      <c r="H3" s="23" t="s">
        <v>1097</v>
      </c>
      <c r="I3" s="23" t="s">
        <v>1095</v>
      </c>
      <c r="J3" s="23" t="s">
        <v>1098</v>
      </c>
      <c r="K3" s="23" t="s">
        <v>1117</v>
      </c>
      <c r="L3" s="23" t="s">
        <v>1119</v>
      </c>
      <c r="M3" s="23" t="s">
        <v>175</v>
      </c>
      <c r="N3" s="24" t="s">
        <v>177</v>
      </c>
    </row>
    <row r="4" spans="1:14">
      <c r="A4" s="2" t="s">
        <v>3</v>
      </c>
      <c r="B4" s="10">
        <f>SUMIFS('Dealer Wise'!E$3:E$123,'Dealer Wise'!$C$3:$C$123,'Region Wise'!$A4)</f>
        <v>81981839.379114285</v>
      </c>
      <c r="C4" s="10">
        <f>SUMIFS('Dealer Wise'!F$3:F$123,'Dealer Wise'!$C$3:$C$123,'Region Wise'!$A4)</f>
        <v>81269805.450300008</v>
      </c>
      <c r="D4" s="11">
        <f t="shared" ref="D4:D14" si="0">C4/B4</f>
        <v>0.99131473587068997</v>
      </c>
      <c r="E4" s="10">
        <f>(B4*0.8)-C4</f>
        <v>-15684333.94700858</v>
      </c>
      <c r="F4" s="10">
        <f>E4/$N$2</f>
        <v>-15684333.94700858</v>
      </c>
      <c r="G4" s="10">
        <f>(B4*0.86)-C4</f>
        <v>-10765423.58426173</v>
      </c>
      <c r="H4" s="10">
        <f>G4/$N$2</f>
        <v>-10765423.58426173</v>
      </c>
      <c r="I4" s="10">
        <f>(B4*0.91)-C4</f>
        <v>-6666331.6153060049</v>
      </c>
      <c r="J4" s="10">
        <f>I4/$N$2</f>
        <v>-6666331.6153060049</v>
      </c>
      <c r="K4" s="55">
        <f>(B4*0.96)-C4</f>
        <v>-2567239.6463502944</v>
      </c>
      <c r="L4" s="10">
        <f>K4/$N$2</f>
        <v>-2567239.6463502944</v>
      </c>
      <c r="M4" s="10">
        <f t="shared" ref="M4:M13" si="1">B4-C4</f>
        <v>712033.92881427705</v>
      </c>
      <c r="N4" s="10">
        <f>M4/$N$2</f>
        <v>712033.92881427705</v>
      </c>
    </row>
    <row r="5" spans="1:14">
      <c r="A5" s="2" t="s">
        <v>173</v>
      </c>
      <c r="B5" s="10">
        <f>SUMIFS('Dealer Wise'!E$3:E$123,'Dealer Wise'!$C$3:$C$123,'Region Wise'!$A5)</f>
        <v>153857270.99606666</v>
      </c>
      <c r="C5" s="10">
        <f>SUMIFS('Dealer Wise'!F$3:F$123,'Dealer Wise'!$C$3:$C$123,'Region Wise'!$A5)</f>
        <v>126185687.59890002</v>
      </c>
      <c r="D5" s="11">
        <f t="shared" si="0"/>
        <v>0.82014770431048356</v>
      </c>
      <c r="E5" s="10">
        <f t="shared" ref="E5:E13" si="2">(B5*0.8)-C5</f>
        <v>-3099870.8020466864</v>
      </c>
      <c r="F5" s="10">
        <f t="shared" ref="F5:F13" si="3">E5/$N$2</f>
        <v>-3099870.8020466864</v>
      </c>
      <c r="G5" s="10">
        <f t="shared" ref="G5:G13" si="4">(B5*0.86)-C5</f>
        <v>6131565.4577172995</v>
      </c>
      <c r="H5" s="10">
        <f t="shared" ref="H5:H13" si="5">G5/$N$2</f>
        <v>6131565.4577172995</v>
      </c>
      <c r="I5" s="10">
        <f t="shared" ref="I5:I13" si="6">(B5*0.91)-C5</f>
        <v>13824429.007520646</v>
      </c>
      <c r="J5" s="10">
        <f t="shared" ref="J5:J14" si="7">I5/$N$2</f>
        <v>13824429.007520646</v>
      </c>
      <c r="K5" s="55">
        <f t="shared" ref="K5:K13" si="8">(B5*0.96)-C5</f>
        <v>21517292.557323962</v>
      </c>
      <c r="L5" s="10">
        <f t="shared" ref="L5:L14" si="9">K5/$N$2</f>
        <v>21517292.557323962</v>
      </c>
      <c r="M5" s="10">
        <f t="shared" si="1"/>
        <v>27671583.39716664</v>
      </c>
      <c r="N5" s="10">
        <f t="shared" ref="N5:N13" si="10">M5/$N$2</f>
        <v>27671583.39716664</v>
      </c>
    </row>
    <row r="6" spans="1:14">
      <c r="A6" s="2" t="s">
        <v>26</v>
      </c>
      <c r="B6" s="10">
        <f>SUMIFS('Dealer Wise'!E$3:E$123,'Dealer Wise'!$C$3:$C$123,'Region Wise'!$A6)</f>
        <v>134548890.72690475</v>
      </c>
      <c r="C6" s="10">
        <f>SUMIFS('Dealer Wise'!F$3:F$123,'Dealer Wise'!$C$3:$C$123,'Region Wise'!$A6)</f>
        <v>125119614.66120002</v>
      </c>
      <c r="D6" s="11">
        <f t="shared" si="0"/>
        <v>0.92991933255812986</v>
      </c>
      <c r="E6" s="10">
        <f t="shared" si="2"/>
        <v>-17480502.079676211</v>
      </c>
      <c r="F6" s="10">
        <f t="shared" si="3"/>
        <v>-17480502.079676211</v>
      </c>
      <c r="G6" s="10">
        <f t="shared" si="4"/>
        <v>-9407568.6360619366</v>
      </c>
      <c r="H6" s="10">
        <f t="shared" si="5"/>
        <v>-9407568.6360619366</v>
      </c>
      <c r="I6" s="10">
        <f t="shared" si="6"/>
        <v>-2680124.0997166932</v>
      </c>
      <c r="J6" s="10">
        <f t="shared" si="7"/>
        <v>-2680124.0997166932</v>
      </c>
      <c r="K6" s="55">
        <f t="shared" si="8"/>
        <v>4047320.4366285354</v>
      </c>
      <c r="L6" s="10">
        <f t="shared" si="9"/>
        <v>4047320.4366285354</v>
      </c>
      <c r="M6" s="10">
        <f t="shared" si="1"/>
        <v>9429276.0657047331</v>
      </c>
      <c r="N6" s="10">
        <f t="shared" si="10"/>
        <v>9429276.0657047331</v>
      </c>
    </row>
    <row r="7" spans="1:14">
      <c r="A7" s="2" t="s">
        <v>41</v>
      </c>
      <c r="B7" s="10">
        <f>SUMIFS('Dealer Wise'!E$3:E$123,'Dealer Wise'!$C$3:$C$123,'Region Wise'!$A7)</f>
        <v>122047364.37657619</v>
      </c>
      <c r="C7" s="10">
        <f>SUMIFS('Dealer Wise'!F$3:F$123,'Dealer Wise'!$C$3:$C$123,'Region Wise'!$A7)</f>
        <v>84690751.184900001</v>
      </c>
      <c r="D7" s="11">
        <f t="shared" si="0"/>
        <v>0.69391708389201545</v>
      </c>
      <c r="E7" s="10">
        <f t="shared" si="2"/>
        <v>12947140.31636095</v>
      </c>
      <c r="F7" s="10">
        <f t="shared" si="3"/>
        <v>12947140.31636095</v>
      </c>
      <c r="G7" s="10">
        <f t="shared" si="4"/>
        <v>20269982.17895551</v>
      </c>
      <c r="H7" s="10">
        <f t="shared" si="5"/>
        <v>20269982.17895551</v>
      </c>
      <c r="I7" s="10">
        <f t="shared" si="6"/>
        <v>26372350.397784337</v>
      </c>
      <c r="J7" s="10">
        <f t="shared" si="7"/>
        <v>26372350.397784337</v>
      </c>
      <c r="K7" s="55">
        <f t="shared" si="8"/>
        <v>32474718.616613135</v>
      </c>
      <c r="L7" s="10">
        <f t="shared" si="9"/>
        <v>32474718.616613135</v>
      </c>
      <c r="M7" s="10">
        <f t="shared" si="1"/>
        <v>37356613.191676185</v>
      </c>
      <c r="N7" s="10">
        <f t="shared" si="10"/>
        <v>37356613.191676185</v>
      </c>
    </row>
    <row r="8" spans="1:14">
      <c r="A8" s="2" t="s">
        <v>172</v>
      </c>
      <c r="B8" s="10">
        <f>SUMIFS('Dealer Wise'!E$3:E$123,'Dealer Wise'!$C$3:$C$123,'Region Wise'!$A8)</f>
        <v>125742333.85209046</v>
      </c>
      <c r="C8" s="10">
        <f>SUMIFS('Dealer Wise'!F$3:F$123,'Dealer Wise'!$C$3:$C$123,'Region Wise'!$A8)</f>
        <v>117802545.5739</v>
      </c>
      <c r="D8" s="11">
        <f t="shared" si="0"/>
        <v>0.93685668115934639</v>
      </c>
      <c r="E8" s="10">
        <f t="shared" si="2"/>
        <v>-17208678.492227629</v>
      </c>
      <c r="F8" s="10">
        <f t="shared" si="3"/>
        <v>-17208678.492227629</v>
      </c>
      <c r="G8" s="10">
        <f t="shared" si="4"/>
        <v>-9664138.4611022025</v>
      </c>
      <c r="H8" s="10">
        <f t="shared" si="5"/>
        <v>-9664138.4611022025</v>
      </c>
      <c r="I8" s="10">
        <f t="shared" si="6"/>
        <v>-3377021.7684976757</v>
      </c>
      <c r="J8" s="10">
        <f t="shared" si="7"/>
        <v>-3377021.7684976757</v>
      </c>
      <c r="K8" s="55">
        <f t="shared" si="8"/>
        <v>2910094.9241068363</v>
      </c>
      <c r="L8" s="10">
        <f t="shared" si="9"/>
        <v>2910094.9241068363</v>
      </c>
      <c r="M8" s="10">
        <f t="shared" si="1"/>
        <v>7939788.2781904638</v>
      </c>
      <c r="N8" s="10">
        <f t="shared" si="10"/>
        <v>7939788.2781904638</v>
      </c>
    </row>
    <row r="9" spans="1:14">
      <c r="A9" s="2" t="s">
        <v>66</v>
      </c>
      <c r="B9" s="10">
        <f>SUMIFS('Dealer Wise'!E$3:E$123,'Dealer Wise'!$C$3:$C$123,'Region Wise'!$A9)</f>
        <v>165943342.46452859</v>
      </c>
      <c r="C9" s="10">
        <f>SUMIFS('Dealer Wise'!F$3:F$123,'Dealer Wise'!$C$3:$C$123,'Region Wise'!$A9)</f>
        <v>162721560.33800003</v>
      </c>
      <c r="D9" s="11">
        <f t="shared" si="0"/>
        <v>0.98058504741027963</v>
      </c>
      <c r="E9" s="10">
        <f t="shared" si="2"/>
        <v>-29966886.366377145</v>
      </c>
      <c r="F9" s="10">
        <f t="shared" si="3"/>
        <v>-29966886.366377145</v>
      </c>
      <c r="G9" s="10">
        <f t="shared" si="4"/>
        <v>-20010285.818505436</v>
      </c>
      <c r="H9" s="10">
        <f t="shared" si="5"/>
        <v>-20010285.818505436</v>
      </c>
      <c r="I9" s="10">
        <f t="shared" si="6"/>
        <v>-11713118.695279002</v>
      </c>
      <c r="J9" s="10">
        <f t="shared" si="7"/>
        <v>-11713118.695279002</v>
      </c>
      <c r="K9" s="55">
        <f t="shared" si="8"/>
        <v>-3415951.572052598</v>
      </c>
      <c r="L9" s="10">
        <f t="shared" si="9"/>
        <v>-3415951.572052598</v>
      </c>
      <c r="M9" s="10">
        <f t="shared" si="1"/>
        <v>3221782.1265285611</v>
      </c>
      <c r="N9" s="10">
        <f t="shared" si="10"/>
        <v>3221782.1265285611</v>
      </c>
    </row>
    <row r="10" spans="1:14">
      <c r="A10" s="2" t="s">
        <v>90</v>
      </c>
      <c r="B10" s="10">
        <f>SUMIFS('Dealer Wise'!E$3:E$123,'Dealer Wise'!$C$3:$C$123,'Region Wise'!$A10)</f>
        <v>103613966.56454763</v>
      </c>
      <c r="C10" s="10">
        <f>SUMIFS('Dealer Wise'!F$3:F$123,'Dealer Wise'!$C$3:$C$123,'Region Wise'!$A10)</f>
        <v>85786137.423400015</v>
      </c>
      <c r="D10" s="11">
        <f t="shared" si="0"/>
        <v>0.82793990296625175</v>
      </c>
      <c r="E10" s="10">
        <f t="shared" si="2"/>
        <v>-2894964.1717619002</v>
      </c>
      <c r="F10" s="10">
        <f t="shared" si="3"/>
        <v>-2894964.1717619002</v>
      </c>
      <c r="G10" s="10">
        <f t="shared" si="4"/>
        <v>3321873.8221109509</v>
      </c>
      <c r="H10" s="10">
        <f t="shared" si="5"/>
        <v>3321873.8221109509</v>
      </c>
      <c r="I10" s="10">
        <f t="shared" si="6"/>
        <v>8502572.1503383368</v>
      </c>
      <c r="J10" s="10">
        <f t="shared" si="7"/>
        <v>8502572.1503383368</v>
      </c>
      <c r="K10" s="55">
        <f t="shared" si="8"/>
        <v>13683270.478565708</v>
      </c>
      <c r="L10" s="10">
        <f t="shared" si="9"/>
        <v>13683270.478565708</v>
      </c>
      <c r="M10" s="10">
        <f t="shared" si="1"/>
        <v>17827829.141147614</v>
      </c>
      <c r="N10" s="10">
        <f t="shared" si="10"/>
        <v>17827829.141147614</v>
      </c>
    </row>
    <row r="11" spans="1:14">
      <c r="A11" s="2" t="s">
        <v>108</v>
      </c>
      <c r="B11" s="10">
        <f>SUMIFS('Dealer Wise'!E$3:E$123,'Dealer Wise'!$C$3:$C$123,'Region Wise'!$A11)</f>
        <v>112407239.85626191</v>
      </c>
      <c r="C11" s="10">
        <f>SUMIFS('Dealer Wise'!F$3:F$123,'Dealer Wise'!$C$3:$C$123,'Region Wise'!$A11)</f>
        <v>95892844.565800011</v>
      </c>
      <c r="D11" s="11">
        <f t="shared" si="0"/>
        <v>0.85308423806527689</v>
      </c>
      <c r="E11" s="10">
        <f t="shared" si="2"/>
        <v>-5967052.680790484</v>
      </c>
      <c r="F11" s="10">
        <f t="shared" si="3"/>
        <v>-5967052.680790484</v>
      </c>
      <c r="G11" s="10">
        <f t="shared" si="4"/>
        <v>777381.71058522165</v>
      </c>
      <c r="H11" s="10">
        <f t="shared" si="5"/>
        <v>777381.71058522165</v>
      </c>
      <c r="I11" s="10">
        <f t="shared" si="6"/>
        <v>6397743.703398332</v>
      </c>
      <c r="J11" s="10">
        <f t="shared" si="7"/>
        <v>6397743.703398332</v>
      </c>
      <c r="K11" s="55">
        <f t="shared" si="8"/>
        <v>12018105.696211413</v>
      </c>
      <c r="L11" s="10">
        <f t="shared" si="9"/>
        <v>12018105.696211413</v>
      </c>
      <c r="M11" s="10">
        <f t="shared" si="1"/>
        <v>16514395.290461898</v>
      </c>
      <c r="N11" s="10">
        <f t="shared" si="10"/>
        <v>16514395.290461898</v>
      </c>
    </row>
    <row r="12" spans="1:14">
      <c r="A12" s="2" t="s">
        <v>124</v>
      </c>
      <c r="B12" s="10">
        <f>SUMIFS('Dealer Wise'!E$3:E$123,'Dealer Wise'!$C$3:$C$123,'Region Wise'!$A12)</f>
        <v>107600800.25774288</v>
      </c>
      <c r="C12" s="10">
        <f>SUMIFS('Dealer Wise'!F$3:F$123,'Dealer Wise'!$C$3:$C$123,'Region Wise'!$A12)</f>
        <v>81877867.186300009</v>
      </c>
      <c r="D12" s="11">
        <f t="shared" si="0"/>
        <v>0.76094106168516285</v>
      </c>
      <c r="E12" s="10">
        <f t="shared" si="2"/>
        <v>4202773.0198943019</v>
      </c>
      <c r="F12" s="10">
        <f t="shared" si="3"/>
        <v>4202773.0198943019</v>
      </c>
      <c r="G12" s="10">
        <f t="shared" si="4"/>
        <v>10658821.035358861</v>
      </c>
      <c r="H12" s="10">
        <f t="shared" si="5"/>
        <v>10658821.035358861</v>
      </c>
      <c r="I12" s="10">
        <f t="shared" si="6"/>
        <v>16038861.048246011</v>
      </c>
      <c r="J12" s="10">
        <f t="shared" si="7"/>
        <v>16038861.048246011</v>
      </c>
      <c r="K12" s="55">
        <f t="shared" si="8"/>
        <v>21418901.061133146</v>
      </c>
      <c r="L12" s="10">
        <f t="shared" si="9"/>
        <v>21418901.061133146</v>
      </c>
      <c r="M12" s="10">
        <f t="shared" si="1"/>
        <v>25722933.071442872</v>
      </c>
      <c r="N12" s="10">
        <f t="shared" si="10"/>
        <v>25722933.071442872</v>
      </c>
    </row>
    <row r="13" spans="1:14">
      <c r="A13" s="42" t="s">
        <v>180</v>
      </c>
      <c r="B13" s="43">
        <f>SUMIF('Dealer Wise'!B124,'Region Wise'!A13,'Dealer Wise'!E124)</f>
        <v>20449572.09765714</v>
      </c>
      <c r="C13" s="43">
        <f>SUMIF('Dealer Wise'!B124,'Region Wise'!A13,'Dealer Wise'!F124)</f>
        <v>21215355</v>
      </c>
      <c r="D13" s="44">
        <f t="shared" si="0"/>
        <v>1.0374473802525479</v>
      </c>
      <c r="E13" s="43">
        <f t="shared" si="2"/>
        <v>-4855697.321874287</v>
      </c>
      <c r="F13" s="43">
        <f t="shared" si="3"/>
        <v>-4855697.321874287</v>
      </c>
      <c r="G13" s="43">
        <f t="shared" si="4"/>
        <v>-3628722.9960148595</v>
      </c>
      <c r="H13" s="43">
        <f t="shared" si="5"/>
        <v>-3628722.9960148595</v>
      </c>
      <c r="I13" s="43">
        <f t="shared" si="6"/>
        <v>-2606244.3911320008</v>
      </c>
      <c r="J13" s="43">
        <f t="shared" si="7"/>
        <v>-2606244.3911320008</v>
      </c>
      <c r="K13" s="55">
        <f t="shared" si="8"/>
        <v>-1583765.7862491459</v>
      </c>
      <c r="L13" s="43">
        <f t="shared" si="9"/>
        <v>-1583765.7862491459</v>
      </c>
      <c r="M13" s="43">
        <f t="shared" si="1"/>
        <v>-765782.90234285966</v>
      </c>
      <c r="N13" s="43">
        <f t="shared" si="10"/>
        <v>-765782.90234285966</v>
      </c>
    </row>
    <row r="14" spans="1:14">
      <c r="A14" s="25" t="s">
        <v>174</v>
      </c>
      <c r="B14" s="30">
        <f>SUM(B4:B13)</f>
        <v>1128192620.5714905</v>
      </c>
      <c r="C14" s="30">
        <f>SUM(C4:C13)</f>
        <v>982562168.98270011</v>
      </c>
      <c r="D14" s="31">
        <f t="shared" si="0"/>
        <v>0.8709170323104749</v>
      </c>
      <c r="E14" s="32">
        <f>SUM(E4:E13)</f>
        <v>-80008072.525507674</v>
      </c>
      <c r="F14" s="32">
        <f>SUM(F4:F13)</f>
        <v>-80008072.525507674</v>
      </c>
      <c r="G14" s="32">
        <f>SUM(G4:G13)</f>
        <v>-12316515.291218322</v>
      </c>
      <c r="H14" s="32">
        <f>SUM(H4:H13)</f>
        <v>-12316515.291218322</v>
      </c>
      <c r="I14" s="32">
        <f>SUM(I4:I13)</f>
        <v>44093115.73735629</v>
      </c>
      <c r="J14" s="32">
        <f t="shared" si="7"/>
        <v>44093115.73735629</v>
      </c>
      <c r="K14" s="32">
        <f>SUM(K4:K13)</f>
        <v>100502746.7659307</v>
      </c>
      <c r="L14" s="32">
        <f t="shared" si="9"/>
        <v>100502746.7659307</v>
      </c>
      <c r="M14" s="30">
        <f>SUM(M4:M13)</f>
        <v>145630451.58879039</v>
      </c>
      <c r="N14" s="33">
        <f>M14/N2</f>
        <v>145630451.58879039</v>
      </c>
    </row>
    <row r="15" spans="1:14">
      <c r="N15" s="27"/>
    </row>
    <row r="16" spans="1:14">
      <c r="B16" s="27"/>
      <c r="C16" s="27"/>
      <c r="F16" s="28"/>
      <c r="G16" s="28"/>
      <c r="H16" s="28"/>
      <c r="I16" s="28"/>
      <c r="J16" s="28"/>
      <c r="K16" s="28"/>
      <c r="L16" s="28"/>
    </row>
  </sheetData>
  <mergeCells count="1">
    <mergeCell ref="A2:L2"/>
  </mergeCells>
  <pageMargins left="0.7" right="0.7" top="0.75" bottom="0.75" header="0.3" footer="0.3"/>
  <pageSetup scale="57" orientation="landscape" r:id="rId1"/>
  <ignoredErrors>
    <ignoredError sqref="M4:M13 G4:G13 I5:I13 K4:K13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P58"/>
  <sheetViews>
    <sheetView showGridLines="0" zoomScale="80" zoomScaleNormal="80" workbookViewId="0">
      <pane ySplit="3" topLeftCell="A4" activePane="bottomLeft" state="frozen"/>
      <selection activeCell="C1" sqref="C1"/>
      <selection pane="bottomLeft" activeCell="B1" sqref="B1"/>
    </sheetView>
  </sheetViews>
  <sheetFormatPr defaultRowHeight="15"/>
  <cols>
    <col min="1" max="1" width="3" bestFit="1" customWidth="1"/>
    <col min="2" max="2" width="16.42578125" bestFit="1" customWidth="1"/>
    <col min="3" max="3" width="15.85546875" bestFit="1" customWidth="1"/>
    <col min="4" max="4" width="13.7109375" bestFit="1" customWidth="1"/>
    <col min="5" max="5" width="13.42578125" bestFit="1" customWidth="1"/>
    <col min="6" max="6" width="13.28515625" bestFit="1" customWidth="1"/>
    <col min="7" max="7" width="15.85546875" bestFit="1" customWidth="1"/>
    <col min="8" max="8" width="16.85546875" bestFit="1" customWidth="1"/>
    <col min="9" max="9" width="15.85546875" bestFit="1" customWidth="1"/>
    <col min="10" max="10" width="16.85546875" bestFit="1" customWidth="1"/>
    <col min="11" max="11" width="15.85546875" bestFit="1" customWidth="1"/>
    <col min="12" max="12" width="12.5703125" customWidth="1"/>
    <col min="13" max="13" width="15.85546875" bestFit="1" customWidth="1"/>
    <col min="14" max="14" width="12.5703125" customWidth="1"/>
    <col min="15" max="15" width="17" bestFit="1" customWidth="1"/>
    <col min="16" max="16" width="12.5703125" customWidth="1"/>
  </cols>
  <sheetData>
    <row r="1" spans="1:16" ht="32.25" customHeight="1">
      <c r="B1" s="41" t="e">
        <f>'Dealer Wise'!#REF!</f>
        <v>#REF!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0"/>
      <c r="P1" s="40"/>
    </row>
    <row r="2" spans="1:16" ht="32.25" customHeight="1">
      <c r="A2" s="226" t="s">
        <v>1445</v>
      </c>
      <c r="B2" s="227"/>
      <c r="C2" s="227"/>
      <c r="D2" s="227"/>
      <c r="E2" s="227"/>
      <c r="F2" s="227"/>
      <c r="G2" s="227"/>
      <c r="H2" s="227"/>
      <c r="I2" s="227"/>
      <c r="J2" s="227"/>
      <c r="K2" s="227"/>
      <c r="L2" s="227"/>
      <c r="M2" s="227"/>
      <c r="N2" s="227"/>
      <c r="O2" s="6" t="s">
        <v>185</v>
      </c>
      <c r="P2" s="6">
        <f>'Dealer Wise'!Q1</f>
        <v>1</v>
      </c>
    </row>
    <row r="3" spans="1:16" ht="44.25" customHeight="1">
      <c r="A3" s="37" t="s">
        <v>1262</v>
      </c>
      <c r="B3" s="37" t="s">
        <v>0</v>
      </c>
      <c r="C3" s="38" t="s">
        <v>1</v>
      </c>
      <c r="D3" s="39" t="s">
        <v>1438</v>
      </c>
      <c r="E3" s="39" t="s">
        <v>1439</v>
      </c>
      <c r="F3" s="39" t="s">
        <v>1442</v>
      </c>
      <c r="G3" s="39" t="s">
        <v>182</v>
      </c>
      <c r="H3" s="39" t="s">
        <v>184</v>
      </c>
      <c r="I3" s="39" t="s">
        <v>1093</v>
      </c>
      <c r="J3" s="39" t="s">
        <v>1097</v>
      </c>
      <c r="K3" s="39" t="s">
        <v>1095</v>
      </c>
      <c r="L3" s="39" t="s">
        <v>1098</v>
      </c>
      <c r="M3" s="39" t="s">
        <v>1117</v>
      </c>
      <c r="N3" s="39" t="s">
        <v>1119</v>
      </c>
      <c r="O3" s="23" t="s">
        <v>175</v>
      </c>
      <c r="P3" s="24" t="s">
        <v>177</v>
      </c>
    </row>
    <row r="4" spans="1:16">
      <c r="A4" s="69">
        <v>1</v>
      </c>
      <c r="B4" s="2" t="s">
        <v>3</v>
      </c>
      <c r="C4" s="2" t="s">
        <v>3</v>
      </c>
      <c r="D4" s="8">
        <f>SUMIFS('Dealer Wise'!E$3:E$123,'Dealer Wise'!$D$3:$D$123,'Zone Wise'!$C4)</f>
        <v>15459820.422928572</v>
      </c>
      <c r="E4" s="8">
        <f>SUMIFS('Dealer Wise'!F$3:F$123,'Dealer Wise'!$D$3:$D$123,'Zone Wise'!$C4)</f>
        <v>15798528.467500005</v>
      </c>
      <c r="F4" s="9">
        <f t="shared" ref="F4:F34" si="0">E4/D4</f>
        <v>1.0219089248972837</v>
      </c>
      <c r="G4" s="46">
        <f>(D4*0.8)-E4</f>
        <v>-3430672.1291571464</v>
      </c>
      <c r="H4" s="8">
        <f t="shared" ref="H4:H35" si="1">G4/$P$2</f>
        <v>-3430672.1291571464</v>
      </c>
      <c r="I4" s="46">
        <f>(D4*0.86)-E4</f>
        <v>-2503082.9037814327</v>
      </c>
      <c r="J4" s="8">
        <f t="shared" ref="J4:J35" si="2">I4/$P$2</f>
        <v>-2503082.9037814327</v>
      </c>
      <c r="K4" s="8">
        <f>(D4*0.91)-E4</f>
        <v>-1730091.8826350048</v>
      </c>
      <c r="L4" s="8">
        <f t="shared" ref="L4:L34" si="3">K4/$P$2</f>
        <v>-1730091.8826350048</v>
      </c>
      <c r="M4" s="56">
        <f>(D4*0.96)-E4</f>
        <v>-957100.86148857698</v>
      </c>
      <c r="N4" s="8">
        <f t="shared" ref="N4:N35" si="4">M4/$P$2</f>
        <v>-957100.86148857698</v>
      </c>
      <c r="O4" s="8">
        <f t="shared" ref="O4:O34" si="5">D4-E4</f>
        <v>-338708.04457143322</v>
      </c>
      <c r="P4" s="35">
        <f t="shared" ref="P4:P35" si="6">O4/$P$2</f>
        <v>-338708.04457143322</v>
      </c>
    </row>
    <row r="5" spans="1:16">
      <c r="A5" s="69">
        <v>2</v>
      </c>
      <c r="B5" s="2" t="s">
        <v>3</v>
      </c>
      <c r="C5" s="2" t="s">
        <v>5</v>
      </c>
      <c r="D5" s="8">
        <f>SUMIFS('Dealer Wise'!E$3:E$123,'Dealer Wise'!$D$3:$D$123,'Zone Wise'!$C5)</f>
        <v>24657330.54195714</v>
      </c>
      <c r="E5" s="8">
        <f>SUMIFS('Dealer Wise'!F$3:F$123,'Dealer Wise'!$D$3:$D$123,'Zone Wise'!$C5)</f>
        <v>25445606.6127</v>
      </c>
      <c r="F5" s="9">
        <f t="shared" si="0"/>
        <v>1.0319692380893188</v>
      </c>
      <c r="G5" s="46">
        <f t="shared" ref="G5:G53" si="7">(D5*0.8)-E5</f>
        <v>-5719742.1791342869</v>
      </c>
      <c r="H5" s="8">
        <f t="shared" si="1"/>
        <v>-5719742.1791342869</v>
      </c>
      <c r="I5" s="46">
        <f t="shared" ref="I5:I53" si="8">(D5*0.86)-E5</f>
        <v>-4240302.3466168605</v>
      </c>
      <c r="J5" s="8">
        <f t="shared" si="2"/>
        <v>-4240302.3466168605</v>
      </c>
      <c r="K5" s="8">
        <f t="shared" ref="K5:K53" si="9">(D5*0.91)-E5</f>
        <v>-3007435.819519002</v>
      </c>
      <c r="L5" s="8">
        <f t="shared" si="3"/>
        <v>-3007435.819519002</v>
      </c>
      <c r="M5" s="56">
        <f t="shared" ref="M5:M53" si="10">(D5*0.96)-E5</f>
        <v>-1774569.2924211472</v>
      </c>
      <c r="N5" s="8">
        <f t="shared" si="4"/>
        <v>-1774569.2924211472</v>
      </c>
      <c r="O5" s="34">
        <f t="shared" si="5"/>
        <v>-788276.07074286044</v>
      </c>
      <c r="P5" s="8">
        <f t="shared" si="6"/>
        <v>-788276.07074286044</v>
      </c>
    </row>
    <row r="6" spans="1:16">
      <c r="A6" s="69">
        <v>3</v>
      </c>
      <c r="B6" s="2" t="s">
        <v>3</v>
      </c>
      <c r="C6" s="2" t="s">
        <v>8</v>
      </c>
      <c r="D6" s="8">
        <f>SUMIFS('Dealer Wise'!E$3:E$123,'Dealer Wise'!$D$3:$D$123,'Zone Wise'!$C6)</f>
        <v>19716217.076838095</v>
      </c>
      <c r="E6" s="8">
        <f>SUMIFS('Dealer Wise'!F$3:F$123,'Dealer Wise'!$D$3:$D$123,'Zone Wise'!$C6)</f>
        <v>16343825.176799998</v>
      </c>
      <c r="F6" s="9">
        <f t="shared" si="0"/>
        <v>0.82895339978783955</v>
      </c>
      <c r="G6" s="46">
        <f t="shared" si="7"/>
        <v>-570851.51532952115</v>
      </c>
      <c r="H6" s="8">
        <f t="shared" si="1"/>
        <v>-570851.51532952115</v>
      </c>
      <c r="I6" s="46">
        <f t="shared" si="8"/>
        <v>612121.50928076357</v>
      </c>
      <c r="J6" s="8">
        <f t="shared" si="2"/>
        <v>612121.50928076357</v>
      </c>
      <c r="K6" s="8">
        <f t="shared" si="9"/>
        <v>1597932.3631226681</v>
      </c>
      <c r="L6" s="8">
        <f t="shared" si="3"/>
        <v>1597932.3631226681</v>
      </c>
      <c r="M6" s="56">
        <f t="shared" si="10"/>
        <v>2583743.2169645727</v>
      </c>
      <c r="N6" s="8">
        <f t="shared" si="4"/>
        <v>2583743.2169645727</v>
      </c>
      <c r="O6" s="8">
        <f t="shared" si="5"/>
        <v>3372391.9000380971</v>
      </c>
      <c r="P6" s="36">
        <f t="shared" si="6"/>
        <v>3372391.9000380971</v>
      </c>
    </row>
    <row r="7" spans="1:16">
      <c r="A7" s="69">
        <v>4</v>
      </c>
      <c r="B7" s="2" t="s">
        <v>3</v>
      </c>
      <c r="C7" s="2" t="s">
        <v>13</v>
      </c>
      <c r="D7" s="8">
        <f>SUMIFS('Dealer Wise'!E$3:E$123,'Dealer Wise'!$D$3:$D$123,'Zone Wise'!$C7)</f>
        <v>22148471.337390475</v>
      </c>
      <c r="E7" s="8">
        <f>SUMIFS('Dealer Wise'!F$3:F$123,'Dealer Wise'!$D$3:$D$123,'Zone Wise'!$C7)</f>
        <v>23681845.193300005</v>
      </c>
      <c r="F7" s="9">
        <f t="shared" si="0"/>
        <v>1.069231588607243</v>
      </c>
      <c r="G7" s="46">
        <f t="shared" si="7"/>
        <v>-5963068.1233876236</v>
      </c>
      <c r="H7" s="8">
        <f t="shared" si="1"/>
        <v>-5963068.1233876236</v>
      </c>
      <c r="I7" s="46">
        <f t="shared" si="8"/>
        <v>-4634159.843144197</v>
      </c>
      <c r="J7" s="8">
        <f t="shared" si="2"/>
        <v>-4634159.843144197</v>
      </c>
      <c r="K7" s="8">
        <f t="shared" si="9"/>
        <v>-3526736.2762746736</v>
      </c>
      <c r="L7" s="8">
        <f t="shared" si="3"/>
        <v>-3526736.2762746736</v>
      </c>
      <c r="M7" s="56">
        <f t="shared" si="10"/>
        <v>-2419312.7094051503</v>
      </c>
      <c r="N7" s="8">
        <f t="shared" si="4"/>
        <v>-2419312.7094051503</v>
      </c>
      <c r="O7" s="8">
        <f t="shared" si="5"/>
        <v>-1533373.8559095301</v>
      </c>
      <c r="P7" s="8">
        <f t="shared" si="6"/>
        <v>-1533373.8559095301</v>
      </c>
    </row>
    <row r="8" spans="1:16">
      <c r="A8" s="69">
        <v>5</v>
      </c>
      <c r="B8" s="2" t="s">
        <v>173</v>
      </c>
      <c r="C8" s="2" t="s">
        <v>19</v>
      </c>
      <c r="D8" s="8">
        <f>SUMIFS('Dealer Wise'!E$3:E$123,'Dealer Wise'!$D$3:$D$123,'Zone Wise'!$C8)</f>
        <v>25425955.229357146</v>
      </c>
      <c r="E8" s="8">
        <f>SUMIFS('Dealer Wise'!F$3:F$123,'Dealer Wise'!$D$3:$D$123,'Zone Wise'!$C8)</f>
        <v>10389095.400400002</v>
      </c>
      <c r="F8" s="9">
        <f t="shared" si="0"/>
        <v>0.40860197017906386</v>
      </c>
      <c r="G8" s="46">
        <f t="shared" si="7"/>
        <v>9951668.783085715</v>
      </c>
      <c r="H8" s="8">
        <f t="shared" si="1"/>
        <v>9951668.783085715</v>
      </c>
      <c r="I8" s="46">
        <f t="shared" si="8"/>
        <v>11477226.096847143</v>
      </c>
      <c r="J8" s="8">
        <f t="shared" si="2"/>
        <v>11477226.096847143</v>
      </c>
      <c r="K8" s="8">
        <f t="shared" si="9"/>
        <v>12748523.858315002</v>
      </c>
      <c r="L8" s="8">
        <f t="shared" si="3"/>
        <v>12748523.858315002</v>
      </c>
      <c r="M8" s="56">
        <f t="shared" si="10"/>
        <v>14019821.619782858</v>
      </c>
      <c r="N8" s="8">
        <f t="shared" si="4"/>
        <v>14019821.619782858</v>
      </c>
      <c r="O8" s="8">
        <f t="shared" si="5"/>
        <v>15036859.828957144</v>
      </c>
      <c r="P8" s="8">
        <f t="shared" si="6"/>
        <v>15036859.828957144</v>
      </c>
    </row>
    <row r="9" spans="1:16">
      <c r="A9" s="69">
        <v>6</v>
      </c>
      <c r="B9" s="2" t="s">
        <v>173</v>
      </c>
      <c r="C9" s="2" t="s">
        <v>24</v>
      </c>
      <c r="D9" s="8">
        <f>SUMIFS('Dealer Wise'!E$3:E$123,'Dealer Wise'!$D$3:$D$123,'Zone Wise'!$C9)</f>
        <v>20757514.347966664</v>
      </c>
      <c r="E9" s="8">
        <f>SUMIFS('Dealer Wise'!F$3:F$123,'Dealer Wise'!$D$3:$D$123,'Zone Wise'!$C9)</f>
        <v>18915551.845200006</v>
      </c>
      <c r="F9" s="9">
        <f t="shared" si="0"/>
        <v>0.91126285778301341</v>
      </c>
      <c r="G9" s="46">
        <f t="shared" si="7"/>
        <v>-2309540.366826674</v>
      </c>
      <c r="H9" s="8">
        <f t="shared" si="1"/>
        <v>-2309540.366826674</v>
      </c>
      <c r="I9" s="46">
        <f t="shared" si="8"/>
        <v>-1064089.5059486739</v>
      </c>
      <c r="J9" s="8">
        <f t="shared" si="2"/>
        <v>-1064089.5059486739</v>
      </c>
      <c r="K9" s="8">
        <f t="shared" si="9"/>
        <v>-26213.788550339639</v>
      </c>
      <c r="L9" s="8">
        <f t="shared" si="3"/>
        <v>-26213.788550339639</v>
      </c>
      <c r="M9" s="56">
        <f t="shared" si="10"/>
        <v>1011661.9288479909</v>
      </c>
      <c r="N9" s="8">
        <f t="shared" si="4"/>
        <v>1011661.9288479909</v>
      </c>
      <c r="O9" s="8">
        <f t="shared" si="5"/>
        <v>1841962.5027666576</v>
      </c>
      <c r="P9" s="8">
        <f t="shared" si="6"/>
        <v>1841962.5027666576</v>
      </c>
    </row>
    <row r="10" spans="1:16">
      <c r="A10" s="69">
        <v>7</v>
      </c>
      <c r="B10" s="2" t="s">
        <v>173</v>
      </c>
      <c r="C10" s="2" t="s">
        <v>23</v>
      </c>
      <c r="D10" s="8">
        <f>SUMIFS('Dealer Wise'!E$3:E$123,'Dealer Wise'!$D$3:$D$123,'Zone Wise'!$C10)</f>
        <v>34284676.609490484</v>
      </c>
      <c r="E10" s="8">
        <f>SUMIFS('Dealer Wise'!F$3:F$123,'Dealer Wise'!$D$3:$D$123,'Zone Wise'!$C10)</f>
        <v>37455947.109500013</v>
      </c>
      <c r="F10" s="9">
        <f t="shared" si="0"/>
        <v>1.0924981890927818</v>
      </c>
      <c r="G10" s="46">
        <f t="shared" si="7"/>
        <v>-10028205.821907625</v>
      </c>
      <c r="H10" s="8">
        <f t="shared" si="1"/>
        <v>-10028205.821907625</v>
      </c>
      <c r="I10" s="46">
        <f t="shared" si="8"/>
        <v>-7971125.2253381982</v>
      </c>
      <c r="J10" s="8">
        <f t="shared" si="2"/>
        <v>-7971125.2253381982</v>
      </c>
      <c r="K10" s="8">
        <f t="shared" si="9"/>
        <v>-6256891.3948636726</v>
      </c>
      <c r="L10" s="8">
        <f t="shared" si="3"/>
        <v>-6256891.3948636726</v>
      </c>
      <c r="M10" s="56">
        <f t="shared" si="10"/>
        <v>-4542657.5643891506</v>
      </c>
      <c r="N10" s="8">
        <f t="shared" si="4"/>
        <v>-4542657.5643891506</v>
      </c>
      <c r="O10" s="8">
        <f t="shared" si="5"/>
        <v>-3171270.5000095293</v>
      </c>
      <c r="P10" s="8">
        <f t="shared" si="6"/>
        <v>-3171270.5000095293</v>
      </c>
    </row>
    <row r="11" spans="1:16">
      <c r="A11" s="69">
        <v>8</v>
      </c>
      <c r="B11" s="2" t="s">
        <v>173</v>
      </c>
      <c r="C11" s="2" t="s">
        <v>20</v>
      </c>
      <c r="D11" s="8">
        <f>SUMIFS('Dealer Wise'!E$3:E$123,'Dealer Wise'!$D$3:$D$123,'Zone Wise'!$C11)</f>
        <v>23084525.453666665</v>
      </c>
      <c r="E11" s="8">
        <f>SUMIFS('Dealer Wise'!F$3:F$123,'Dealer Wise'!$D$3:$D$123,'Zone Wise'!$C11)</f>
        <v>19941321.095499996</v>
      </c>
      <c r="F11" s="9">
        <f t="shared" si="0"/>
        <v>0.86383933408224278</v>
      </c>
      <c r="G11" s="46">
        <f t="shared" si="7"/>
        <v>-1473700.7325666621</v>
      </c>
      <c r="H11" s="8">
        <f t="shared" si="1"/>
        <v>-1473700.7325666621</v>
      </c>
      <c r="I11" s="46">
        <f t="shared" si="8"/>
        <v>-88629.205346666276</v>
      </c>
      <c r="J11" s="8">
        <f t="shared" si="2"/>
        <v>-88629.205346666276</v>
      </c>
      <c r="K11" s="8">
        <f t="shared" si="9"/>
        <v>1065597.0673366711</v>
      </c>
      <c r="L11" s="8">
        <f t="shared" si="3"/>
        <v>1065597.0673366711</v>
      </c>
      <c r="M11" s="56">
        <f t="shared" si="10"/>
        <v>2219823.3400200009</v>
      </c>
      <c r="N11" s="8">
        <f t="shared" si="4"/>
        <v>2219823.3400200009</v>
      </c>
      <c r="O11" s="8">
        <f t="shared" si="5"/>
        <v>3143204.3581666686</v>
      </c>
      <c r="P11" s="8">
        <f t="shared" si="6"/>
        <v>3143204.3581666686</v>
      </c>
    </row>
    <row r="12" spans="1:16">
      <c r="A12" s="69">
        <v>9</v>
      </c>
      <c r="B12" s="2" t="s">
        <v>173</v>
      </c>
      <c r="C12" s="2" t="s">
        <v>21</v>
      </c>
      <c r="D12" s="8">
        <f>SUMIFS('Dealer Wise'!E$3:E$123,'Dealer Wise'!$D$3:$D$123,'Zone Wise'!$C12)</f>
        <v>33064797.823909521</v>
      </c>
      <c r="E12" s="8">
        <f>SUMIFS('Dealer Wise'!F$3:F$123,'Dealer Wise'!$D$3:$D$123,'Zone Wise'!$C12)</f>
        <v>26258575.775000006</v>
      </c>
      <c r="F12" s="9">
        <f t="shared" si="0"/>
        <v>0.79415503808138033</v>
      </c>
      <c r="G12" s="46">
        <f t="shared" si="7"/>
        <v>193262.48412761092</v>
      </c>
      <c r="H12" s="8">
        <f t="shared" si="1"/>
        <v>193262.48412761092</v>
      </c>
      <c r="I12" s="46">
        <f t="shared" si="8"/>
        <v>2177150.35356218</v>
      </c>
      <c r="J12" s="8">
        <f t="shared" si="2"/>
        <v>2177150.35356218</v>
      </c>
      <c r="K12" s="8">
        <f t="shared" si="9"/>
        <v>3830390.2447576597</v>
      </c>
      <c r="L12" s="8">
        <f t="shared" si="3"/>
        <v>3830390.2447576597</v>
      </c>
      <c r="M12" s="56">
        <f t="shared" si="10"/>
        <v>5483630.1359531321</v>
      </c>
      <c r="N12" s="8">
        <f t="shared" si="4"/>
        <v>5483630.1359531321</v>
      </c>
      <c r="O12" s="8">
        <f t="shared" si="5"/>
        <v>6806222.0489095151</v>
      </c>
      <c r="P12" s="8">
        <f t="shared" si="6"/>
        <v>6806222.0489095151</v>
      </c>
    </row>
    <row r="13" spans="1:16">
      <c r="A13" s="69">
        <v>10</v>
      </c>
      <c r="B13" s="2" t="s">
        <v>173</v>
      </c>
      <c r="C13" s="2" t="s">
        <v>22</v>
      </c>
      <c r="D13" s="8">
        <f>SUMIFS('Dealer Wise'!E$3:E$123,'Dealer Wise'!$D$3:$D$123,'Zone Wise'!$C13)</f>
        <v>17239801.531676196</v>
      </c>
      <c r="E13" s="8">
        <f>SUMIFS('Dealer Wise'!F$3:F$123,'Dealer Wise'!$D$3:$D$123,'Zone Wise'!$C13)</f>
        <v>13225196.373300001</v>
      </c>
      <c r="F13" s="9">
        <f t="shared" si="0"/>
        <v>0.76713159075527582</v>
      </c>
      <c r="G13" s="46">
        <f t="shared" si="7"/>
        <v>566644.8520409558</v>
      </c>
      <c r="H13" s="8">
        <f t="shared" si="1"/>
        <v>566644.8520409558</v>
      </c>
      <c r="I13" s="46">
        <f t="shared" si="8"/>
        <v>1601032.9439415261</v>
      </c>
      <c r="J13" s="8">
        <f t="shared" si="2"/>
        <v>1601032.9439415261</v>
      </c>
      <c r="K13" s="8">
        <f t="shared" si="9"/>
        <v>2463023.0205253381</v>
      </c>
      <c r="L13" s="8">
        <f t="shared" si="3"/>
        <v>2463023.0205253381</v>
      </c>
      <c r="M13" s="56">
        <f t="shared" si="10"/>
        <v>3325013.0971091464</v>
      </c>
      <c r="N13" s="8">
        <f t="shared" si="4"/>
        <v>3325013.0971091464</v>
      </c>
      <c r="O13" s="8">
        <f t="shared" si="5"/>
        <v>4014605.1583761945</v>
      </c>
      <c r="P13" s="8">
        <f t="shared" si="6"/>
        <v>4014605.1583761945</v>
      </c>
    </row>
    <row r="14" spans="1:16">
      <c r="A14" s="69">
        <v>11</v>
      </c>
      <c r="B14" s="2" t="s">
        <v>26</v>
      </c>
      <c r="C14" s="2" t="s">
        <v>28</v>
      </c>
      <c r="D14" s="8">
        <f>SUMIFS('Dealer Wise'!E$3:E$123,'Dealer Wise'!$D$3:$D$123,'Zone Wise'!$C14)</f>
        <v>19945423.849390477</v>
      </c>
      <c r="E14" s="8">
        <f>SUMIFS('Dealer Wise'!F$3:F$123,'Dealer Wise'!$D$3:$D$123,'Zone Wise'!$C14)</f>
        <v>17517784.837200005</v>
      </c>
      <c r="F14" s="9">
        <f t="shared" si="0"/>
        <v>0.87828591507897891</v>
      </c>
      <c r="G14" s="46">
        <f t="shared" si="7"/>
        <v>-1561445.7576876227</v>
      </c>
      <c r="H14" s="8">
        <f t="shared" si="1"/>
        <v>-1561445.7576876227</v>
      </c>
      <c r="I14" s="46">
        <f t="shared" si="8"/>
        <v>-364720.32672419399</v>
      </c>
      <c r="J14" s="8">
        <f t="shared" si="2"/>
        <v>-364720.32672419399</v>
      </c>
      <c r="K14" s="8">
        <f t="shared" si="9"/>
        <v>632550.86574532837</v>
      </c>
      <c r="L14" s="8">
        <f t="shared" si="3"/>
        <v>632550.86574532837</v>
      </c>
      <c r="M14" s="56">
        <f t="shared" si="10"/>
        <v>1629822.0582148507</v>
      </c>
      <c r="N14" s="8">
        <f t="shared" si="4"/>
        <v>1629822.0582148507</v>
      </c>
      <c r="O14" s="8">
        <f t="shared" si="5"/>
        <v>2427639.0121904723</v>
      </c>
      <c r="P14" s="8">
        <f t="shared" si="6"/>
        <v>2427639.0121904723</v>
      </c>
    </row>
    <row r="15" spans="1:16">
      <c r="A15" s="69">
        <v>12</v>
      </c>
      <c r="B15" s="2" t="s">
        <v>26</v>
      </c>
      <c r="C15" s="2" t="s">
        <v>31</v>
      </c>
      <c r="D15" s="8">
        <f>SUMIFS('Dealer Wise'!E$3:E$123,'Dealer Wise'!$D$3:$D$123,'Zone Wise'!$C15)</f>
        <v>25762885.098033324</v>
      </c>
      <c r="E15" s="8">
        <f>SUMIFS('Dealer Wise'!F$3:F$123,'Dealer Wise'!$D$3:$D$123,'Zone Wise'!$C15)</f>
        <v>25768229.766000003</v>
      </c>
      <c r="F15" s="9">
        <f t="shared" si="0"/>
        <v>1.000207456111625</v>
      </c>
      <c r="G15" s="46">
        <f t="shared" si="7"/>
        <v>-5157921.6875733435</v>
      </c>
      <c r="H15" s="8">
        <f t="shared" si="1"/>
        <v>-5157921.6875733435</v>
      </c>
      <c r="I15" s="46">
        <f t="shared" si="8"/>
        <v>-3612148.5816913433</v>
      </c>
      <c r="J15" s="8">
        <f t="shared" si="2"/>
        <v>-3612148.5816913433</v>
      </c>
      <c r="K15" s="8">
        <f t="shared" si="9"/>
        <v>-2324004.3267896771</v>
      </c>
      <c r="L15" s="8">
        <f t="shared" si="3"/>
        <v>-2324004.3267896771</v>
      </c>
      <c r="M15" s="56">
        <f t="shared" si="10"/>
        <v>-1035860.0718880109</v>
      </c>
      <c r="N15" s="8">
        <f t="shared" si="4"/>
        <v>-1035860.0718880109</v>
      </c>
      <c r="O15" s="8">
        <f t="shared" si="5"/>
        <v>-5344.6679666787386</v>
      </c>
      <c r="P15" s="8">
        <f t="shared" si="6"/>
        <v>-5344.6679666787386</v>
      </c>
    </row>
    <row r="16" spans="1:16">
      <c r="A16" s="69">
        <v>13</v>
      </c>
      <c r="B16" s="2" t="s">
        <v>26</v>
      </c>
      <c r="C16" s="2" t="s">
        <v>33</v>
      </c>
      <c r="D16" s="8">
        <f>SUMIFS('Dealer Wise'!E$3:E$123,'Dealer Wise'!$D$3:$D$123,'Zone Wise'!$C16)</f>
        <v>25134353.601466656</v>
      </c>
      <c r="E16" s="8">
        <f>SUMIFS('Dealer Wise'!F$3:F$123,'Dealer Wise'!$D$3:$D$123,'Zone Wise'!$C16)</f>
        <v>23636530.581900008</v>
      </c>
      <c r="F16" s="9">
        <f t="shared" si="0"/>
        <v>0.94040733876365745</v>
      </c>
      <c r="G16" s="46">
        <f t="shared" si="7"/>
        <v>-3529047.7007266842</v>
      </c>
      <c r="H16" s="8">
        <f t="shared" si="1"/>
        <v>-3529047.7007266842</v>
      </c>
      <c r="I16" s="46">
        <f t="shared" si="8"/>
        <v>-2020986.4846386835</v>
      </c>
      <c r="J16" s="8">
        <f t="shared" si="2"/>
        <v>-2020986.4846386835</v>
      </c>
      <c r="K16" s="8">
        <f t="shared" si="9"/>
        <v>-764268.80456535146</v>
      </c>
      <c r="L16" s="8">
        <f t="shared" si="3"/>
        <v>-764268.80456535146</v>
      </c>
      <c r="M16" s="56">
        <f t="shared" si="10"/>
        <v>492448.87550798059</v>
      </c>
      <c r="N16" s="8">
        <f t="shared" si="4"/>
        <v>492448.87550798059</v>
      </c>
      <c r="O16" s="8">
        <f t="shared" si="5"/>
        <v>1497823.0195666477</v>
      </c>
      <c r="P16" s="8">
        <f t="shared" si="6"/>
        <v>1497823.0195666477</v>
      </c>
    </row>
    <row r="17" spans="1:16">
      <c r="A17" s="69">
        <v>14</v>
      </c>
      <c r="B17" s="2" t="s">
        <v>26</v>
      </c>
      <c r="C17" s="2" t="s">
        <v>35</v>
      </c>
      <c r="D17" s="8">
        <f>SUMIFS('Dealer Wise'!E$3:E$123,'Dealer Wise'!$D$3:$D$123,'Zone Wise'!$C17)</f>
        <v>22771796.758209523</v>
      </c>
      <c r="E17" s="8">
        <f>SUMIFS('Dealer Wise'!F$3:F$123,'Dealer Wise'!$D$3:$D$123,'Zone Wise'!$C17)</f>
        <v>22524145.162400004</v>
      </c>
      <c r="F17" s="9">
        <f t="shared" si="0"/>
        <v>0.98912463524775496</v>
      </c>
      <c r="G17" s="46">
        <f t="shared" si="7"/>
        <v>-4306707.7558323853</v>
      </c>
      <c r="H17" s="8">
        <f t="shared" si="1"/>
        <v>-4306707.7558323853</v>
      </c>
      <c r="I17" s="46">
        <f t="shared" si="8"/>
        <v>-2940399.9503398128</v>
      </c>
      <c r="J17" s="8">
        <f t="shared" si="2"/>
        <v>-2940399.9503398128</v>
      </c>
      <c r="K17" s="8">
        <f t="shared" si="9"/>
        <v>-1801810.1124293357</v>
      </c>
      <c r="L17" s="8">
        <f t="shared" si="3"/>
        <v>-1801810.1124293357</v>
      </c>
      <c r="M17" s="56">
        <f t="shared" si="10"/>
        <v>-663220.27451886237</v>
      </c>
      <c r="N17" s="8">
        <f t="shared" si="4"/>
        <v>-663220.27451886237</v>
      </c>
      <c r="O17" s="8">
        <f t="shared" si="5"/>
        <v>247651.59580951929</v>
      </c>
      <c r="P17" s="8">
        <f t="shared" si="6"/>
        <v>247651.59580951929</v>
      </c>
    </row>
    <row r="18" spans="1:16">
      <c r="A18" s="69">
        <v>15</v>
      </c>
      <c r="B18" s="2" t="s">
        <v>26</v>
      </c>
      <c r="C18" s="2" t="s">
        <v>37</v>
      </c>
      <c r="D18" s="8">
        <f>SUMIFS('Dealer Wise'!E$3:E$123,'Dealer Wise'!$D$3:$D$123,'Zone Wise'!$C18)</f>
        <v>40934431.419804767</v>
      </c>
      <c r="E18" s="8">
        <f>SUMIFS('Dealer Wise'!F$3:F$123,'Dealer Wise'!$D$3:$D$123,'Zone Wise'!$C18)</f>
        <v>35672924.313700005</v>
      </c>
      <c r="F18" s="9">
        <f t="shared" si="0"/>
        <v>0.87146500089020029</v>
      </c>
      <c r="G18" s="46">
        <f t="shared" si="7"/>
        <v>-2925379.177856192</v>
      </c>
      <c r="H18" s="8">
        <f t="shared" si="1"/>
        <v>-2925379.177856192</v>
      </c>
      <c r="I18" s="46">
        <f t="shared" si="8"/>
        <v>-469313.29266790301</v>
      </c>
      <c r="J18" s="8">
        <f t="shared" si="2"/>
        <v>-469313.29266790301</v>
      </c>
      <c r="K18" s="8">
        <f t="shared" si="9"/>
        <v>1577408.2783223316</v>
      </c>
      <c r="L18" s="8">
        <f t="shared" si="3"/>
        <v>1577408.2783223316</v>
      </c>
      <c r="M18" s="56">
        <f t="shared" si="10"/>
        <v>3624129.8493125662</v>
      </c>
      <c r="N18" s="8">
        <f t="shared" si="4"/>
        <v>3624129.8493125662</v>
      </c>
      <c r="O18" s="8">
        <f t="shared" si="5"/>
        <v>5261507.1061047614</v>
      </c>
      <c r="P18" s="8">
        <f t="shared" si="6"/>
        <v>5261507.1061047614</v>
      </c>
    </row>
    <row r="19" spans="1:16">
      <c r="A19" s="69">
        <v>16</v>
      </c>
      <c r="B19" s="2" t="s">
        <v>41</v>
      </c>
      <c r="C19" s="2" t="s">
        <v>42</v>
      </c>
      <c r="D19" s="8">
        <f>SUMIFS('Dealer Wise'!E$3:E$123,'Dealer Wise'!$D$3:$D$123,'Zone Wise'!$C19)</f>
        <v>23080163.673757143</v>
      </c>
      <c r="E19" s="8">
        <f>SUMIFS('Dealer Wise'!F$3:F$123,'Dealer Wise'!$D$3:$D$123,'Zone Wise'!$C19)</f>
        <v>13864113.4694</v>
      </c>
      <c r="F19" s="9">
        <f t="shared" si="0"/>
        <v>0.60069389738184242</v>
      </c>
      <c r="G19" s="46">
        <f t="shared" si="7"/>
        <v>4600017.4696057141</v>
      </c>
      <c r="H19" s="8">
        <f t="shared" si="1"/>
        <v>4600017.4696057141</v>
      </c>
      <c r="I19" s="46">
        <f t="shared" si="8"/>
        <v>5984827.2900311425</v>
      </c>
      <c r="J19" s="8">
        <f t="shared" si="2"/>
        <v>5984827.2900311425</v>
      </c>
      <c r="K19" s="8">
        <f t="shared" si="9"/>
        <v>7138835.4737190008</v>
      </c>
      <c r="L19" s="8">
        <f t="shared" si="3"/>
        <v>7138835.4737190008</v>
      </c>
      <c r="M19" s="56">
        <f t="shared" si="10"/>
        <v>8292843.6574068554</v>
      </c>
      <c r="N19" s="8">
        <f t="shared" si="4"/>
        <v>8292843.6574068554</v>
      </c>
      <c r="O19" s="8">
        <f t="shared" si="5"/>
        <v>9216050.2043571435</v>
      </c>
      <c r="P19" s="8">
        <f t="shared" si="6"/>
        <v>9216050.2043571435</v>
      </c>
    </row>
    <row r="20" spans="1:16">
      <c r="A20" s="69">
        <v>17</v>
      </c>
      <c r="B20" s="2" t="s">
        <v>41</v>
      </c>
      <c r="C20" s="2" t="s">
        <v>44</v>
      </c>
      <c r="D20" s="8">
        <f>SUMIFS('Dealer Wise'!E$3:E$123,'Dealer Wise'!$D$3:$D$123,'Zone Wise'!$C20)</f>
        <v>13170201.478923811</v>
      </c>
      <c r="E20" s="8">
        <f>SUMIFS('Dealer Wise'!F$3:F$123,'Dealer Wise'!$D$3:$D$123,'Zone Wise'!$C20)</f>
        <v>7527705.4825999998</v>
      </c>
      <c r="F20" s="9">
        <f t="shared" si="0"/>
        <v>0.57157101921686915</v>
      </c>
      <c r="G20" s="46">
        <f t="shared" si="7"/>
        <v>3008455.7005390488</v>
      </c>
      <c r="H20" s="8">
        <f t="shared" si="1"/>
        <v>3008455.7005390488</v>
      </c>
      <c r="I20" s="46">
        <f t="shared" si="8"/>
        <v>3798667.7892744765</v>
      </c>
      <c r="J20" s="8">
        <f t="shared" si="2"/>
        <v>3798667.7892744765</v>
      </c>
      <c r="K20" s="8">
        <f t="shared" si="9"/>
        <v>4457177.8632206675</v>
      </c>
      <c r="L20" s="8">
        <f t="shared" si="3"/>
        <v>4457177.8632206675</v>
      </c>
      <c r="M20" s="56">
        <f t="shared" si="10"/>
        <v>5115687.9371668585</v>
      </c>
      <c r="N20" s="8">
        <f t="shared" si="4"/>
        <v>5115687.9371668585</v>
      </c>
      <c r="O20" s="8">
        <f t="shared" si="5"/>
        <v>5642495.9963238109</v>
      </c>
      <c r="P20" s="8">
        <f t="shared" si="6"/>
        <v>5642495.9963238109</v>
      </c>
    </row>
    <row r="21" spans="1:16">
      <c r="A21" s="69">
        <v>18</v>
      </c>
      <c r="B21" s="2" t="s">
        <v>41</v>
      </c>
      <c r="C21" s="2" t="s">
        <v>46</v>
      </c>
      <c r="D21" s="8">
        <f>SUMIFS('Dealer Wise'!E$3:E$123,'Dealer Wise'!$D$3:$D$123,'Zone Wise'!$C21)</f>
        <v>16048974.996009527</v>
      </c>
      <c r="E21" s="8">
        <f>SUMIFS('Dealer Wise'!F$3:F$123,'Dealer Wise'!$D$3:$D$123,'Zone Wise'!$C21)</f>
        <v>13489228.649700001</v>
      </c>
      <c r="F21" s="9">
        <f t="shared" si="0"/>
        <v>0.8405040604184385</v>
      </c>
      <c r="G21" s="46">
        <f t="shared" si="7"/>
        <v>-650048.65289237909</v>
      </c>
      <c r="H21" s="8">
        <f t="shared" si="1"/>
        <v>-650048.65289237909</v>
      </c>
      <c r="I21" s="46">
        <f t="shared" si="8"/>
        <v>312889.84686819278</v>
      </c>
      <c r="J21" s="8">
        <f t="shared" si="2"/>
        <v>312889.84686819278</v>
      </c>
      <c r="K21" s="8">
        <f t="shared" si="9"/>
        <v>1115338.5966686681</v>
      </c>
      <c r="L21" s="8">
        <f t="shared" si="3"/>
        <v>1115338.5966686681</v>
      </c>
      <c r="M21" s="56">
        <f t="shared" si="10"/>
        <v>1917787.3464691434</v>
      </c>
      <c r="N21" s="8">
        <f t="shared" si="4"/>
        <v>1917787.3464691434</v>
      </c>
      <c r="O21" s="8">
        <f t="shared" si="5"/>
        <v>2559746.3463095259</v>
      </c>
      <c r="P21" s="8">
        <f t="shared" si="6"/>
        <v>2559746.3463095259</v>
      </c>
    </row>
    <row r="22" spans="1:16">
      <c r="A22" s="69">
        <v>19</v>
      </c>
      <c r="B22" s="2" t="s">
        <v>41</v>
      </c>
      <c r="C22" s="2" t="s">
        <v>51</v>
      </c>
      <c r="D22" s="8">
        <f>SUMIFS('Dealer Wise'!E$3:E$123,'Dealer Wise'!$D$3:$D$123,'Zone Wise'!$C22)</f>
        <v>11059255.570685714</v>
      </c>
      <c r="E22" s="8">
        <f>SUMIFS('Dealer Wise'!F$3:F$123,'Dealer Wise'!$D$3:$D$123,'Zone Wise'!$C22)</f>
        <v>5388835.8202000018</v>
      </c>
      <c r="F22" s="9">
        <f t="shared" si="0"/>
        <v>0.48726930901967341</v>
      </c>
      <c r="G22" s="46">
        <f t="shared" si="7"/>
        <v>3458568.6363485698</v>
      </c>
      <c r="H22" s="8">
        <f t="shared" si="1"/>
        <v>3458568.6363485698</v>
      </c>
      <c r="I22" s="46">
        <f t="shared" si="8"/>
        <v>4122123.9705897123</v>
      </c>
      <c r="J22" s="8">
        <f t="shared" si="2"/>
        <v>4122123.9705897123</v>
      </c>
      <c r="K22" s="8">
        <f t="shared" si="9"/>
        <v>4675086.749123998</v>
      </c>
      <c r="L22" s="8">
        <f t="shared" si="3"/>
        <v>4675086.749123998</v>
      </c>
      <c r="M22" s="56">
        <f t="shared" si="10"/>
        <v>5228049.5276582837</v>
      </c>
      <c r="N22" s="8">
        <f t="shared" si="4"/>
        <v>5228049.5276582837</v>
      </c>
      <c r="O22" s="8">
        <f t="shared" si="5"/>
        <v>5670419.7504857127</v>
      </c>
      <c r="P22" s="8">
        <f t="shared" si="6"/>
        <v>5670419.7504857127</v>
      </c>
    </row>
    <row r="23" spans="1:16">
      <c r="A23" s="69">
        <v>20</v>
      </c>
      <c r="B23" s="2" t="s">
        <v>41</v>
      </c>
      <c r="C23" s="2" t="s">
        <v>49</v>
      </c>
      <c r="D23" s="8">
        <f>SUMIFS('Dealer Wise'!E$3:E$123,'Dealer Wise'!$D$3:$D$123,'Zone Wise'!$C23)</f>
        <v>12336360.363919048</v>
      </c>
      <c r="E23" s="8">
        <f>SUMIFS('Dealer Wise'!F$3:F$123,'Dealer Wise'!$D$3:$D$123,'Zone Wise'!$C23)</f>
        <v>5838903.6501999991</v>
      </c>
      <c r="F23" s="9">
        <f t="shared" si="0"/>
        <v>0.47330845386759446</v>
      </c>
      <c r="G23" s="46">
        <f t="shared" si="7"/>
        <v>4030184.6409352394</v>
      </c>
      <c r="H23" s="8">
        <f t="shared" si="1"/>
        <v>4030184.6409352394</v>
      </c>
      <c r="I23" s="46">
        <f t="shared" si="8"/>
        <v>4770366.2627703818</v>
      </c>
      <c r="J23" s="8">
        <f t="shared" si="2"/>
        <v>4770366.2627703818</v>
      </c>
      <c r="K23" s="8">
        <f t="shared" si="9"/>
        <v>5387184.280966335</v>
      </c>
      <c r="L23" s="8">
        <f t="shared" si="3"/>
        <v>5387184.280966335</v>
      </c>
      <c r="M23" s="56">
        <f t="shared" si="10"/>
        <v>6004002.2991622863</v>
      </c>
      <c r="N23" s="8">
        <f t="shared" si="4"/>
        <v>6004002.2991622863</v>
      </c>
      <c r="O23" s="8">
        <f t="shared" si="5"/>
        <v>6497456.7137190485</v>
      </c>
      <c r="P23" s="8">
        <f t="shared" si="6"/>
        <v>6497456.7137190485</v>
      </c>
    </row>
    <row r="24" spans="1:16">
      <c r="A24" s="69">
        <v>21</v>
      </c>
      <c r="B24" s="2" t="s">
        <v>41</v>
      </c>
      <c r="C24" s="2" t="s">
        <v>54</v>
      </c>
      <c r="D24" s="8">
        <f>SUMIFS('Dealer Wise'!E$3:E$123,'Dealer Wise'!$D$3:$D$123,'Zone Wise'!$C24)</f>
        <v>20404787.442304764</v>
      </c>
      <c r="E24" s="8">
        <f>SUMIFS('Dealer Wise'!F$3:F$123,'Dealer Wise'!$D$3:$D$123,'Zone Wise'!$C24)</f>
        <v>15225903.217499997</v>
      </c>
      <c r="F24" s="9">
        <f t="shared" si="0"/>
        <v>0.74619268936526595</v>
      </c>
      <c r="G24" s="46">
        <f t="shared" si="7"/>
        <v>1097926.7363438141</v>
      </c>
      <c r="H24" s="8">
        <f t="shared" si="1"/>
        <v>1097926.7363438141</v>
      </c>
      <c r="I24" s="46">
        <f t="shared" si="8"/>
        <v>2322213.9828821011</v>
      </c>
      <c r="J24" s="8">
        <f t="shared" si="2"/>
        <v>2322213.9828821011</v>
      </c>
      <c r="K24" s="8">
        <f t="shared" si="9"/>
        <v>3342453.3549973369</v>
      </c>
      <c r="L24" s="8">
        <f t="shared" si="3"/>
        <v>3342453.3549973369</v>
      </c>
      <c r="M24" s="56">
        <f t="shared" si="10"/>
        <v>4362692.7271125764</v>
      </c>
      <c r="N24" s="8">
        <f t="shared" si="4"/>
        <v>4362692.7271125764</v>
      </c>
      <c r="O24" s="8">
        <f t="shared" si="5"/>
        <v>5178884.2248047665</v>
      </c>
      <c r="P24" s="8">
        <f t="shared" si="6"/>
        <v>5178884.2248047665</v>
      </c>
    </row>
    <row r="25" spans="1:16">
      <c r="A25" s="69">
        <v>22</v>
      </c>
      <c r="B25" s="2" t="s">
        <v>41</v>
      </c>
      <c r="C25" s="2" t="s">
        <v>56</v>
      </c>
      <c r="D25" s="8">
        <f>SUMIFS('Dealer Wise'!E$3:E$123,'Dealer Wise'!$D$3:$D$123,'Zone Wise'!$C25)</f>
        <v>25947620.850976188</v>
      </c>
      <c r="E25" s="8">
        <f>SUMIFS('Dealer Wise'!F$3:F$123,'Dealer Wise'!$D$3:$D$123,'Zone Wise'!$C25)</f>
        <v>23356060.895300008</v>
      </c>
      <c r="F25" s="9">
        <f t="shared" si="0"/>
        <v>0.90012340743838637</v>
      </c>
      <c r="G25" s="46">
        <f t="shared" si="7"/>
        <v>-2597964.2145190574</v>
      </c>
      <c r="H25" s="8">
        <f t="shared" si="1"/>
        <v>-2597964.2145190574</v>
      </c>
      <c r="I25" s="46">
        <f t="shared" si="8"/>
        <v>-1041106.9634604864</v>
      </c>
      <c r="J25" s="8">
        <f t="shared" si="2"/>
        <v>-1041106.9634604864</v>
      </c>
      <c r="K25" s="8">
        <f t="shared" si="9"/>
        <v>256274.07908832282</v>
      </c>
      <c r="L25" s="8">
        <f t="shared" si="3"/>
        <v>256274.07908832282</v>
      </c>
      <c r="M25" s="56">
        <f t="shared" si="10"/>
        <v>1553655.121637132</v>
      </c>
      <c r="N25" s="8">
        <f t="shared" si="4"/>
        <v>1553655.121637132</v>
      </c>
      <c r="O25" s="8">
        <f t="shared" si="5"/>
        <v>2591559.9556761794</v>
      </c>
      <c r="P25" s="8">
        <f t="shared" si="6"/>
        <v>2591559.9556761794</v>
      </c>
    </row>
    <row r="26" spans="1:16">
      <c r="A26" s="69">
        <v>23</v>
      </c>
      <c r="B26" s="2" t="s">
        <v>172</v>
      </c>
      <c r="C26" s="2" t="s">
        <v>61</v>
      </c>
      <c r="D26" s="8">
        <f>SUMIFS('Dealer Wise'!E$3:E$123,'Dealer Wise'!$D$3:$D$123,'Zone Wise'!$C26)</f>
        <v>27029543.949414276</v>
      </c>
      <c r="E26" s="8">
        <f>SUMIFS('Dealer Wise'!F$3:F$123,'Dealer Wise'!$D$3:$D$123,'Zone Wise'!$C26)</f>
        <v>26315693.434799999</v>
      </c>
      <c r="F26" s="9">
        <f t="shared" si="0"/>
        <v>0.97358999042121297</v>
      </c>
      <c r="G26" s="46">
        <f t="shared" si="7"/>
        <v>-4692058.275268577</v>
      </c>
      <c r="H26" s="8">
        <f t="shared" si="1"/>
        <v>-4692058.275268577</v>
      </c>
      <c r="I26" s="46">
        <f t="shared" si="8"/>
        <v>-3070285.6383037232</v>
      </c>
      <c r="J26" s="8">
        <f t="shared" si="2"/>
        <v>-3070285.6383037232</v>
      </c>
      <c r="K26" s="8">
        <f t="shared" si="9"/>
        <v>-1718808.4408330061</v>
      </c>
      <c r="L26" s="8">
        <f t="shared" si="3"/>
        <v>-1718808.4408330061</v>
      </c>
      <c r="M26" s="56">
        <f t="shared" si="10"/>
        <v>-367331.24336229637</v>
      </c>
      <c r="N26" s="8">
        <f t="shared" si="4"/>
        <v>-367331.24336229637</v>
      </c>
      <c r="O26" s="8">
        <f t="shared" si="5"/>
        <v>713850.51461427659</v>
      </c>
      <c r="P26" s="8">
        <f t="shared" si="6"/>
        <v>713850.51461427659</v>
      </c>
    </row>
    <row r="27" spans="1:16">
      <c r="A27" s="69">
        <v>24</v>
      </c>
      <c r="B27" s="2" t="s">
        <v>172</v>
      </c>
      <c r="C27" s="2" t="s">
        <v>62</v>
      </c>
      <c r="D27" s="8">
        <f>SUMIFS('Dealer Wise'!E$3:E$123,'Dealer Wise'!$D$3:$D$123,'Zone Wise'!$C27)</f>
        <v>23025374.18341428</v>
      </c>
      <c r="E27" s="8">
        <f>SUMIFS('Dealer Wise'!F$3:F$123,'Dealer Wise'!$D$3:$D$123,'Zone Wise'!$C27)</f>
        <v>23018316.233600002</v>
      </c>
      <c r="F27" s="9">
        <f t="shared" si="0"/>
        <v>0.99969347078757298</v>
      </c>
      <c r="G27" s="46">
        <f t="shared" si="7"/>
        <v>-4598016.8868685775</v>
      </c>
      <c r="H27" s="8">
        <f t="shared" si="1"/>
        <v>-4598016.8868685775</v>
      </c>
      <c r="I27" s="46">
        <f t="shared" si="8"/>
        <v>-3216494.4358637221</v>
      </c>
      <c r="J27" s="8">
        <f t="shared" si="2"/>
        <v>-3216494.4358637221</v>
      </c>
      <c r="K27" s="8">
        <f t="shared" si="9"/>
        <v>-2065225.7266930044</v>
      </c>
      <c r="L27" s="8">
        <f t="shared" si="3"/>
        <v>-2065225.7266930044</v>
      </c>
      <c r="M27" s="56">
        <f t="shared" si="10"/>
        <v>-913957.01752229407</v>
      </c>
      <c r="N27" s="8">
        <f t="shared" si="4"/>
        <v>-913957.01752229407</v>
      </c>
      <c r="O27" s="8">
        <f t="shared" si="5"/>
        <v>7057.9498142786324</v>
      </c>
      <c r="P27" s="8">
        <f t="shared" si="6"/>
        <v>7057.9498142786324</v>
      </c>
    </row>
    <row r="28" spans="1:16">
      <c r="A28" s="69">
        <v>25</v>
      </c>
      <c r="B28" s="2" t="s">
        <v>172</v>
      </c>
      <c r="C28" s="2" t="s">
        <v>60</v>
      </c>
      <c r="D28" s="8">
        <f>SUMIFS('Dealer Wise'!E$3:E$123,'Dealer Wise'!$D$3:$D$123,'Zone Wise'!$C28)</f>
        <v>19984123.291090477</v>
      </c>
      <c r="E28" s="8">
        <f>SUMIFS('Dealer Wise'!F$3:F$123,'Dealer Wise'!$D$3:$D$123,'Zone Wise'!$C28)</f>
        <v>18241062.913600001</v>
      </c>
      <c r="F28" s="9">
        <f t="shared" si="0"/>
        <v>0.91277774100465126</v>
      </c>
      <c r="G28" s="46">
        <f t="shared" si="7"/>
        <v>-2253764.2807276193</v>
      </c>
      <c r="H28" s="8">
        <f t="shared" si="1"/>
        <v>-2253764.2807276193</v>
      </c>
      <c r="I28" s="46">
        <f t="shared" si="8"/>
        <v>-1054716.883262191</v>
      </c>
      <c r="J28" s="8">
        <f t="shared" si="2"/>
        <v>-1054716.883262191</v>
      </c>
      <c r="K28" s="8">
        <f t="shared" si="9"/>
        <v>-55510.718707665801</v>
      </c>
      <c r="L28" s="8">
        <f t="shared" si="3"/>
        <v>-55510.718707665801</v>
      </c>
      <c r="M28" s="56">
        <f t="shared" si="10"/>
        <v>943695.44584685564</v>
      </c>
      <c r="N28" s="8">
        <f t="shared" si="4"/>
        <v>943695.44584685564</v>
      </c>
      <c r="O28" s="8">
        <f t="shared" si="5"/>
        <v>1743060.3774904758</v>
      </c>
      <c r="P28" s="8">
        <f t="shared" si="6"/>
        <v>1743060.3774904758</v>
      </c>
    </row>
    <row r="29" spans="1:16">
      <c r="A29" s="69">
        <v>26</v>
      </c>
      <c r="B29" s="2" t="s">
        <v>172</v>
      </c>
      <c r="C29" s="2" t="s">
        <v>63</v>
      </c>
      <c r="D29" s="8">
        <f>SUMIFS('Dealer Wise'!E$3:E$123,'Dealer Wise'!$D$3:$D$123,'Zone Wise'!$C29)</f>
        <v>22585854.425657146</v>
      </c>
      <c r="E29" s="8">
        <f>SUMIFS('Dealer Wise'!F$3:F$123,'Dealer Wise'!$D$3:$D$123,'Zone Wise'!$C29)</f>
        <v>21052964.895300005</v>
      </c>
      <c r="F29" s="9">
        <f t="shared" si="0"/>
        <v>0.93213054943735918</v>
      </c>
      <c r="G29" s="46">
        <f t="shared" si="7"/>
        <v>-2984281.3547742888</v>
      </c>
      <c r="H29" s="8">
        <f t="shared" si="1"/>
        <v>-2984281.3547742888</v>
      </c>
      <c r="I29" s="46">
        <f t="shared" si="8"/>
        <v>-1629130.0892348588</v>
      </c>
      <c r="J29" s="8">
        <f t="shared" si="2"/>
        <v>-1629130.0892348588</v>
      </c>
      <c r="K29" s="8">
        <f t="shared" si="9"/>
        <v>-499837.36795200035</v>
      </c>
      <c r="L29" s="8">
        <f t="shared" si="3"/>
        <v>-499837.36795200035</v>
      </c>
      <c r="M29" s="56">
        <f t="shared" si="10"/>
        <v>629455.35333085433</v>
      </c>
      <c r="N29" s="8">
        <f t="shared" si="4"/>
        <v>629455.35333085433</v>
      </c>
      <c r="O29" s="8">
        <f t="shared" si="5"/>
        <v>1532889.530357141</v>
      </c>
      <c r="P29" s="8">
        <f t="shared" si="6"/>
        <v>1532889.530357141</v>
      </c>
    </row>
    <row r="30" spans="1:16">
      <c r="A30" s="69">
        <v>27</v>
      </c>
      <c r="B30" s="2" t="s">
        <v>172</v>
      </c>
      <c r="C30" s="2" t="s">
        <v>64</v>
      </c>
      <c r="D30" s="8">
        <f>SUMIFS('Dealer Wise'!E$3:E$123,'Dealer Wise'!$D$3:$D$123,'Zone Wise'!$C30)</f>
        <v>16669923.625109525</v>
      </c>
      <c r="E30" s="8">
        <f>SUMIFS('Dealer Wise'!F$3:F$123,'Dealer Wise'!$D$3:$D$123,'Zone Wise'!$C30)</f>
        <v>15950403.707500003</v>
      </c>
      <c r="F30" s="9">
        <f t="shared" si="0"/>
        <v>0.95683723970242274</v>
      </c>
      <c r="G30" s="46">
        <f t="shared" si="7"/>
        <v>-2614464.8074123822</v>
      </c>
      <c r="H30" s="8">
        <f t="shared" si="1"/>
        <v>-2614464.8074123822</v>
      </c>
      <c r="I30" s="46">
        <f t="shared" si="8"/>
        <v>-1614269.3899058122</v>
      </c>
      <c r="J30" s="8">
        <f t="shared" si="2"/>
        <v>-1614269.3899058122</v>
      </c>
      <c r="K30" s="8">
        <f t="shared" si="9"/>
        <v>-780773.20865033381</v>
      </c>
      <c r="L30" s="8">
        <f t="shared" si="3"/>
        <v>-780773.20865033381</v>
      </c>
      <c r="M30" s="56">
        <f t="shared" si="10"/>
        <v>52722.97260514088</v>
      </c>
      <c r="N30" s="8">
        <f t="shared" si="4"/>
        <v>52722.97260514088</v>
      </c>
      <c r="O30" s="8">
        <f t="shared" si="5"/>
        <v>719519.91760952212</v>
      </c>
      <c r="P30" s="8">
        <f t="shared" si="6"/>
        <v>719519.91760952212</v>
      </c>
    </row>
    <row r="31" spans="1:16">
      <c r="A31" s="69">
        <v>28</v>
      </c>
      <c r="B31" s="2" t="s">
        <v>172</v>
      </c>
      <c r="C31" s="29" t="s">
        <v>178</v>
      </c>
      <c r="D31" s="8">
        <f>SUMIFS('Dealer Wise'!E$3:E$123,'Dealer Wise'!$D$3:$D$123,'Zone Wise'!$C31)</f>
        <v>16447514.377404761</v>
      </c>
      <c r="E31" s="8">
        <f>SUMIFS('Dealer Wise'!F$3:F$123,'Dealer Wise'!$D$3:$D$123,'Zone Wise'!$C31)</f>
        <v>13224104.389100013</v>
      </c>
      <c r="F31" s="9">
        <f t="shared" si="0"/>
        <v>0.80401841188033873</v>
      </c>
      <c r="G31" s="46">
        <f t="shared" si="7"/>
        <v>-66092.887176204473</v>
      </c>
      <c r="H31" s="8">
        <f t="shared" si="1"/>
        <v>-66092.887176204473</v>
      </c>
      <c r="I31" s="46">
        <f t="shared" si="8"/>
        <v>920757.97546808049</v>
      </c>
      <c r="J31" s="8">
        <f t="shared" si="2"/>
        <v>920757.97546808049</v>
      </c>
      <c r="K31" s="8">
        <f t="shared" si="9"/>
        <v>1743133.6943383198</v>
      </c>
      <c r="L31" s="8">
        <f t="shared" si="3"/>
        <v>1743133.6943383198</v>
      </c>
      <c r="M31" s="56">
        <f t="shared" si="10"/>
        <v>2565509.4132085554</v>
      </c>
      <c r="N31" s="8">
        <f t="shared" si="4"/>
        <v>2565509.4132085554</v>
      </c>
      <c r="O31" s="8">
        <f t="shared" si="5"/>
        <v>3223409.9883047473</v>
      </c>
      <c r="P31" s="8">
        <f t="shared" si="6"/>
        <v>3223409.9883047473</v>
      </c>
    </row>
    <row r="32" spans="1:16">
      <c r="A32" s="69">
        <v>29</v>
      </c>
      <c r="B32" s="2" t="s">
        <v>66</v>
      </c>
      <c r="C32" s="29" t="s">
        <v>67</v>
      </c>
      <c r="D32" s="8">
        <f>SUMIFS('Dealer Wise'!E$3:E$123,'Dealer Wise'!$D$3:$D$123,'Zone Wise'!$C32)</f>
        <v>16801628.448561907</v>
      </c>
      <c r="E32" s="8">
        <f>SUMIFS('Dealer Wise'!F$3:F$123,'Dealer Wise'!$D$3:$D$123,'Zone Wise'!$C32)</f>
        <v>14217230.575600004</v>
      </c>
      <c r="F32" s="9">
        <f t="shared" si="0"/>
        <v>0.84618170310848007</v>
      </c>
      <c r="G32" s="46">
        <f t="shared" si="7"/>
        <v>-775927.816750478</v>
      </c>
      <c r="H32" s="8">
        <f t="shared" si="1"/>
        <v>-775927.816750478</v>
      </c>
      <c r="I32" s="46">
        <f t="shared" si="8"/>
        <v>232169.89016323537</v>
      </c>
      <c r="J32" s="8">
        <f t="shared" si="2"/>
        <v>232169.89016323537</v>
      </c>
      <c r="K32" s="8">
        <f t="shared" si="9"/>
        <v>1072251.3125913311</v>
      </c>
      <c r="L32" s="8">
        <f t="shared" si="3"/>
        <v>1072251.3125913311</v>
      </c>
      <c r="M32" s="56">
        <f t="shared" si="10"/>
        <v>1912332.7350194268</v>
      </c>
      <c r="N32" s="8">
        <f t="shared" si="4"/>
        <v>1912332.7350194268</v>
      </c>
      <c r="O32" s="8">
        <f t="shared" si="5"/>
        <v>2584397.872961903</v>
      </c>
      <c r="P32" s="8">
        <f t="shared" si="6"/>
        <v>2584397.872961903</v>
      </c>
    </row>
    <row r="33" spans="1:16">
      <c r="A33" s="69">
        <v>30</v>
      </c>
      <c r="B33" s="2" t="s">
        <v>66</v>
      </c>
      <c r="C33" s="2" t="s">
        <v>71</v>
      </c>
      <c r="D33" s="8">
        <f>SUMIFS('Dealer Wise'!E$3:E$123,'Dealer Wise'!$D$3:$D$123,'Zone Wise'!$C33)</f>
        <v>40898120.896657147</v>
      </c>
      <c r="E33" s="8">
        <f>SUMIFS('Dealer Wise'!F$3:F$123,'Dealer Wise'!$D$3:$D$123,'Zone Wise'!$C33)</f>
        <v>41141846.717300005</v>
      </c>
      <c r="F33" s="9">
        <f t="shared" si="0"/>
        <v>1.0059593403144049</v>
      </c>
      <c r="G33" s="46">
        <f t="shared" si="7"/>
        <v>-8423349.999974288</v>
      </c>
      <c r="H33" s="8">
        <f t="shared" si="1"/>
        <v>-8423349.999974288</v>
      </c>
      <c r="I33" s="46">
        <f t="shared" si="8"/>
        <v>-5969462.746174857</v>
      </c>
      <c r="J33" s="8">
        <f t="shared" si="2"/>
        <v>-5969462.746174857</v>
      </c>
      <c r="K33" s="8">
        <f t="shared" si="9"/>
        <v>-3924556.7013420016</v>
      </c>
      <c r="L33" s="8">
        <f t="shared" si="3"/>
        <v>-3924556.7013420016</v>
      </c>
      <c r="M33" s="56">
        <f t="shared" si="10"/>
        <v>-1879650.6565091461</v>
      </c>
      <c r="N33" s="8">
        <f t="shared" si="4"/>
        <v>-1879650.6565091461</v>
      </c>
      <c r="O33" s="8">
        <f t="shared" si="5"/>
        <v>-243725.82064285874</v>
      </c>
      <c r="P33" s="8">
        <f t="shared" si="6"/>
        <v>-243725.82064285874</v>
      </c>
    </row>
    <row r="34" spans="1:16">
      <c r="A34" s="69">
        <v>31</v>
      </c>
      <c r="B34" s="2" t="s">
        <v>66</v>
      </c>
      <c r="C34" s="2" t="s">
        <v>75</v>
      </c>
      <c r="D34" s="8">
        <f>SUMIFS('Dealer Wise'!E$3:E$123,'Dealer Wise'!$D$3:$D$123,'Zone Wise'!$C34)</f>
        <v>26391198.818647623</v>
      </c>
      <c r="E34" s="8">
        <f>SUMIFS('Dealer Wise'!F$3:F$123,'Dealer Wise'!$D$3:$D$123,'Zone Wise'!$C34)</f>
        <v>24047305.732900009</v>
      </c>
      <c r="F34" s="9">
        <f t="shared" si="0"/>
        <v>0.91118656254101438</v>
      </c>
      <c r="G34" s="46">
        <f t="shared" si="7"/>
        <v>-2934346.6779819094</v>
      </c>
      <c r="H34" s="8">
        <f t="shared" si="1"/>
        <v>-2934346.6779819094</v>
      </c>
      <c r="I34" s="46">
        <f t="shared" si="8"/>
        <v>-1350874.7488630526</v>
      </c>
      <c r="J34" s="8">
        <f t="shared" si="2"/>
        <v>-1350874.7488630526</v>
      </c>
      <c r="K34" s="8">
        <f t="shared" si="9"/>
        <v>-31314.807930670679</v>
      </c>
      <c r="L34" s="8">
        <f t="shared" si="3"/>
        <v>-31314.807930670679</v>
      </c>
      <c r="M34" s="56">
        <f t="shared" si="10"/>
        <v>1288245.1330017075</v>
      </c>
      <c r="N34" s="8">
        <f t="shared" si="4"/>
        <v>1288245.1330017075</v>
      </c>
      <c r="O34" s="8">
        <f t="shared" si="5"/>
        <v>2343893.0857476145</v>
      </c>
      <c r="P34" s="8">
        <f t="shared" si="6"/>
        <v>2343893.0857476145</v>
      </c>
    </row>
    <row r="35" spans="1:16">
      <c r="A35" s="69">
        <v>32</v>
      </c>
      <c r="B35" s="2" t="s">
        <v>66</v>
      </c>
      <c r="C35" s="2" t="s">
        <v>66</v>
      </c>
      <c r="D35" s="8">
        <f>SUMIFS('Dealer Wise'!E$3:E$123,'Dealer Wise'!$D$3:$D$123,'Zone Wise'!$C35)</f>
        <v>18309957.713500008</v>
      </c>
      <c r="E35" s="8">
        <f>SUMIFS('Dealer Wise'!F$3:F$123,'Dealer Wise'!$D$3:$D$123,'Zone Wise'!$C35)</f>
        <v>19275269.466000009</v>
      </c>
      <c r="F35" s="9">
        <f t="shared" ref="F35:F54" si="11">E35/D35</f>
        <v>1.0527205888514026</v>
      </c>
      <c r="G35" s="46">
        <f t="shared" si="7"/>
        <v>-4627303.2952000014</v>
      </c>
      <c r="H35" s="8">
        <f t="shared" si="1"/>
        <v>-4627303.2952000014</v>
      </c>
      <c r="I35" s="46">
        <f t="shared" si="8"/>
        <v>-3528705.8323900029</v>
      </c>
      <c r="J35" s="8">
        <f t="shared" si="2"/>
        <v>-3528705.8323900029</v>
      </c>
      <c r="K35" s="8">
        <f t="shared" si="9"/>
        <v>-2613207.946715001</v>
      </c>
      <c r="L35" s="8">
        <f t="shared" ref="L35:L53" si="12">K35/$P$2</f>
        <v>-2613207.946715001</v>
      </c>
      <c r="M35" s="56">
        <f t="shared" si="10"/>
        <v>-1697710.0610400029</v>
      </c>
      <c r="N35" s="8">
        <f t="shared" si="4"/>
        <v>-1697710.0610400029</v>
      </c>
      <c r="O35" s="8">
        <f t="shared" ref="O35:O53" si="13">D35-E35</f>
        <v>-965311.75250000134</v>
      </c>
      <c r="P35" s="8">
        <f t="shared" si="6"/>
        <v>-965311.75250000134</v>
      </c>
    </row>
    <row r="36" spans="1:16">
      <c r="A36" s="69">
        <v>33</v>
      </c>
      <c r="B36" s="2" t="s">
        <v>66</v>
      </c>
      <c r="C36" s="2" t="s">
        <v>138</v>
      </c>
      <c r="D36" s="8">
        <f>SUMIFS('Dealer Wise'!E$3:E$123,'Dealer Wise'!$D$3:$D$123,'Zone Wise'!$C36)</f>
        <v>14316811.742652383</v>
      </c>
      <c r="E36" s="8">
        <f>SUMIFS('Dealer Wise'!F$3:F$123,'Dealer Wise'!$D$3:$D$123,'Zone Wise'!$C36)</f>
        <v>15375705.076800007</v>
      </c>
      <c r="F36" s="9">
        <f t="shared" si="11"/>
        <v>1.0739615323007279</v>
      </c>
      <c r="G36" s="46">
        <f t="shared" si="7"/>
        <v>-3922255.6826780997</v>
      </c>
      <c r="H36" s="8">
        <f t="shared" ref="H36:H53" si="14">G36/$P$2</f>
        <v>-3922255.6826780997</v>
      </c>
      <c r="I36" s="46">
        <f t="shared" si="8"/>
        <v>-3063246.978118958</v>
      </c>
      <c r="J36" s="8">
        <f t="shared" ref="J36:J53" si="15">I36/$P$2</f>
        <v>-3063246.978118958</v>
      </c>
      <c r="K36" s="8">
        <f t="shared" si="9"/>
        <v>-2347406.3909863383</v>
      </c>
      <c r="L36" s="8">
        <f t="shared" si="12"/>
        <v>-2347406.3909863383</v>
      </c>
      <c r="M36" s="56">
        <f t="shared" si="10"/>
        <v>-1631565.8038537204</v>
      </c>
      <c r="N36" s="8">
        <f t="shared" ref="N36:N53" si="16">M36/$P$2</f>
        <v>-1631565.8038537204</v>
      </c>
      <c r="O36" s="8">
        <f t="shared" si="13"/>
        <v>-1058893.3341476247</v>
      </c>
      <c r="P36" s="8">
        <f t="shared" ref="P36:P53" si="17">O36/$P$2</f>
        <v>-1058893.3341476247</v>
      </c>
    </row>
    <row r="37" spans="1:16">
      <c r="A37" s="69">
        <v>34</v>
      </c>
      <c r="B37" s="2" t="s">
        <v>66</v>
      </c>
      <c r="C37" s="2" t="s">
        <v>82</v>
      </c>
      <c r="D37" s="8">
        <f>SUMIFS('Dealer Wise'!E$3:E$123,'Dealer Wise'!$D$3:$D$123,'Zone Wise'!$C37)</f>
        <v>27725818.356780954</v>
      </c>
      <c r="E37" s="8">
        <f>SUMIFS('Dealer Wise'!F$3:F$123,'Dealer Wise'!$D$3:$D$123,'Zone Wise'!$C37)</f>
        <v>27046866.744399998</v>
      </c>
      <c r="F37" s="9">
        <f t="shared" si="11"/>
        <v>0.97551193607185616</v>
      </c>
      <c r="G37" s="46">
        <f t="shared" si="7"/>
        <v>-4866212.0589752346</v>
      </c>
      <c r="H37" s="8">
        <f t="shared" si="14"/>
        <v>-4866212.0589752346</v>
      </c>
      <c r="I37" s="46">
        <f t="shared" si="8"/>
        <v>-3202662.9575683773</v>
      </c>
      <c r="J37" s="8">
        <f t="shared" si="15"/>
        <v>-3202662.9575683773</v>
      </c>
      <c r="K37" s="8">
        <f t="shared" si="9"/>
        <v>-1816372.0397293307</v>
      </c>
      <c r="L37" s="8">
        <f t="shared" si="12"/>
        <v>-1816372.0397293307</v>
      </c>
      <c r="M37" s="56">
        <f t="shared" si="10"/>
        <v>-430081.12189028412</v>
      </c>
      <c r="N37" s="8">
        <f t="shared" si="16"/>
        <v>-430081.12189028412</v>
      </c>
      <c r="O37" s="8">
        <f t="shared" si="13"/>
        <v>678951.61238095537</v>
      </c>
      <c r="P37" s="8">
        <f t="shared" si="17"/>
        <v>678951.61238095537</v>
      </c>
    </row>
    <row r="38" spans="1:16">
      <c r="A38" s="69">
        <v>35</v>
      </c>
      <c r="B38" s="2" t="s">
        <v>66</v>
      </c>
      <c r="C38" s="2" t="s">
        <v>87</v>
      </c>
      <c r="D38" s="8">
        <f>SUMIFS('Dealer Wise'!E$3:E$123,'Dealer Wise'!$D$3:$D$123,'Zone Wise'!$C38)</f>
        <v>21499806.487728566</v>
      </c>
      <c r="E38" s="8">
        <f>SUMIFS('Dealer Wise'!F$3:F$123,'Dealer Wise'!$D$3:$D$123,'Zone Wise'!$C38)</f>
        <v>21617336.024999999</v>
      </c>
      <c r="F38" s="9">
        <f t="shared" si="11"/>
        <v>1.0054665393076219</v>
      </c>
      <c r="G38" s="46">
        <f t="shared" si="7"/>
        <v>-4417490.834817145</v>
      </c>
      <c r="H38" s="8">
        <f t="shared" si="14"/>
        <v>-4417490.834817145</v>
      </c>
      <c r="I38" s="46">
        <f t="shared" si="8"/>
        <v>-3127502.4455534332</v>
      </c>
      <c r="J38" s="8">
        <f t="shared" si="15"/>
        <v>-3127502.4455534332</v>
      </c>
      <c r="K38" s="8">
        <f t="shared" si="9"/>
        <v>-2052512.1211670041</v>
      </c>
      <c r="L38" s="8">
        <f t="shared" si="12"/>
        <v>-2052512.1211670041</v>
      </c>
      <c r="M38" s="56">
        <f t="shared" si="10"/>
        <v>-977521.79678057507</v>
      </c>
      <c r="N38" s="8">
        <f t="shared" si="16"/>
        <v>-977521.79678057507</v>
      </c>
      <c r="O38" s="8">
        <f t="shared" si="13"/>
        <v>-117529.53727143258</v>
      </c>
      <c r="P38" s="8">
        <f t="shared" si="17"/>
        <v>-117529.53727143258</v>
      </c>
    </row>
    <row r="39" spans="1:16">
      <c r="A39" s="69">
        <v>36</v>
      </c>
      <c r="B39" s="2" t="s">
        <v>90</v>
      </c>
      <c r="C39" s="2" t="s">
        <v>105</v>
      </c>
      <c r="D39" s="8">
        <f>SUMIFS('Dealer Wise'!E$3:E$123,'Dealer Wise'!$D$3:$D$123,'Zone Wise'!$C39)</f>
        <v>22678798.249785718</v>
      </c>
      <c r="E39" s="8">
        <f>SUMIFS('Dealer Wise'!F$3:F$123,'Dealer Wise'!$D$3:$D$123,'Zone Wise'!$C39)</f>
        <v>18869656.41</v>
      </c>
      <c r="F39" s="9">
        <f t="shared" si="11"/>
        <v>0.83203952000315062</v>
      </c>
      <c r="G39" s="46">
        <f t="shared" si="7"/>
        <v>-726617.81017142534</v>
      </c>
      <c r="H39" s="8">
        <f t="shared" si="14"/>
        <v>-726617.81017142534</v>
      </c>
      <c r="I39" s="46">
        <f t="shared" si="8"/>
        <v>634110.08481571823</v>
      </c>
      <c r="J39" s="8">
        <f t="shared" si="15"/>
        <v>634110.08481571823</v>
      </c>
      <c r="K39" s="8">
        <f t="shared" si="9"/>
        <v>1768049.9973050021</v>
      </c>
      <c r="L39" s="8">
        <f t="shared" si="12"/>
        <v>1768049.9973050021</v>
      </c>
      <c r="M39" s="56">
        <f t="shared" si="10"/>
        <v>2901989.9097942896</v>
      </c>
      <c r="N39" s="8">
        <f t="shared" si="16"/>
        <v>2901989.9097942896</v>
      </c>
      <c r="O39" s="8">
        <f t="shared" si="13"/>
        <v>3809141.8397857174</v>
      </c>
      <c r="P39" s="8">
        <f t="shared" si="17"/>
        <v>3809141.8397857174</v>
      </c>
    </row>
    <row r="40" spans="1:16">
      <c r="A40" s="69">
        <v>37</v>
      </c>
      <c r="B40" s="2" t="s">
        <v>90</v>
      </c>
      <c r="C40" s="2" t="s">
        <v>91</v>
      </c>
      <c r="D40" s="8">
        <f>SUMIFS('Dealer Wise'!E$3:E$123,'Dealer Wise'!$D$3:$D$123,'Zone Wise'!$C40)</f>
        <v>17415266.500857145</v>
      </c>
      <c r="E40" s="8">
        <f>SUMIFS('Dealer Wise'!F$3:F$123,'Dealer Wise'!$D$3:$D$123,'Zone Wise'!$C40)</f>
        <v>16624841.8541</v>
      </c>
      <c r="F40" s="9">
        <f t="shared" si="11"/>
        <v>0.95461311793774495</v>
      </c>
      <c r="G40" s="46">
        <f t="shared" si="7"/>
        <v>-2692628.6534142829</v>
      </c>
      <c r="H40" s="8">
        <f t="shared" si="14"/>
        <v>-2692628.6534142829</v>
      </c>
      <c r="I40" s="46">
        <f t="shared" si="8"/>
        <v>-1647712.6633628551</v>
      </c>
      <c r="J40" s="8">
        <f t="shared" si="15"/>
        <v>-1647712.6633628551</v>
      </c>
      <c r="K40" s="8">
        <f t="shared" si="9"/>
        <v>-776949.33831999823</v>
      </c>
      <c r="L40" s="8">
        <f t="shared" si="12"/>
        <v>-776949.33831999823</v>
      </c>
      <c r="M40" s="56">
        <f t="shared" si="10"/>
        <v>93813.986722858623</v>
      </c>
      <c r="N40" s="8">
        <f t="shared" si="16"/>
        <v>93813.986722858623</v>
      </c>
      <c r="O40" s="8">
        <f t="shared" si="13"/>
        <v>790424.64675714448</v>
      </c>
      <c r="P40" s="8">
        <f t="shared" si="17"/>
        <v>790424.64675714448</v>
      </c>
    </row>
    <row r="41" spans="1:16">
      <c r="A41" s="69">
        <v>38</v>
      </c>
      <c r="B41" s="2" t="s">
        <v>90</v>
      </c>
      <c r="C41" s="2" t="s">
        <v>96</v>
      </c>
      <c r="D41" s="8">
        <f>SUMIFS('Dealer Wise'!E$3:E$123,'Dealer Wise'!$D$3:$D$123,'Zone Wise'!$C41)</f>
        <v>30920687.051214285</v>
      </c>
      <c r="E41" s="8">
        <f>SUMIFS('Dealer Wise'!F$3:F$123,'Dealer Wise'!$D$3:$D$123,'Zone Wise'!$C41)</f>
        <v>23487976.320699997</v>
      </c>
      <c r="F41" s="9">
        <f t="shared" si="11"/>
        <v>0.75962013010243257</v>
      </c>
      <c r="G41" s="46">
        <f t="shared" si="7"/>
        <v>1248573.3202714324</v>
      </c>
      <c r="H41" s="8">
        <f t="shared" si="14"/>
        <v>1248573.3202714324</v>
      </c>
      <c r="I41" s="46">
        <f t="shared" si="8"/>
        <v>3103814.5433442891</v>
      </c>
      <c r="J41" s="8">
        <f t="shared" si="15"/>
        <v>3103814.5433442891</v>
      </c>
      <c r="K41" s="8">
        <f t="shared" si="9"/>
        <v>4649848.895905003</v>
      </c>
      <c r="L41" s="8">
        <f t="shared" si="12"/>
        <v>4649848.895905003</v>
      </c>
      <c r="M41" s="56">
        <f t="shared" si="10"/>
        <v>6195883.2484657168</v>
      </c>
      <c r="N41" s="8">
        <f t="shared" si="16"/>
        <v>6195883.2484657168</v>
      </c>
      <c r="O41" s="8">
        <f t="shared" si="13"/>
        <v>7432710.7305142879</v>
      </c>
      <c r="P41" s="8">
        <f t="shared" si="17"/>
        <v>7432710.7305142879</v>
      </c>
    </row>
    <row r="42" spans="1:16">
      <c r="A42" s="69">
        <v>39</v>
      </c>
      <c r="B42" s="2" t="s">
        <v>90</v>
      </c>
      <c r="C42" s="2" t="s">
        <v>90</v>
      </c>
      <c r="D42" s="8">
        <f>SUMIFS('Dealer Wise'!E$3:E$123,'Dealer Wise'!$D$3:$D$123,'Zone Wise'!$C42)</f>
        <v>15907269.179057147</v>
      </c>
      <c r="E42" s="8">
        <f>SUMIFS('Dealer Wise'!F$3:F$123,'Dealer Wise'!$D$3:$D$123,'Zone Wise'!$C42)</f>
        <v>15554524.260000005</v>
      </c>
      <c r="F42" s="9">
        <f t="shared" si="11"/>
        <v>0.97782492299045576</v>
      </c>
      <c r="G42" s="46">
        <f t="shared" si="7"/>
        <v>-2828708.9167542867</v>
      </c>
      <c r="H42" s="8">
        <f t="shared" si="14"/>
        <v>-2828708.9167542867</v>
      </c>
      <c r="I42" s="46">
        <f t="shared" si="8"/>
        <v>-1874272.7660108581</v>
      </c>
      <c r="J42" s="8">
        <f t="shared" si="15"/>
        <v>-1874272.7660108581</v>
      </c>
      <c r="K42" s="8">
        <f t="shared" si="9"/>
        <v>-1078909.3070580009</v>
      </c>
      <c r="L42" s="8">
        <f t="shared" si="12"/>
        <v>-1078909.3070580009</v>
      </c>
      <c r="M42" s="56">
        <f t="shared" si="10"/>
        <v>-283545.84810514376</v>
      </c>
      <c r="N42" s="8">
        <f t="shared" si="16"/>
        <v>-283545.84810514376</v>
      </c>
      <c r="O42" s="8">
        <f t="shared" si="13"/>
        <v>352744.91905714199</v>
      </c>
      <c r="P42" s="8">
        <f t="shared" si="17"/>
        <v>352744.91905714199</v>
      </c>
    </row>
    <row r="43" spans="1:16">
      <c r="A43" s="69">
        <v>40</v>
      </c>
      <c r="B43" s="2" t="s">
        <v>90</v>
      </c>
      <c r="C43" s="2" t="s">
        <v>102</v>
      </c>
      <c r="D43" s="8">
        <f>SUMIFS('Dealer Wise'!E$3:E$123,'Dealer Wise'!$D$3:$D$123,'Zone Wise'!$C43)</f>
        <v>16691945.583633333</v>
      </c>
      <c r="E43" s="8">
        <f>SUMIFS('Dealer Wise'!F$3:F$123,'Dealer Wise'!$D$3:$D$123,'Zone Wise'!$C43)</f>
        <v>11249138.578600002</v>
      </c>
      <c r="F43" s="9">
        <f t="shared" si="11"/>
        <v>0.67392614732880074</v>
      </c>
      <c r="G43" s="46">
        <f t="shared" si="7"/>
        <v>2104417.8883066643</v>
      </c>
      <c r="H43" s="8">
        <f t="shared" si="14"/>
        <v>2104417.8883066643</v>
      </c>
      <c r="I43" s="46">
        <f t="shared" si="8"/>
        <v>3105934.6233246643</v>
      </c>
      <c r="J43" s="8">
        <f t="shared" si="15"/>
        <v>3105934.6233246643</v>
      </c>
      <c r="K43" s="8">
        <f t="shared" si="9"/>
        <v>3940531.902506331</v>
      </c>
      <c r="L43" s="8">
        <f t="shared" si="12"/>
        <v>3940531.902506331</v>
      </c>
      <c r="M43" s="56">
        <f t="shared" si="10"/>
        <v>4775129.1816879977</v>
      </c>
      <c r="N43" s="8">
        <f t="shared" si="16"/>
        <v>4775129.1816879977</v>
      </c>
      <c r="O43" s="8">
        <f t="shared" si="13"/>
        <v>5442807.005033331</v>
      </c>
      <c r="P43" s="8">
        <f t="shared" si="17"/>
        <v>5442807.005033331</v>
      </c>
    </row>
    <row r="44" spans="1:16">
      <c r="A44" s="69">
        <v>41</v>
      </c>
      <c r="B44" s="2" t="s">
        <v>108</v>
      </c>
      <c r="C44" s="2" t="s">
        <v>121</v>
      </c>
      <c r="D44" s="8">
        <f>SUMIFS('Dealer Wise'!E$3:E$123,'Dealer Wise'!$D$3:$D$123,'Zone Wise'!$C44)</f>
        <v>18993018.537376191</v>
      </c>
      <c r="E44" s="8">
        <f>SUMIFS('Dealer Wise'!F$3:F$123,'Dealer Wise'!$D$3:$D$123,'Zone Wise'!$C44)</f>
        <v>17284401.891800009</v>
      </c>
      <c r="F44" s="9">
        <f t="shared" si="11"/>
        <v>0.91003975264838444</v>
      </c>
      <c r="G44" s="46">
        <f t="shared" si="7"/>
        <v>-2089987.0618990548</v>
      </c>
      <c r="H44" s="8">
        <f t="shared" si="14"/>
        <v>-2089987.0618990548</v>
      </c>
      <c r="I44" s="46">
        <f t="shared" si="8"/>
        <v>-950405.94965648465</v>
      </c>
      <c r="J44" s="8">
        <f t="shared" si="15"/>
        <v>-950405.94965648465</v>
      </c>
      <c r="K44" s="8">
        <f t="shared" si="9"/>
        <v>-755.0227876752615</v>
      </c>
      <c r="L44" s="8">
        <f t="shared" si="12"/>
        <v>-755.0227876752615</v>
      </c>
      <c r="M44" s="56">
        <f t="shared" si="10"/>
        <v>948895.90408113599</v>
      </c>
      <c r="N44" s="8">
        <f t="shared" si="16"/>
        <v>948895.90408113599</v>
      </c>
      <c r="O44" s="8">
        <f t="shared" si="13"/>
        <v>1708616.6455761828</v>
      </c>
      <c r="P44" s="8">
        <f t="shared" si="17"/>
        <v>1708616.6455761828</v>
      </c>
    </row>
    <row r="45" spans="1:16">
      <c r="A45" s="69">
        <v>42</v>
      </c>
      <c r="B45" s="2" t="s">
        <v>108</v>
      </c>
      <c r="C45" s="2" t="s">
        <v>111</v>
      </c>
      <c r="D45" s="8">
        <f>SUMIFS('Dealer Wise'!E$3:E$123,'Dealer Wise'!$D$3:$D$123,'Zone Wise'!$C45)</f>
        <v>18570735.748252384</v>
      </c>
      <c r="E45" s="8">
        <f>SUMIFS('Dealer Wise'!F$3:F$123,'Dealer Wise'!$D$3:$D$123,'Zone Wise'!$C45)</f>
        <v>14705904.337800005</v>
      </c>
      <c r="F45" s="9">
        <f t="shared" si="11"/>
        <v>0.79188592940825819</v>
      </c>
      <c r="G45" s="46">
        <f t="shared" si="7"/>
        <v>150684.26080190204</v>
      </c>
      <c r="H45" s="8">
        <f t="shared" si="14"/>
        <v>150684.26080190204</v>
      </c>
      <c r="I45" s="46">
        <f t="shared" si="8"/>
        <v>1264928.405697044</v>
      </c>
      <c r="J45" s="8">
        <f t="shared" si="15"/>
        <v>1264928.405697044</v>
      </c>
      <c r="K45" s="8">
        <f t="shared" si="9"/>
        <v>2193465.1931096632</v>
      </c>
      <c r="L45" s="8">
        <f t="shared" si="12"/>
        <v>2193465.1931096632</v>
      </c>
      <c r="M45" s="56">
        <f t="shared" si="10"/>
        <v>3122001.9805222843</v>
      </c>
      <c r="N45" s="8">
        <f t="shared" si="16"/>
        <v>3122001.9805222843</v>
      </c>
      <c r="O45" s="8">
        <f t="shared" si="13"/>
        <v>3864831.4104523789</v>
      </c>
      <c r="P45" s="8">
        <f t="shared" si="17"/>
        <v>3864831.4104523789</v>
      </c>
    </row>
    <row r="46" spans="1:16">
      <c r="A46" s="69">
        <v>43</v>
      </c>
      <c r="B46" s="2" t="s">
        <v>108</v>
      </c>
      <c r="C46" s="29" t="s">
        <v>1302</v>
      </c>
      <c r="D46" s="8">
        <f>SUMIFS('Dealer Wise'!E$3:E$123,'Dealer Wise'!$D$3:$D$123,'Zone Wise'!$C46)</f>
        <v>17590961.19865714</v>
      </c>
      <c r="E46" s="8">
        <f>SUMIFS('Dealer Wise'!F$3:F$123,'Dealer Wise'!$D$3:$D$123,'Zone Wise'!$C46)</f>
        <v>17336815.127599999</v>
      </c>
      <c r="F46" s="9">
        <f t="shared" si="11"/>
        <v>0.98555246252964612</v>
      </c>
      <c r="G46" s="46">
        <f t="shared" si="7"/>
        <v>-3264046.1686742865</v>
      </c>
      <c r="H46" s="8">
        <f t="shared" si="14"/>
        <v>-3264046.1686742865</v>
      </c>
      <c r="I46" s="46">
        <f t="shared" si="8"/>
        <v>-2208588.4967548586</v>
      </c>
      <c r="J46" s="8">
        <f t="shared" si="15"/>
        <v>-2208588.4967548586</v>
      </c>
      <c r="K46" s="8">
        <f t="shared" si="9"/>
        <v>-1329040.4368220009</v>
      </c>
      <c r="L46" s="8">
        <f t="shared" si="12"/>
        <v>-1329040.4368220009</v>
      </c>
      <c r="M46" s="56">
        <f t="shared" si="10"/>
        <v>-449492.37688914686</v>
      </c>
      <c r="N46" s="8">
        <f t="shared" si="16"/>
        <v>-449492.37688914686</v>
      </c>
      <c r="O46" s="8">
        <f t="shared" si="13"/>
        <v>254146.07105714083</v>
      </c>
      <c r="P46" s="8">
        <f t="shared" si="17"/>
        <v>254146.07105714083</v>
      </c>
    </row>
    <row r="47" spans="1:16">
      <c r="A47" s="69">
        <v>44</v>
      </c>
      <c r="B47" s="2" t="s">
        <v>108</v>
      </c>
      <c r="C47" s="2" t="s">
        <v>108</v>
      </c>
      <c r="D47" s="8">
        <f>SUMIFS('Dealer Wise'!E$3:E$123,'Dealer Wise'!$D$3:$D$123,'Zone Wise'!$C47)</f>
        <v>39180014.230523802</v>
      </c>
      <c r="E47" s="8">
        <f>SUMIFS('Dealer Wise'!F$3:F$123,'Dealer Wise'!$D$3:$D$123,'Zone Wise'!$C47)</f>
        <v>33810188.908500008</v>
      </c>
      <c r="F47" s="9">
        <f t="shared" si="11"/>
        <v>0.86294478377600103</v>
      </c>
      <c r="G47" s="46">
        <f t="shared" si="7"/>
        <v>-2466177.5240809657</v>
      </c>
      <c r="H47" s="8">
        <f t="shared" si="14"/>
        <v>-2466177.5240809657</v>
      </c>
      <c r="I47" s="46">
        <f t="shared" si="8"/>
        <v>-115376.67024953663</v>
      </c>
      <c r="J47" s="8">
        <f t="shared" si="15"/>
        <v>-115376.67024953663</v>
      </c>
      <c r="K47" s="8">
        <f t="shared" si="9"/>
        <v>1843624.0412766561</v>
      </c>
      <c r="L47" s="8">
        <f t="shared" si="12"/>
        <v>1843624.0412766561</v>
      </c>
      <c r="M47" s="56">
        <f t="shared" si="10"/>
        <v>3802624.7528028414</v>
      </c>
      <c r="N47" s="8">
        <f t="shared" si="16"/>
        <v>3802624.7528028414</v>
      </c>
      <c r="O47" s="8">
        <f t="shared" si="13"/>
        <v>5369825.3220237941</v>
      </c>
      <c r="P47" s="8">
        <f t="shared" si="17"/>
        <v>5369825.3220237941</v>
      </c>
    </row>
    <row r="48" spans="1:16">
      <c r="A48" s="69">
        <v>45</v>
      </c>
      <c r="B48" s="2" t="s">
        <v>108</v>
      </c>
      <c r="C48" s="2" t="s">
        <v>117</v>
      </c>
      <c r="D48" s="8">
        <f>SUMIFS('Dealer Wise'!E$3:E$123,'Dealer Wise'!$D$3:$D$123,'Zone Wise'!$C48)</f>
        <v>18072510.14145238</v>
      </c>
      <c r="E48" s="8">
        <f>SUMIFS('Dealer Wise'!F$3:F$123,'Dealer Wise'!$D$3:$D$123,'Zone Wise'!$C48)</f>
        <v>12755534.300099999</v>
      </c>
      <c r="F48" s="9">
        <f t="shared" si="11"/>
        <v>0.70579760090121679</v>
      </c>
      <c r="G48" s="46">
        <f t="shared" si="7"/>
        <v>1702473.813061906</v>
      </c>
      <c r="H48" s="8">
        <f t="shared" si="14"/>
        <v>1702473.813061906</v>
      </c>
      <c r="I48" s="46">
        <f t="shared" si="8"/>
        <v>2786824.4215490483</v>
      </c>
      <c r="J48" s="8">
        <f t="shared" si="15"/>
        <v>2786824.4215490483</v>
      </c>
      <c r="K48" s="8">
        <f t="shared" si="9"/>
        <v>3690449.9286216665</v>
      </c>
      <c r="L48" s="8">
        <f t="shared" si="12"/>
        <v>3690449.9286216665</v>
      </c>
      <c r="M48" s="56">
        <f t="shared" si="10"/>
        <v>4594075.4356942847</v>
      </c>
      <c r="N48" s="8">
        <f t="shared" si="16"/>
        <v>4594075.4356942847</v>
      </c>
      <c r="O48" s="8">
        <f t="shared" si="13"/>
        <v>5316975.8413523808</v>
      </c>
      <c r="P48" s="8">
        <f t="shared" si="17"/>
        <v>5316975.8413523808</v>
      </c>
    </row>
    <row r="49" spans="1:16">
      <c r="A49" s="69">
        <v>46</v>
      </c>
      <c r="B49" s="2" t="s">
        <v>124</v>
      </c>
      <c r="C49" s="2" t="s">
        <v>131</v>
      </c>
      <c r="D49" s="8">
        <f>SUMIFS('Dealer Wise'!E$3:E$123,'Dealer Wise'!$D$3:$D$123,'Zone Wise'!$C49)</f>
        <v>12413719.352209523</v>
      </c>
      <c r="E49" s="8">
        <f>SUMIFS('Dealer Wise'!F$3:F$123,'Dealer Wise'!$D$3:$D$123,'Zone Wise'!$C49)</f>
        <v>9116047.7054000013</v>
      </c>
      <c r="F49" s="9">
        <f t="shared" si="11"/>
        <v>0.73435265022142071</v>
      </c>
      <c r="G49" s="46">
        <f t="shared" si="7"/>
        <v>814927.77636761777</v>
      </c>
      <c r="H49" s="8">
        <f t="shared" si="14"/>
        <v>814927.77636761777</v>
      </c>
      <c r="I49" s="46">
        <f t="shared" si="8"/>
        <v>1559750.9375001881</v>
      </c>
      <c r="J49" s="8">
        <f t="shared" si="15"/>
        <v>1559750.9375001881</v>
      </c>
      <c r="K49" s="8">
        <f t="shared" si="9"/>
        <v>2180436.9051106647</v>
      </c>
      <c r="L49" s="8">
        <f t="shared" si="12"/>
        <v>2180436.9051106647</v>
      </c>
      <c r="M49" s="56">
        <f t="shared" si="10"/>
        <v>2801122.8727211412</v>
      </c>
      <c r="N49" s="8">
        <f t="shared" si="16"/>
        <v>2801122.8727211412</v>
      </c>
      <c r="O49" s="8">
        <f t="shared" si="13"/>
        <v>3297671.6468095221</v>
      </c>
      <c r="P49" s="8">
        <f t="shared" si="17"/>
        <v>3297671.6468095221</v>
      </c>
    </row>
    <row r="50" spans="1:16">
      <c r="A50" s="69">
        <v>47</v>
      </c>
      <c r="B50" s="2" t="s">
        <v>124</v>
      </c>
      <c r="C50" s="2" t="s">
        <v>125</v>
      </c>
      <c r="D50" s="8">
        <f>SUMIFS('Dealer Wise'!E$3:E$123,'Dealer Wise'!$D$3:$D$123,'Zone Wise'!$C50)</f>
        <v>28711298.745452382</v>
      </c>
      <c r="E50" s="8">
        <f>SUMIFS('Dealer Wise'!F$3:F$123,'Dealer Wise'!$D$3:$D$123,'Zone Wise'!$C50)</f>
        <v>23503166.019500002</v>
      </c>
      <c r="F50" s="9">
        <f t="shared" si="11"/>
        <v>0.8186033738102042</v>
      </c>
      <c r="G50" s="46">
        <f t="shared" si="7"/>
        <v>-534127.02313809469</v>
      </c>
      <c r="H50" s="8">
        <f t="shared" si="14"/>
        <v>-534127.02313809469</v>
      </c>
      <c r="I50" s="46">
        <f t="shared" si="8"/>
        <v>1188550.9015890472</v>
      </c>
      <c r="J50" s="8">
        <f t="shared" si="15"/>
        <v>1188550.9015890472</v>
      </c>
      <c r="K50" s="8">
        <f t="shared" si="9"/>
        <v>2624115.8388616666</v>
      </c>
      <c r="L50" s="8">
        <f t="shared" si="12"/>
        <v>2624115.8388616666</v>
      </c>
      <c r="M50" s="56">
        <f t="shared" si="10"/>
        <v>4059680.7761342824</v>
      </c>
      <c r="N50" s="8">
        <f t="shared" si="16"/>
        <v>4059680.7761342824</v>
      </c>
      <c r="O50" s="8">
        <f t="shared" si="13"/>
        <v>5208132.7259523794</v>
      </c>
      <c r="P50" s="8">
        <f t="shared" si="17"/>
        <v>5208132.7259523794</v>
      </c>
    </row>
    <row r="51" spans="1:16">
      <c r="A51" s="69">
        <v>48</v>
      </c>
      <c r="B51" s="2" t="s">
        <v>124</v>
      </c>
      <c r="C51" s="2" t="s">
        <v>133</v>
      </c>
      <c r="D51" s="8">
        <f>SUMIFS('Dealer Wise'!E$3:E$123,'Dealer Wise'!$D$3:$D$123,'Zone Wise'!$C51)</f>
        <v>16195246.875871431</v>
      </c>
      <c r="E51" s="8">
        <f>SUMIFS('Dealer Wise'!F$3:F$123,'Dealer Wise'!$D$3:$D$123,'Zone Wise'!$C51)</f>
        <v>13666599.536300002</v>
      </c>
      <c r="F51" s="9">
        <f t="shared" si="11"/>
        <v>0.84386484757211411</v>
      </c>
      <c r="G51" s="46">
        <f t="shared" si="7"/>
        <v>-710402.03560285643</v>
      </c>
      <c r="H51" s="8">
        <f t="shared" si="14"/>
        <v>-710402.03560285643</v>
      </c>
      <c r="I51" s="46">
        <f t="shared" si="8"/>
        <v>261312.77694942802</v>
      </c>
      <c r="J51" s="8">
        <f t="shared" si="15"/>
        <v>261312.77694942802</v>
      </c>
      <c r="K51" s="8">
        <f t="shared" si="9"/>
        <v>1071075.1207430009</v>
      </c>
      <c r="L51" s="8">
        <f t="shared" si="12"/>
        <v>1071075.1207430009</v>
      </c>
      <c r="M51" s="56">
        <f t="shared" si="10"/>
        <v>1880837.4645365719</v>
      </c>
      <c r="N51" s="8">
        <f t="shared" si="16"/>
        <v>1880837.4645365719</v>
      </c>
      <c r="O51" s="8">
        <f t="shared" si="13"/>
        <v>2528647.3395714294</v>
      </c>
      <c r="P51" s="8">
        <f t="shared" si="17"/>
        <v>2528647.3395714294</v>
      </c>
    </row>
    <row r="52" spans="1:16">
      <c r="A52" s="69">
        <v>49</v>
      </c>
      <c r="B52" s="2" t="s">
        <v>124</v>
      </c>
      <c r="C52" s="2" t="s">
        <v>128</v>
      </c>
      <c r="D52" s="8">
        <f>SUMIFS('Dealer Wise'!E$3:E$123,'Dealer Wise'!$D$3:$D$123,'Zone Wise'!$C52)</f>
        <v>22504780.423495244</v>
      </c>
      <c r="E52" s="8">
        <f>SUMIFS('Dealer Wise'!F$3:F$123,'Dealer Wise'!$D$3:$D$123,'Zone Wise'!$C52)</f>
        <v>13607103.272600001</v>
      </c>
      <c r="F52" s="9">
        <f t="shared" si="11"/>
        <v>0.60463168342642581</v>
      </c>
      <c r="G52" s="46">
        <f t="shared" si="7"/>
        <v>4396721.0661961939</v>
      </c>
      <c r="H52" s="8">
        <f t="shared" si="14"/>
        <v>4396721.0661961939</v>
      </c>
      <c r="I52" s="46">
        <f t="shared" si="8"/>
        <v>5747007.8916059081</v>
      </c>
      <c r="J52" s="8">
        <f t="shared" si="15"/>
        <v>5747007.8916059081</v>
      </c>
      <c r="K52" s="8">
        <f t="shared" si="9"/>
        <v>6872246.9127806704</v>
      </c>
      <c r="L52" s="8">
        <f t="shared" si="12"/>
        <v>6872246.9127806704</v>
      </c>
      <c r="M52" s="56">
        <f t="shared" si="10"/>
        <v>7997485.9339554328</v>
      </c>
      <c r="N52" s="8">
        <f t="shared" si="16"/>
        <v>7997485.9339554328</v>
      </c>
      <c r="O52" s="8">
        <f t="shared" si="13"/>
        <v>8897677.1508952435</v>
      </c>
      <c r="P52" s="8">
        <f t="shared" si="17"/>
        <v>8897677.1508952435</v>
      </c>
    </row>
    <row r="53" spans="1:16">
      <c r="A53" s="69">
        <v>50</v>
      </c>
      <c r="B53" s="2" t="s">
        <v>124</v>
      </c>
      <c r="C53" s="2" t="s">
        <v>124</v>
      </c>
      <c r="D53" s="8">
        <f>SUMIFS('Dealer Wise'!E$3:E$123,'Dealer Wise'!$D$3:$D$123,'Zone Wise'!$C53)</f>
        <v>27775754.860714287</v>
      </c>
      <c r="E53" s="8">
        <f>SUMIFS('Dealer Wise'!F$3:F$123,'Dealer Wise'!$D$3:$D$123,'Zone Wise'!$C53)</f>
        <v>21984950.652500004</v>
      </c>
      <c r="F53" s="9">
        <f t="shared" si="11"/>
        <v>0.79151586564422305</v>
      </c>
      <c r="G53" s="46">
        <f t="shared" si="7"/>
        <v>235653.23607142642</v>
      </c>
      <c r="H53" s="8">
        <f t="shared" si="14"/>
        <v>235653.23607142642</v>
      </c>
      <c r="I53" s="46">
        <f t="shared" si="8"/>
        <v>1902198.5277142823</v>
      </c>
      <c r="J53" s="8">
        <f t="shared" si="15"/>
        <v>1902198.5277142823</v>
      </c>
      <c r="K53" s="8">
        <f t="shared" si="9"/>
        <v>3290986.2707499973</v>
      </c>
      <c r="L53" s="8">
        <f t="shared" si="12"/>
        <v>3290986.2707499973</v>
      </c>
      <c r="M53" s="56">
        <f t="shared" si="10"/>
        <v>4679774.0137857087</v>
      </c>
      <c r="N53" s="8">
        <f t="shared" si="16"/>
        <v>4679774.0137857087</v>
      </c>
      <c r="O53" s="8">
        <f t="shared" si="13"/>
        <v>5790804.208214283</v>
      </c>
      <c r="P53" s="8">
        <f t="shared" si="17"/>
        <v>5790804.208214283</v>
      </c>
    </row>
    <row r="54" spans="1:16">
      <c r="A54" s="224" t="s">
        <v>174</v>
      </c>
      <c r="B54" s="224"/>
      <c r="C54" s="225"/>
      <c r="D54" s="21">
        <f>SUM(D4:D53)</f>
        <v>1107743048.4738336</v>
      </c>
      <c r="E54" s="21">
        <f>SUM(E4:E53)</f>
        <v>961346813.98270023</v>
      </c>
      <c r="F54" s="20">
        <f t="shared" si="11"/>
        <v>0.86784278656243685</v>
      </c>
      <c r="G54" s="19">
        <f t="shared" ref="G54:P54" si="18">SUM(G4:G53)</f>
        <v>-75152375.203633457</v>
      </c>
      <c r="H54" s="19">
        <f t="shared" si="18"/>
        <v>-75152375.203633457</v>
      </c>
      <c r="I54" s="19">
        <f t="shared" si="18"/>
        <v>-8687792.2952034865</v>
      </c>
      <c r="J54" s="19">
        <f t="shared" si="18"/>
        <v>-8687792.2952034865</v>
      </c>
      <c r="K54" s="19">
        <f t="shared" si="18"/>
        <v>46699360.128488213</v>
      </c>
      <c r="L54" s="19">
        <f t="shared" si="18"/>
        <v>46699360.128488213</v>
      </c>
      <c r="M54" s="19">
        <f t="shared" si="18"/>
        <v>102086512.5521798</v>
      </c>
      <c r="N54" s="19">
        <f t="shared" si="18"/>
        <v>102086512.5521798</v>
      </c>
      <c r="O54" s="19">
        <f t="shared" si="18"/>
        <v>146396234.49113321</v>
      </c>
      <c r="P54" s="26">
        <f t="shared" si="18"/>
        <v>146396234.49113321</v>
      </c>
    </row>
    <row r="58" spans="1:16">
      <c r="D58" s="27"/>
    </row>
  </sheetData>
  <mergeCells count="2">
    <mergeCell ref="A54:C54"/>
    <mergeCell ref="A2:N2"/>
  </mergeCells>
  <pageMargins left="0.7" right="0.7" top="0.75" bottom="0.75" header="0.3" footer="0.3"/>
  <pageSetup orientation="portrait" r:id="rId1"/>
  <ignoredErrors>
    <ignoredError sqref="K54 O4:O29 F54 I4:I29 K4:K29 M4:M29 O30:O53 I30:I53 K30:K53 M30:M53 O54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>
  <sheetPr filterMode="1"/>
  <dimension ref="A1:AH583"/>
  <sheetViews>
    <sheetView tabSelected="1" zoomScale="90" zoomScaleNormal="90" workbookViewId="0">
      <pane ySplit="3" topLeftCell="A379" activePane="bottomLeft" state="frozen"/>
      <selection pane="bottomLeft" activeCell="L545" sqref="L545"/>
    </sheetView>
  </sheetViews>
  <sheetFormatPr defaultRowHeight="15"/>
  <cols>
    <col min="1" max="1" width="4.85546875" style="3" customWidth="1"/>
    <col min="2" max="2" width="28" style="57" customWidth="1"/>
    <col min="3" max="3" width="14.28515625" style="57" customWidth="1"/>
    <col min="4" max="4" width="10.7109375" style="146" bestFit="1" customWidth="1"/>
    <col min="5" max="5" width="28.42578125" style="57" customWidth="1"/>
    <col min="6" max="6" width="10.140625" customWidth="1"/>
    <col min="7" max="7" width="16.28515625" customWidth="1"/>
    <col min="8" max="8" width="10.140625" bestFit="1" customWidth="1"/>
    <col min="9" max="9" width="13.28515625" bestFit="1" customWidth="1"/>
    <col min="10" max="10" width="8.7109375" bestFit="1" customWidth="1"/>
    <col min="11" max="11" width="8.5703125" bestFit="1" customWidth="1"/>
    <col min="12" max="12" width="11.85546875" customWidth="1"/>
    <col min="13" max="13" width="10.28515625" customWidth="1"/>
    <col min="14" max="14" width="8.5703125" bestFit="1" customWidth="1"/>
  </cols>
  <sheetData>
    <row r="1" spans="1:29" s="5" customFormat="1">
      <c r="A1" s="228" t="s">
        <v>1081</v>
      </c>
      <c r="B1" s="231" t="s">
        <v>186</v>
      </c>
      <c r="C1" s="231" t="s">
        <v>0</v>
      </c>
      <c r="D1" s="234" t="s">
        <v>187</v>
      </c>
      <c r="E1" s="231" t="s">
        <v>188</v>
      </c>
      <c r="F1" s="231" t="s">
        <v>1466</v>
      </c>
      <c r="G1" s="231"/>
      <c r="H1" s="231"/>
      <c r="I1" s="231"/>
      <c r="J1" s="231"/>
      <c r="K1" s="231"/>
      <c r="L1" s="237" t="s">
        <v>189</v>
      </c>
      <c r="M1" s="237"/>
      <c r="N1" s="239" t="s">
        <v>190</v>
      </c>
      <c r="O1" s="214"/>
      <c r="P1" s="214"/>
      <c r="Q1" s="214"/>
      <c r="R1" s="214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</row>
    <row r="2" spans="1:29" s="5" customFormat="1" hidden="1">
      <c r="A2" s="229"/>
      <c r="B2" s="232"/>
      <c r="C2" s="232"/>
      <c r="D2" s="235"/>
      <c r="E2" s="232"/>
      <c r="F2" s="232" t="s">
        <v>1447</v>
      </c>
      <c r="G2" s="232"/>
      <c r="H2" s="242" t="s">
        <v>1448</v>
      </c>
      <c r="I2" s="242"/>
      <c r="J2" s="232" t="s">
        <v>191</v>
      </c>
      <c r="K2" s="232"/>
      <c r="L2" s="238"/>
      <c r="M2" s="238"/>
      <c r="N2" s="240"/>
    </row>
    <row r="3" spans="1:29" s="5" customFormat="1" hidden="1">
      <c r="A3" s="230"/>
      <c r="B3" s="233"/>
      <c r="C3" s="233"/>
      <c r="D3" s="236"/>
      <c r="E3" s="233"/>
      <c r="F3" s="142" t="s">
        <v>192</v>
      </c>
      <c r="G3" s="142" t="s">
        <v>193</v>
      </c>
      <c r="H3" s="205" t="s">
        <v>192</v>
      </c>
      <c r="I3" s="205" t="s">
        <v>193</v>
      </c>
      <c r="J3" s="142" t="s">
        <v>192</v>
      </c>
      <c r="K3" s="142" t="s">
        <v>193</v>
      </c>
      <c r="L3" s="142" t="s">
        <v>194</v>
      </c>
      <c r="M3" s="142" t="s">
        <v>195</v>
      </c>
      <c r="N3" s="241"/>
    </row>
    <row r="4" spans="1:29" hidden="1">
      <c r="A4" s="175">
        <v>1</v>
      </c>
      <c r="B4" s="180" t="s">
        <v>17</v>
      </c>
      <c r="C4" s="180" t="s">
        <v>1330</v>
      </c>
      <c r="D4" s="180" t="s">
        <v>202</v>
      </c>
      <c r="E4" s="159" t="s">
        <v>1421</v>
      </c>
      <c r="F4" s="156">
        <v>586</v>
      </c>
      <c r="G4" s="156">
        <v>1133541.4750000001</v>
      </c>
      <c r="H4" s="10">
        <v>832</v>
      </c>
      <c r="I4" s="10">
        <v>1207895</v>
      </c>
      <c r="J4" s="49">
        <f t="shared" ref="J4:J67" si="0">IFERROR(H4/F4,0)</f>
        <v>1.4197952218430034</v>
      </c>
      <c r="K4" s="49">
        <f t="shared" ref="K4:K67" si="1">IFERROR(I4/G4,0)</f>
        <v>1.0655940048422134</v>
      </c>
      <c r="L4" s="49">
        <f>IF((J4*0.3)&gt;30%,30%,(J4*0.3))</f>
        <v>0.3</v>
      </c>
      <c r="M4" s="49">
        <f>IF((K4*0.7)&gt;70%,70%,(K4*0.7))</f>
        <v>0.7</v>
      </c>
      <c r="N4" s="144">
        <f>L4+M4</f>
        <v>1</v>
      </c>
      <c r="O4" s="47"/>
      <c r="P4" s="47"/>
    </row>
    <row r="5" spans="1:29" hidden="1">
      <c r="A5" s="175">
        <v>2</v>
      </c>
      <c r="B5" s="180" t="s">
        <v>17</v>
      </c>
      <c r="C5" s="180" t="s">
        <v>1330</v>
      </c>
      <c r="D5" s="180" t="s">
        <v>198</v>
      </c>
      <c r="E5" s="159" t="s">
        <v>992</v>
      </c>
      <c r="F5" s="156">
        <v>632</v>
      </c>
      <c r="G5" s="156">
        <v>1217152.45</v>
      </c>
      <c r="H5" s="10">
        <v>949</v>
      </c>
      <c r="I5" s="10">
        <v>1426570</v>
      </c>
      <c r="J5" s="49">
        <f t="shared" si="0"/>
        <v>1.5015822784810127</v>
      </c>
      <c r="K5" s="49">
        <f t="shared" si="1"/>
        <v>1.1720553164889083</v>
      </c>
      <c r="L5" s="49">
        <f t="shared" ref="L5:L68" si="2">IF((J5*0.3)&gt;30%,30%,(J5*0.3))</f>
        <v>0.3</v>
      </c>
      <c r="M5" s="49">
        <f t="shared" ref="M5:M68" si="3">IF((K5*0.7)&gt;70%,70%,(K5*0.7))</f>
        <v>0.7</v>
      </c>
      <c r="N5" s="144">
        <f t="shared" ref="N5:N68" si="4">L5+M5</f>
        <v>1</v>
      </c>
      <c r="O5" s="47"/>
      <c r="P5" s="47"/>
    </row>
    <row r="6" spans="1:29" hidden="1">
      <c r="A6" s="175">
        <v>3</v>
      </c>
      <c r="B6" s="180" t="s">
        <v>17</v>
      </c>
      <c r="C6" s="180" t="s">
        <v>1330</v>
      </c>
      <c r="D6" s="180" t="s">
        <v>196</v>
      </c>
      <c r="E6" s="159" t="s">
        <v>993</v>
      </c>
      <c r="F6" s="156">
        <v>1488</v>
      </c>
      <c r="G6" s="156">
        <v>2886197.625</v>
      </c>
      <c r="H6" s="10">
        <v>1831</v>
      </c>
      <c r="I6" s="10">
        <v>2407495</v>
      </c>
      <c r="J6" s="49">
        <f t="shared" si="0"/>
        <v>1.230510752688172</v>
      </c>
      <c r="K6" s="49">
        <f t="shared" si="1"/>
        <v>0.834140732133684</v>
      </c>
      <c r="L6" s="49">
        <f t="shared" si="2"/>
        <v>0.3</v>
      </c>
      <c r="M6" s="49">
        <f t="shared" si="3"/>
        <v>0.58389851249357871</v>
      </c>
      <c r="N6" s="144">
        <f t="shared" si="4"/>
        <v>0.88389851249357876</v>
      </c>
      <c r="O6" s="47"/>
      <c r="P6" s="47"/>
    </row>
    <row r="7" spans="1:29" hidden="1">
      <c r="A7" s="175">
        <v>4</v>
      </c>
      <c r="B7" s="180" t="s">
        <v>17</v>
      </c>
      <c r="C7" s="180" t="s">
        <v>1330</v>
      </c>
      <c r="D7" s="180" t="s">
        <v>199</v>
      </c>
      <c r="E7" s="159" t="s">
        <v>1120</v>
      </c>
      <c r="F7" s="156">
        <v>426</v>
      </c>
      <c r="G7" s="156">
        <v>823751.4</v>
      </c>
      <c r="H7" s="10">
        <v>843</v>
      </c>
      <c r="I7" s="10">
        <v>1028905</v>
      </c>
      <c r="J7" s="49">
        <f t="shared" si="0"/>
        <v>1.9788732394366197</v>
      </c>
      <c r="K7" s="49">
        <f t="shared" si="1"/>
        <v>1.2490479530596246</v>
      </c>
      <c r="L7" s="49">
        <f t="shared" si="2"/>
        <v>0.3</v>
      </c>
      <c r="M7" s="49">
        <f t="shared" si="3"/>
        <v>0.7</v>
      </c>
      <c r="N7" s="144">
        <f t="shared" si="4"/>
        <v>1</v>
      </c>
      <c r="O7" s="47"/>
      <c r="P7" s="47"/>
    </row>
    <row r="8" spans="1:29" hidden="1">
      <c r="A8" s="175">
        <v>5</v>
      </c>
      <c r="B8" s="180" t="s">
        <v>17</v>
      </c>
      <c r="C8" s="180" t="s">
        <v>1330</v>
      </c>
      <c r="D8" s="180" t="s">
        <v>201</v>
      </c>
      <c r="E8" s="159" t="s">
        <v>886</v>
      </c>
      <c r="F8" s="156">
        <v>262</v>
      </c>
      <c r="G8" s="156">
        <v>504089.17499999999</v>
      </c>
      <c r="H8" s="10">
        <v>439</v>
      </c>
      <c r="I8" s="10">
        <v>571095</v>
      </c>
      <c r="J8" s="49">
        <f t="shared" si="0"/>
        <v>1.6755725190839694</v>
      </c>
      <c r="K8" s="49">
        <f t="shared" si="1"/>
        <v>1.1329245465348468</v>
      </c>
      <c r="L8" s="49">
        <f t="shared" si="2"/>
        <v>0.3</v>
      </c>
      <c r="M8" s="49">
        <f t="shared" si="3"/>
        <v>0.7</v>
      </c>
      <c r="N8" s="144">
        <f t="shared" si="4"/>
        <v>1</v>
      </c>
      <c r="O8" s="47"/>
      <c r="P8" s="47"/>
    </row>
    <row r="9" spans="1:29" hidden="1">
      <c r="A9" s="175">
        <v>6</v>
      </c>
      <c r="B9" s="180" t="s">
        <v>17</v>
      </c>
      <c r="C9" s="180" t="s">
        <v>1330</v>
      </c>
      <c r="D9" s="180" t="s">
        <v>197</v>
      </c>
      <c r="E9" s="159" t="s">
        <v>1422</v>
      </c>
      <c r="F9" s="156">
        <v>1281</v>
      </c>
      <c r="G9" s="156">
        <v>2476861.5750000002</v>
      </c>
      <c r="H9" s="10">
        <v>976</v>
      </c>
      <c r="I9" s="10">
        <v>1994160</v>
      </c>
      <c r="J9" s="49">
        <f t="shared" si="0"/>
        <v>0.76190476190476186</v>
      </c>
      <c r="K9" s="49">
        <f t="shared" si="1"/>
        <v>0.80511564317032935</v>
      </c>
      <c r="L9" s="49">
        <f t="shared" si="2"/>
        <v>0.22857142857142854</v>
      </c>
      <c r="M9" s="49">
        <f t="shared" si="3"/>
        <v>0.56358095021923049</v>
      </c>
      <c r="N9" s="144">
        <f t="shared" si="4"/>
        <v>0.79215237879065903</v>
      </c>
      <c r="O9" s="47"/>
      <c r="P9" s="47"/>
    </row>
    <row r="10" spans="1:29" hidden="1">
      <c r="A10" s="175">
        <v>7</v>
      </c>
      <c r="B10" s="180" t="s">
        <v>17</v>
      </c>
      <c r="C10" s="180" t="s">
        <v>1330</v>
      </c>
      <c r="D10" s="180" t="s">
        <v>200</v>
      </c>
      <c r="E10" s="159" t="s">
        <v>1423</v>
      </c>
      <c r="F10" s="156">
        <v>632</v>
      </c>
      <c r="G10" s="156">
        <v>1217152.45</v>
      </c>
      <c r="H10" s="10">
        <v>741</v>
      </c>
      <c r="I10" s="10">
        <v>1036025</v>
      </c>
      <c r="J10" s="49">
        <f t="shared" si="0"/>
        <v>1.1724683544303798</v>
      </c>
      <c r="K10" s="49">
        <f t="shared" si="1"/>
        <v>0.85118754022965659</v>
      </c>
      <c r="L10" s="49">
        <f t="shared" si="2"/>
        <v>0.3</v>
      </c>
      <c r="M10" s="49">
        <f t="shared" si="3"/>
        <v>0.59583127816075954</v>
      </c>
      <c r="N10" s="144">
        <f t="shared" si="4"/>
        <v>0.89583127816075958</v>
      </c>
      <c r="O10" s="47"/>
      <c r="P10" s="47"/>
    </row>
    <row r="11" spans="1:29" hidden="1">
      <c r="A11" s="175">
        <v>8</v>
      </c>
      <c r="B11" s="180" t="s">
        <v>1261</v>
      </c>
      <c r="C11" s="180" t="s">
        <v>1330</v>
      </c>
      <c r="D11" s="180" t="s">
        <v>233</v>
      </c>
      <c r="E11" s="159" t="s">
        <v>1306</v>
      </c>
      <c r="F11" s="156">
        <v>550</v>
      </c>
      <c r="G11" s="156">
        <v>1138631.4750000001</v>
      </c>
      <c r="H11" s="10">
        <v>753</v>
      </c>
      <c r="I11" s="10">
        <v>1190830</v>
      </c>
      <c r="J11" s="49">
        <f t="shared" si="0"/>
        <v>1.3690909090909091</v>
      </c>
      <c r="K11" s="49">
        <f t="shared" si="1"/>
        <v>1.0458432127919175</v>
      </c>
      <c r="L11" s="49">
        <f t="shared" si="2"/>
        <v>0.3</v>
      </c>
      <c r="M11" s="49">
        <f t="shared" si="3"/>
        <v>0.7</v>
      </c>
      <c r="N11" s="144">
        <f t="shared" si="4"/>
        <v>1</v>
      </c>
      <c r="O11" s="47"/>
      <c r="P11" s="47"/>
    </row>
    <row r="12" spans="1:29" hidden="1">
      <c r="A12" s="175">
        <v>9</v>
      </c>
      <c r="B12" s="180" t="s">
        <v>1261</v>
      </c>
      <c r="C12" s="180" t="s">
        <v>1330</v>
      </c>
      <c r="D12" s="180" t="s">
        <v>234</v>
      </c>
      <c r="E12" s="159" t="s">
        <v>1305</v>
      </c>
      <c r="F12" s="156">
        <v>597</v>
      </c>
      <c r="G12" s="156">
        <v>1216757.45</v>
      </c>
      <c r="H12" s="10">
        <v>1387</v>
      </c>
      <c r="I12" s="10">
        <v>1957385</v>
      </c>
      <c r="J12" s="49">
        <f t="shared" si="0"/>
        <v>2.3232830820770518</v>
      </c>
      <c r="K12" s="49">
        <f t="shared" si="1"/>
        <v>1.608689554356129</v>
      </c>
      <c r="L12" s="49">
        <f t="shared" si="2"/>
        <v>0.3</v>
      </c>
      <c r="M12" s="49">
        <f t="shared" si="3"/>
        <v>0.7</v>
      </c>
      <c r="N12" s="144">
        <f t="shared" si="4"/>
        <v>1</v>
      </c>
      <c r="O12" s="47"/>
      <c r="P12" s="47"/>
    </row>
    <row r="13" spans="1:29" hidden="1">
      <c r="A13" s="175">
        <v>10</v>
      </c>
      <c r="B13" s="180" t="s">
        <v>1261</v>
      </c>
      <c r="C13" s="180" t="s">
        <v>1330</v>
      </c>
      <c r="D13" s="180" t="s">
        <v>235</v>
      </c>
      <c r="E13" s="159" t="s">
        <v>1424</v>
      </c>
      <c r="F13" s="156">
        <v>514</v>
      </c>
      <c r="G13" s="156">
        <v>1059842.175</v>
      </c>
      <c r="H13" s="10">
        <v>789</v>
      </c>
      <c r="I13" s="10">
        <v>1078795</v>
      </c>
      <c r="J13" s="49">
        <f t="shared" si="0"/>
        <v>1.5350194552529184</v>
      </c>
      <c r="K13" s="49">
        <f t="shared" si="1"/>
        <v>1.0178826861650414</v>
      </c>
      <c r="L13" s="49">
        <f t="shared" si="2"/>
        <v>0.3</v>
      </c>
      <c r="M13" s="49">
        <f t="shared" si="3"/>
        <v>0.7</v>
      </c>
      <c r="N13" s="144">
        <f t="shared" si="4"/>
        <v>1</v>
      </c>
      <c r="O13" s="47"/>
      <c r="P13" s="47"/>
    </row>
    <row r="14" spans="1:29" hidden="1">
      <c r="A14" s="175">
        <v>11</v>
      </c>
      <c r="B14" s="180" t="s">
        <v>1304</v>
      </c>
      <c r="C14" s="180" t="s">
        <v>1330</v>
      </c>
      <c r="D14" s="180" t="s">
        <v>209</v>
      </c>
      <c r="E14" s="165" t="s">
        <v>210</v>
      </c>
      <c r="F14" s="156">
        <v>240</v>
      </c>
      <c r="G14" s="156">
        <v>476177.02500000002</v>
      </c>
      <c r="H14" s="10">
        <v>188</v>
      </c>
      <c r="I14" s="10">
        <v>285080</v>
      </c>
      <c r="J14" s="49">
        <f t="shared" si="0"/>
        <v>0.78333333333333333</v>
      </c>
      <c r="K14" s="49">
        <f t="shared" si="1"/>
        <v>0.59868491135203339</v>
      </c>
      <c r="L14" s="49">
        <f t="shared" si="2"/>
        <v>0.23499999999999999</v>
      </c>
      <c r="M14" s="49">
        <f t="shared" si="3"/>
        <v>0.41907943794642333</v>
      </c>
      <c r="N14" s="144">
        <f t="shared" si="4"/>
        <v>0.65407943794642331</v>
      </c>
      <c r="O14" s="47"/>
      <c r="P14" s="47"/>
    </row>
    <row r="15" spans="1:29" hidden="1">
      <c r="A15" s="175">
        <v>12</v>
      </c>
      <c r="B15" s="180" t="s">
        <v>1304</v>
      </c>
      <c r="C15" s="180" t="s">
        <v>1330</v>
      </c>
      <c r="D15" s="180" t="s">
        <v>208</v>
      </c>
      <c r="E15" s="165" t="s">
        <v>1425</v>
      </c>
      <c r="F15" s="156">
        <v>841</v>
      </c>
      <c r="G15" s="156">
        <v>1655807.325</v>
      </c>
      <c r="H15" s="10">
        <v>1063</v>
      </c>
      <c r="I15" s="10">
        <v>1686090</v>
      </c>
      <c r="J15" s="49">
        <f t="shared" si="0"/>
        <v>1.2639714625445897</v>
      </c>
      <c r="K15" s="49">
        <f t="shared" si="1"/>
        <v>1.0182887673842125</v>
      </c>
      <c r="L15" s="49">
        <f t="shared" si="2"/>
        <v>0.3</v>
      </c>
      <c r="M15" s="49">
        <f t="shared" si="3"/>
        <v>0.7</v>
      </c>
      <c r="N15" s="144">
        <f t="shared" si="4"/>
        <v>1</v>
      </c>
      <c r="O15" s="47"/>
      <c r="P15" s="47"/>
    </row>
    <row r="16" spans="1:29" hidden="1">
      <c r="A16" s="175">
        <v>13</v>
      </c>
      <c r="B16" s="180" t="s">
        <v>4</v>
      </c>
      <c r="C16" s="180" t="s">
        <v>1330</v>
      </c>
      <c r="D16" s="180" t="s">
        <v>218</v>
      </c>
      <c r="E16" s="180" t="s">
        <v>219</v>
      </c>
      <c r="F16" s="156">
        <v>708</v>
      </c>
      <c r="G16" s="156">
        <v>1391421.55</v>
      </c>
      <c r="H16" s="10">
        <v>717</v>
      </c>
      <c r="I16" s="10">
        <v>989590</v>
      </c>
      <c r="J16" s="49">
        <f t="shared" si="0"/>
        <v>1.0127118644067796</v>
      </c>
      <c r="K16" s="49">
        <f t="shared" si="1"/>
        <v>0.71120790101317599</v>
      </c>
      <c r="L16" s="49">
        <f t="shared" si="2"/>
        <v>0.3</v>
      </c>
      <c r="M16" s="49">
        <f t="shared" si="3"/>
        <v>0.49784553070922316</v>
      </c>
      <c r="N16" s="144">
        <f t="shared" si="4"/>
        <v>0.79784553070922315</v>
      </c>
      <c r="O16" s="47"/>
      <c r="P16" s="47"/>
    </row>
    <row r="17" spans="1:16" hidden="1">
      <c r="A17" s="175">
        <v>14</v>
      </c>
      <c r="B17" s="180" t="s">
        <v>4</v>
      </c>
      <c r="C17" s="180" t="s">
        <v>1330</v>
      </c>
      <c r="D17" s="180" t="s">
        <v>216</v>
      </c>
      <c r="E17" s="180" t="s">
        <v>217</v>
      </c>
      <c r="F17" s="156">
        <v>708</v>
      </c>
      <c r="G17" s="156">
        <v>1391421.55</v>
      </c>
      <c r="H17" s="10">
        <v>998</v>
      </c>
      <c r="I17" s="10">
        <v>1314080</v>
      </c>
      <c r="J17" s="49">
        <f t="shared" si="0"/>
        <v>1.4096045197740112</v>
      </c>
      <c r="K17" s="49">
        <f t="shared" si="1"/>
        <v>0.9444154433284434</v>
      </c>
      <c r="L17" s="49">
        <f t="shared" si="2"/>
        <v>0.3</v>
      </c>
      <c r="M17" s="49">
        <f t="shared" si="3"/>
        <v>0.66109081032991035</v>
      </c>
      <c r="N17" s="144">
        <f t="shared" si="4"/>
        <v>0.96109081032991028</v>
      </c>
      <c r="O17" s="47"/>
      <c r="P17" s="47"/>
    </row>
    <row r="18" spans="1:16" hidden="1">
      <c r="A18" s="175">
        <v>15</v>
      </c>
      <c r="B18" s="180" t="s">
        <v>4</v>
      </c>
      <c r="C18" s="180" t="s">
        <v>1330</v>
      </c>
      <c r="D18" s="180" t="s">
        <v>214</v>
      </c>
      <c r="E18" s="180" t="s">
        <v>215</v>
      </c>
      <c r="F18" s="156">
        <v>1366</v>
      </c>
      <c r="G18" s="156">
        <v>2699739.5</v>
      </c>
      <c r="H18" s="10">
        <v>1629</v>
      </c>
      <c r="I18" s="10">
        <v>2170230</v>
      </c>
      <c r="J18" s="49">
        <f t="shared" si="0"/>
        <v>1.192532942898975</v>
      </c>
      <c r="K18" s="49">
        <f t="shared" si="1"/>
        <v>0.80386644711461974</v>
      </c>
      <c r="L18" s="49">
        <f t="shared" si="2"/>
        <v>0.3</v>
      </c>
      <c r="M18" s="49">
        <f t="shared" si="3"/>
        <v>0.56270651298023378</v>
      </c>
      <c r="N18" s="144">
        <f t="shared" si="4"/>
        <v>0.86270651298023382</v>
      </c>
      <c r="O18" s="47"/>
      <c r="P18" s="47"/>
    </row>
    <row r="19" spans="1:16" hidden="1">
      <c r="A19" s="175">
        <v>16</v>
      </c>
      <c r="B19" s="180" t="s">
        <v>4</v>
      </c>
      <c r="C19" s="180" t="s">
        <v>1330</v>
      </c>
      <c r="D19" s="180" t="s">
        <v>212</v>
      </c>
      <c r="E19" s="180" t="s">
        <v>213</v>
      </c>
      <c r="F19" s="156">
        <v>946</v>
      </c>
      <c r="G19" s="156">
        <v>1870523.575</v>
      </c>
      <c r="H19" s="10">
        <v>933</v>
      </c>
      <c r="I19" s="10">
        <v>1845550</v>
      </c>
      <c r="J19" s="49">
        <f t="shared" si="0"/>
        <v>0.98625792811839319</v>
      </c>
      <c r="K19" s="49">
        <f t="shared" si="1"/>
        <v>0.98664888519247884</v>
      </c>
      <c r="L19" s="49">
        <f t="shared" si="2"/>
        <v>0.29587737843551792</v>
      </c>
      <c r="M19" s="49">
        <f t="shared" si="3"/>
        <v>0.69065421963473517</v>
      </c>
      <c r="N19" s="144">
        <f t="shared" si="4"/>
        <v>0.98653159807025315</v>
      </c>
      <c r="O19" s="47"/>
      <c r="P19" s="47"/>
    </row>
    <row r="20" spans="1:16" hidden="1">
      <c r="A20" s="175">
        <v>17</v>
      </c>
      <c r="B20" s="180" t="s">
        <v>4</v>
      </c>
      <c r="C20" s="180" t="s">
        <v>1330</v>
      </c>
      <c r="D20" s="180" t="s">
        <v>220</v>
      </c>
      <c r="E20" s="180" t="s">
        <v>221</v>
      </c>
      <c r="F20" s="156">
        <v>427</v>
      </c>
      <c r="G20" s="156">
        <v>843123.07499999995</v>
      </c>
      <c r="H20" s="10">
        <v>499</v>
      </c>
      <c r="I20" s="10">
        <v>872450</v>
      </c>
      <c r="J20" s="49">
        <f t="shared" si="0"/>
        <v>1.1686182669789227</v>
      </c>
      <c r="K20" s="49">
        <f t="shared" si="1"/>
        <v>1.0347836820857976</v>
      </c>
      <c r="L20" s="49">
        <f t="shared" si="2"/>
        <v>0.3</v>
      </c>
      <c r="M20" s="49">
        <f t="shared" si="3"/>
        <v>0.7</v>
      </c>
      <c r="N20" s="144">
        <f t="shared" si="4"/>
        <v>1</v>
      </c>
      <c r="O20" s="47"/>
      <c r="P20" s="47"/>
    </row>
    <row r="21" spans="1:16" hidden="1">
      <c r="A21" s="175">
        <v>18</v>
      </c>
      <c r="B21" s="180" t="s">
        <v>4</v>
      </c>
      <c r="C21" s="180" t="s">
        <v>1330</v>
      </c>
      <c r="D21" s="180" t="s">
        <v>211</v>
      </c>
      <c r="E21" s="180" t="s">
        <v>997</v>
      </c>
      <c r="F21" s="156">
        <v>567</v>
      </c>
      <c r="G21" s="156">
        <v>1128431.4750000001</v>
      </c>
      <c r="H21" s="10">
        <v>707</v>
      </c>
      <c r="I21" s="10">
        <v>942020</v>
      </c>
      <c r="J21" s="49">
        <f t="shared" si="0"/>
        <v>1.2469135802469136</v>
      </c>
      <c r="K21" s="49">
        <f t="shared" si="1"/>
        <v>0.83480478954204984</v>
      </c>
      <c r="L21" s="49">
        <f t="shared" si="2"/>
        <v>0.3</v>
      </c>
      <c r="M21" s="49">
        <f t="shared" si="3"/>
        <v>0.58436335267943484</v>
      </c>
      <c r="N21" s="144">
        <f t="shared" si="4"/>
        <v>0.88436335267943478</v>
      </c>
      <c r="O21" s="47"/>
      <c r="P21" s="47"/>
    </row>
    <row r="22" spans="1:16" hidden="1">
      <c r="A22" s="175">
        <v>19</v>
      </c>
      <c r="B22" s="180" t="s">
        <v>7</v>
      </c>
      <c r="C22" s="180" t="s">
        <v>1330</v>
      </c>
      <c r="D22" s="180" t="s">
        <v>248</v>
      </c>
      <c r="E22" s="180" t="s">
        <v>249</v>
      </c>
      <c r="F22" s="156">
        <v>610</v>
      </c>
      <c r="G22" s="156">
        <v>1193267.45</v>
      </c>
      <c r="H22" s="10">
        <v>1014</v>
      </c>
      <c r="I22" s="10">
        <v>1312025</v>
      </c>
      <c r="J22" s="49">
        <f t="shared" si="0"/>
        <v>1.6622950819672131</v>
      </c>
      <c r="K22" s="49">
        <f t="shared" si="1"/>
        <v>1.0995229946144933</v>
      </c>
      <c r="L22" s="49">
        <f t="shared" si="2"/>
        <v>0.3</v>
      </c>
      <c r="M22" s="49">
        <f t="shared" si="3"/>
        <v>0.7</v>
      </c>
      <c r="N22" s="144">
        <f t="shared" si="4"/>
        <v>1</v>
      </c>
      <c r="O22" s="47"/>
      <c r="P22" s="47"/>
    </row>
    <row r="23" spans="1:16" hidden="1">
      <c r="A23" s="175">
        <v>20</v>
      </c>
      <c r="B23" s="180" t="s">
        <v>7</v>
      </c>
      <c r="C23" s="180" t="s">
        <v>1330</v>
      </c>
      <c r="D23" s="180" t="s">
        <v>244</v>
      </c>
      <c r="E23" s="180" t="s">
        <v>245</v>
      </c>
      <c r="F23" s="156">
        <v>808</v>
      </c>
      <c r="G23" s="156">
        <v>1579523.5</v>
      </c>
      <c r="H23" s="10">
        <v>818</v>
      </c>
      <c r="I23" s="10">
        <v>1306750</v>
      </c>
      <c r="J23" s="49">
        <f t="shared" si="0"/>
        <v>1.0123762376237624</v>
      </c>
      <c r="K23" s="49">
        <f t="shared" si="1"/>
        <v>0.82730646299342803</v>
      </c>
      <c r="L23" s="49">
        <f t="shared" si="2"/>
        <v>0.3</v>
      </c>
      <c r="M23" s="49">
        <f t="shared" si="3"/>
        <v>0.57911452409539954</v>
      </c>
      <c r="N23" s="144">
        <f t="shared" si="4"/>
        <v>0.87911452409539947</v>
      </c>
      <c r="O23" s="47"/>
      <c r="P23" s="47"/>
    </row>
    <row r="24" spans="1:16" hidden="1">
      <c r="A24" s="175">
        <v>21</v>
      </c>
      <c r="B24" s="180" t="s">
        <v>7</v>
      </c>
      <c r="C24" s="180" t="s">
        <v>1330</v>
      </c>
      <c r="D24" s="180" t="s">
        <v>242</v>
      </c>
      <c r="E24" s="180" t="s">
        <v>243</v>
      </c>
      <c r="F24" s="156">
        <v>578</v>
      </c>
      <c r="G24" s="156">
        <v>1143041.4750000001</v>
      </c>
      <c r="H24" s="10">
        <v>884</v>
      </c>
      <c r="I24" s="10">
        <v>1050585</v>
      </c>
      <c r="J24" s="49">
        <f t="shared" si="0"/>
        <v>1.5294117647058822</v>
      </c>
      <c r="K24" s="49">
        <f t="shared" si="1"/>
        <v>0.91911363058807638</v>
      </c>
      <c r="L24" s="49">
        <f t="shared" si="2"/>
        <v>0.3</v>
      </c>
      <c r="M24" s="49">
        <f t="shared" si="3"/>
        <v>0.64337954141165343</v>
      </c>
      <c r="N24" s="144">
        <f t="shared" si="4"/>
        <v>0.94337954141165348</v>
      </c>
      <c r="O24" s="47"/>
      <c r="P24" s="47"/>
    </row>
    <row r="25" spans="1:16" hidden="1">
      <c r="A25" s="175">
        <v>22</v>
      </c>
      <c r="B25" s="180" t="s">
        <v>7</v>
      </c>
      <c r="C25" s="180" t="s">
        <v>1330</v>
      </c>
      <c r="D25" s="180" t="s">
        <v>246</v>
      </c>
      <c r="E25" s="180" t="s">
        <v>1399</v>
      </c>
      <c r="F25" s="156">
        <v>1848</v>
      </c>
      <c r="G25" s="156">
        <v>3627889.7250000001</v>
      </c>
      <c r="H25" s="10">
        <v>2072</v>
      </c>
      <c r="I25" s="10">
        <v>2747695</v>
      </c>
      <c r="J25" s="49">
        <f t="shared" si="0"/>
        <v>1.1212121212121211</v>
      </c>
      <c r="K25" s="49">
        <f t="shared" si="1"/>
        <v>0.75738106951417883</v>
      </c>
      <c r="L25" s="49">
        <f t="shared" si="2"/>
        <v>0.3</v>
      </c>
      <c r="M25" s="49">
        <f t="shared" si="3"/>
        <v>0.53016674865992519</v>
      </c>
      <c r="N25" s="144">
        <f t="shared" si="4"/>
        <v>0.83016674865992512</v>
      </c>
      <c r="O25" s="47"/>
      <c r="P25" s="47"/>
    </row>
    <row r="26" spans="1:16" hidden="1">
      <c r="A26" s="175">
        <v>23</v>
      </c>
      <c r="B26" s="180" t="s">
        <v>15</v>
      </c>
      <c r="C26" s="180" t="s">
        <v>1330</v>
      </c>
      <c r="D26" s="180" t="s">
        <v>224</v>
      </c>
      <c r="E26" s="180" t="s">
        <v>1366</v>
      </c>
      <c r="F26" s="156">
        <v>610</v>
      </c>
      <c r="G26" s="156">
        <v>1204520.3</v>
      </c>
      <c r="H26" s="10">
        <v>960</v>
      </c>
      <c r="I26" s="10">
        <v>1257005</v>
      </c>
      <c r="J26" s="49">
        <f t="shared" si="0"/>
        <v>1.5737704918032787</v>
      </c>
      <c r="K26" s="49">
        <f t="shared" si="1"/>
        <v>1.0435731137117406</v>
      </c>
      <c r="L26" s="49">
        <f t="shared" si="2"/>
        <v>0.3</v>
      </c>
      <c r="M26" s="49">
        <f t="shared" si="3"/>
        <v>0.7</v>
      </c>
      <c r="N26" s="144">
        <f t="shared" si="4"/>
        <v>1</v>
      </c>
      <c r="O26" s="47"/>
      <c r="P26" s="47"/>
    </row>
    <row r="27" spans="1:16" hidden="1">
      <c r="A27" s="175">
        <v>24</v>
      </c>
      <c r="B27" s="180" t="s">
        <v>15</v>
      </c>
      <c r="C27" s="180" t="s">
        <v>1330</v>
      </c>
      <c r="D27" s="180" t="s">
        <v>222</v>
      </c>
      <c r="E27" s="180" t="s">
        <v>223</v>
      </c>
      <c r="F27" s="156">
        <v>610</v>
      </c>
      <c r="G27" s="156">
        <v>1204520.3</v>
      </c>
      <c r="H27" s="10">
        <v>797</v>
      </c>
      <c r="I27" s="10">
        <v>1069235</v>
      </c>
      <c r="J27" s="49">
        <f t="shared" si="0"/>
        <v>1.3065573770491803</v>
      </c>
      <c r="K27" s="49">
        <f t="shared" si="1"/>
        <v>0.88768533000232541</v>
      </c>
      <c r="L27" s="49">
        <f t="shared" si="2"/>
        <v>0.3</v>
      </c>
      <c r="M27" s="49">
        <f t="shared" si="3"/>
        <v>0.6213797310016278</v>
      </c>
      <c r="N27" s="144">
        <f t="shared" si="4"/>
        <v>0.92137973100162784</v>
      </c>
      <c r="O27" s="47"/>
      <c r="P27" s="47"/>
    </row>
    <row r="28" spans="1:16" hidden="1">
      <c r="A28" s="175">
        <v>25</v>
      </c>
      <c r="B28" s="180" t="s">
        <v>15</v>
      </c>
      <c r="C28" s="180" t="s">
        <v>1330</v>
      </c>
      <c r="D28" s="180" t="s">
        <v>226</v>
      </c>
      <c r="E28" s="180" t="s">
        <v>227</v>
      </c>
      <c r="F28" s="156">
        <v>723</v>
      </c>
      <c r="G28" s="156">
        <v>1426499.4</v>
      </c>
      <c r="H28" s="10">
        <v>830</v>
      </c>
      <c r="I28" s="10">
        <v>1375805</v>
      </c>
      <c r="J28" s="49">
        <f t="shared" si="0"/>
        <v>1.1479944674965421</v>
      </c>
      <c r="K28" s="49">
        <f t="shared" si="1"/>
        <v>0.96446237551869984</v>
      </c>
      <c r="L28" s="49">
        <f t="shared" si="2"/>
        <v>0.3</v>
      </c>
      <c r="M28" s="49">
        <f t="shared" si="3"/>
        <v>0.67512366286308989</v>
      </c>
      <c r="N28" s="144">
        <f t="shared" si="4"/>
        <v>0.97512366286308994</v>
      </c>
      <c r="O28" s="47"/>
      <c r="P28" s="47"/>
    </row>
    <row r="29" spans="1:16" hidden="1">
      <c r="A29" s="175">
        <v>26</v>
      </c>
      <c r="B29" s="180" t="s">
        <v>15</v>
      </c>
      <c r="C29" s="180" t="s">
        <v>1330</v>
      </c>
      <c r="D29" s="180" t="s">
        <v>228</v>
      </c>
      <c r="E29" s="180" t="s">
        <v>229</v>
      </c>
      <c r="F29" s="156">
        <v>833</v>
      </c>
      <c r="G29" s="156">
        <v>1653125.65</v>
      </c>
      <c r="H29" s="10">
        <v>851</v>
      </c>
      <c r="I29" s="10">
        <v>1599680</v>
      </c>
      <c r="J29" s="49">
        <f t="shared" si="0"/>
        <v>1.021608643457383</v>
      </c>
      <c r="K29" s="49">
        <f t="shared" si="1"/>
        <v>0.96766994087835978</v>
      </c>
      <c r="L29" s="49">
        <f t="shared" si="2"/>
        <v>0.3</v>
      </c>
      <c r="M29" s="49">
        <f t="shared" si="3"/>
        <v>0.6773689586148518</v>
      </c>
      <c r="N29" s="144">
        <f t="shared" si="4"/>
        <v>0.97736895861485173</v>
      </c>
      <c r="O29" s="47"/>
      <c r="P29" s="47"/>
    </row>
    <row r="30" spans="1:16" hidden="1">
      <c r="A30" s="175">
        <v>27</v>
      </c>
      <c r="B30" s="180" t="s">
        <v>6</v>
      </c>
      <c r="C30" s="180" t="s">
        <v>1330</v>
      </c>
      <c r="D30" s="180" t="s">
        <v>232</v>
      </c>
      <c r="E30" s="180" t="s">
        <v>1367</v>
      </c>
      <c r="F30" s="156">
        <v>750</v>
      </c>
      <c r="G30" s="156">
        <v>1375720.575</v>
      </c>
      <c r="H30" s="10">
        <v>981</v>
      </c>
      <c r="I30" s="10">
        <v>1418740</v>
      </c>
      <c r="J30" s="49">
        <f t="shared" si="0"/>
        <v>1.3080000000000001</v>
      </c>
      <c r="K30" s="49">
        <f t="shared" si="1"/>
        <v>1.0312704671150246</v>
      </c>
      <c r="L30" s="49">
        <f t="shared" si="2"/>
        <v>0.3</v>
      </c>
      <c r="M30" s="49">
        <f t="shared" si="3"/>
        <v>0.7</v>
      </c>
      <c r="N30" s="144">
        <f t="shared" si="4"/>
        <v>1</v>
      </c>
      <c r="O30" s="47"/>
      <c r="P30" s="47"/>
    </row>
    <row r="31" spans="1:16" hidden="1">
      <c r="A31" s="175">
        <v>28</v>
      </c>
      <c r="B31" s="180" t="s">
        <v>6</v>
      </c>
      <c r="C31" s="180" t="s">
        <v>1330</v>
      </c>
      <c r="D31" s="180" t="s">
        <v>230</v>
      </c>
      <c r="E31" s="180" t="s">
        <v>1400</v>
      </c>
      <c r="F31" s="156">
        <v>809</v>
      </c>
      <c r="G31" s="156">
        <v>1479491.55</v>
      </c>
      <c r="H31" s="10">
        <v>1022</v>
      </c>
      <c r="I31" s="10">
        <v>1599775</v>
      </c>
      <c r="J31" s="49">
        <f t="shared" si="0"/>
        <v>1.2632880098887516</v>
      </c>
      <c r="K31" s="49">
        <f t="shared" si="1"/>
        <v>1.0813005319293645</v>
      </c>
      <c r="L31" s="49">
        <f t="shared" si="2"/>
        <v>0.3</v>
      </c>
      <c r="M31" s="49">
        <f t="shared" si="3"/>
        <v>0.7</v>
      </c>
      <c r="N31" s="144">
        <f t="shared" si="4"/>
        <v>1</v>
      </c>
      <c r="O31" s="47"/>
      <c r="P31" s="47"/>
    </row>
    <row r="32" spans="1:16" hidden="1">
      <c r="A32" s="175">
        <v>29</v>
      </c>
      <c r="B32" s="180" t="s">
        <v>9</v>
      </c>
      <c r="C32" s="180" t="s">
        <v>1330</v>
      </c>
      <c r="D32" s="180" t="s">
        <v>251</v>
      </c>
      <c r="E32" s="180" t="s">
        <v>1125</v>
      </c>
      <c r="F32" s="156">
        <v>927</v>
      </c>
      <c r="G32" s="156">
        <v>1782262.6</v>
      </c>
      <c r="H32" s="10">
        <v>1222</v>
      </c>
      <c r="I32" s="10">
        <v>1678560</v>
      </c>
      <c r="J32" s="49">
        <f t="shared" si="0"/>
        <v>1.3182308522114348</v>
      </c>
      <c r="K32" s="49">
        <f t="shared" si="1"/>
        <v>0.94181407386318938</v>
      </c>
      <c r="L32" s="49">
        <f t="shared" si="2"/>
        <v>0.3</v>
      </c>
      <c r="M32" s="49">
        <f t="shared" si="3"/>
        <v>0.65926985170423258</v>
      </c>
      <c r="N32" s="144">
        <f t="shared" si="4"/>
        <v>0.95926985170423262</v>
      </c>
      <c r="O32" s="47"/>
      <c r="P32" s="47"/>
    </row>
    <row r="33" spans="1:16" hidden="1">
      <c r="A33" s="175">
        <v>30</v>
      </c>
      <c r="B33" s="180" t="s">
        <v>9</v>
      </c>
      <c r="C33" s="180" t="s">
        <v>1330</v>
      </c>
      <c r="D33" s="180" t="s">
        <v>250</v>
      </c>
      <c r="E33" s="180" t="s">
        <v>1307</v>
      </c>
      <c r="F33" s="156">
        <v>1233</v>
      </c>
      <c r="G33" s="156">
        <v>2363187.75</v>
      </c>
      <c r="H33" s="10">
        <v>470</v>
      </c>
      <c r="I33" s="10">
        <v>916385</v>
      </c>
      <c r="J33" s="49">
        <f t="shared" si="0"/>
        <v>0.38118410381184104</v>
      </c>
      <c r="K33" s="49">
        <f t="shared" si="1"/>
        <v>0.38777494509270372</v>
      </c>
      <c r="L33" s="49">
        <f t="shared" si="2"/>
        <v>0.11435523114355231</v>
      </c>
      <c r="M33" s="49">
        <f t="shared" si="3"/>
        <v>0.2714424615648926</v>
      </c>
      <c r="N33" s="144">
        <f t="shared" si="4"/>
        <v>0.38579769270844488</v>
      </c>
      <c r="O33" s="47"/>
      <c r="P33" s="47"/>
    </row>
    <row r="34" spans="1:16" hidden="1">
      <c r="A34" s="175">
        <v>31</v>
      </c>
      <c r="B34" s="180" t="s">
        <v>16</v>
      </c>
      <c r="C34" s="180" t="s">
        <v>1330</v>
      </c>
      <c r="D34" s="180" t="s">
        <v>240</v>
      </c>
      <c r="E34" s="180" t="s">
        <v>1126</v>
      </c>
      <c r="F34" s="156">
        <v>548</v>
      </c>
      <c r="G34" s="156">
        <v>1081529.325</v>
      </c>
      <c r="H34" s="10">
        <v>727</v>
      </c>
      <c r="I34" s="10">
        <v>898745</v>
      </c>
      <c r="J34" s="49">
        <f t="shared" si="0"/>
        <v>1.3266423357664234</v>
      </c>
      <c r="K34" s="49">
        <f t="shared" si="1"/>
        <v>0.83099457335565086</v>
      </c>
      <c r="L34" s="49">
        <f t="shared" si="2"/>
        <v>0.3</v>
      </c>
      <c r="M34" s="49">
        <f t="shared" si="3"/>
        <v>0.58169620134895561</v>
      </c>
      <c r="N34" s="144">
        <f t="shared" si="4"/>
        <v>0.88169620134895554</v>
      </c>
      <c r="O34" s="47"/>
      <c r="P34" s="47"/>
    </row>
    <row r="35" spans="1:16" hidden="1">
      <c r="A35" s="175">
        <v>32</v>
      </c>
      <c r="B35" s="180" t="s">
        <v>16</v>
      </c>
      <c r="C35" s="180" t="s">
        <v>1330</v>
      </c>
      <c r="D35" s="180" t="s">
        <v>238</v>
      </c>
      <c r="E35" s="180" t="s">
        <v>239</v>
      </c>
      <c r="F35" s="156">
        <v>548</v>
      </c>
      <c r="G35" s="156">
        <v>1081529.325</v>
      </c>
      <c r="H35" s="10">
        <v>917</v>
      </c>
      <c r="I35" s="10">
        <v>1260350</v>
      </c>
      <c r="J35" s="49">
        <f t="shared" si="0"/>
        <v>1.6733576642335766</v>
      </c>
      <c r="K35" s="49">
        <f t="shared" si="1"/>
        <v>1.1653405699378516</v>
      </c>
      <c r="L35" s="49">
        <f t="shared" si="2"/>
        <v>0.3</v>
      </c>
      <c r="M35" s="49">
        <f t="shared" si="3"/>
        <v>0.7</v>
      </c>
      <c r="N35" s="144">
        <f t="shared" si="4"/>
        <v>1</v>
      </c>
      <c r="O35" s="47"/>
      <c r="P35" s="47"/>
    </row>
    <row r="36" spans="1:16" hidden="1">
      <c r="A36" s="175">
        <v>33</v>
      </c>
      <c r="B36" s="180" t="s">
        <v>16</v>
      </c>
      <c r="C36" s="180" t="s">
        <v>1330</v>
      </c>
      <c r="D36" s="180" t="s">
        <v>236</v>
      </c>
      <c r="E36" s="180" t="s">
        <v>237</v>
      </c>
      <c r="F36" s="156">
        <v>548</v>
      </c>
      <c r="G36" s="156">
        <v>1081529.325</v>
      </c>
      <c r="H36" s="10">
        <v>897</v>
      </c>
      <c r="I36" s="10">
        <v>1077885</v>
      </c>
      <c r="J36" s="49">
        <f t="shared" si="0"/>
        <v>1.6368613138686132</v>
      </c>
      <c r="K36" s="49">
        <f t="shared" si="1"/>
        <v>0.99663039649895768</v>
      </c>
      <c r="L36" s="49">
        <f t="shared" si="2"/>
        <v>0.3</v>
      </c>
      <c r="M36" s="49">
        <f t="shared" si="3"/>
        <v>0.6976412775492703</v>
      </c>
      <c r="N36" s="144">
        <f t="shared" si="4"/>
        <v>0.99764127754927023</v>
      </c>
      <c r="O36" s="47"/>
      <c r="P36" s="47"/>
    </row>
    <row r="37" spans="1:16" hidden="1">
      <c r="A37" s="175">
        <v>34</v>
      </c>
      <c r="B37" s="180" t="s">
        <v>16</v>
      </c>
      <c r="C37" s="180" t="s">
        <v>1330</v>
      </c>
      <c r="D37" s="180" t="s">
        <v>241</v>
      </c>
      <c r="E37" s="180" t="s">
        <v>1264</v>
      </c>
      <c r="F37" s="156">
        <v>967</v>
      </c>
      <c r="G37" s="156">
        <v>1913940.25</v>
      </c>
      <c r="H37" s="10">
        <v>851</v>
      </c>
      <c r="I37" s="10">
        <v>1351535</v>
      </c>
      <c r="J37" s="49">
        <f t="shared" si="0"/>
        <v>0.88004136504653563</v>
      </c>
      <c r="K37" s="49">
        <f t="shared" si="1"/>
        <v>0.70615318320412568</v>
      </c>
      <c r="L37" s="49">
        <f t="shared" si="2"/>
        <v>0.26401240951396066</v>
      </c>
      <c r="M37" s="49">
        <f t="shared" si="3"/>
        <v>0.49430722824288792</v>
      </c>
      <c r="N37" s="144">
        <f t="shared" si="4"/>
        <v>0.75831963775684863</v>
      </c>
      <c r="O37" s="47"/>
      <c r="P37" s="47"/>
    </row>
    <row r="38" spans="1:16" hidden="1">
      <c r="A38" s="175">
        <v>35</v>
      </c>
      <c r="B38" s="180" t="s">
        <v>10</v>
      </c>
      <c r="C38" s="180" t="s">
        <v>1330</v>
      </c>
      <c r="D38" s="180" t="s">
        <v>252</v>
      </c>
      <c r="E38" s="180" t="s">
        <v>253</v>
      </c>
      <c r="F38" s="156">
        <v>830</v>
      </c>
      <c r="G38" s="156">
        <v>1630630.65</v>
      </c>
      <c r="H38" s="10">
        <v>752</v>
      </c>
      <c r="I38" s="10">
        <v>996150</v>
      </c>
      <c r="J38" s="49">
        <f t="shared" si="0"/>
        <v>0.90602409638554215</v>
      </c>
      <c r="K38" s="49">
        <f t="shared" si="1"/>
        <v>0.61089861152799996</v>
      </c>
      <c r="L38" s="49">
        <f t="shared" si="2"/>
        <v>0.27180722891566261</v>
      </c>
      <c r="M38" s="49">
        <f t="shared" si="3"/>
        <v>0.42762902806959996</v>
      </c>
      <c r="N38" s="144">
        <f t="shared" si="4"/>
        <v>0.69943625698526257</v>
      </c>
      <c r="O38" s="47"/>
      <c r="P38" s="47"/>
    </row>
    <row r="39" spans="1:16" hidden="1">
      <c r="A39" s="175">
        <v>36</v>
      </c>
      <c r="B39" s="180" t="s">
        <v>10</v>
      </c>
      <c r="C39" s="180" t="s">
        <v>1330</v>
      </c>
      <c r="D39" s="180" t="s">
        <v>255</v>
      </c>
      <c r="E39" s="180" t="s">
        <v>1308</v>
      </c>
      <c r="F39" s="156">
        <v>1765</v>
      </c>
      <c r="G39" s="156">
        <v>3461169.9249999998</v>
      </c>
      <c r="H39" s="10">
        <v>1443</v>
      </c>
      <c r="I39" s="10">
        <v>2282990</v>
      </c>
      <c r="J39" s="49">
        <f t="shared" si="0"/>
        <v>0.81756373937677052</v>
      </c>
      <c r="K39" s="49">
        <f t="shared" si="1"/>
        <v>0.65960066956261909</v>
      </c>
      <c r="L39" s="49">
        <f t="shared" si="2"/>
        <v>0.24526912181303115</v>
      </c>
      <c r="M39" s="49">
        <f t="shared" si="3"/>
        <v>0.46172046869383332</v>
      </c>
      <c r="N39" s="144">
        <f t="shared" si="4"/>
        <v>0.7069895905068645</v>
      </c>
      <c r="O39" s="47"/>
      <c r="P39" s="47"/>
    </row>
    <row r="40" spans="1:16" hidden="1">
      <c r="A40" s="175">
        <v>37</v>
      </c>
      <c r="B40" s="180" t="s">
        <v>11</v>
      </c>
      <c r="C40" s="180" t="s">
        <v>1330</v>
      </c>
      <c r="D40" s="180" t="s">
        <v>257</v>
      </c>
      <c r="E40" s="180" t="s">
        <v>1383</v>
      </c>
      <c r="F40" s="156">
        <v>1539</v>
      </c>
      <c r="G40" s="156">
        <v>3011972.9</v>
      </c>
      <c r="H40" s="10">
        <v>2066</v>
      </c>
      <c r="I40" s="10">
        <v>3019770</v>
      </c>
      <c r="J40" s="49">
        <f t="shared" si="0"/>
        <v>1.3424301494476933</v>
      </c>
      <c r="K40" s="49">
        <f t="shared" si="1"/>
        <v>1.0025887019102995</v>
      </c>
      <c r="L40" s="49">
        <f t="shared" si="2"/>
        <v>0.3</v>
      </c>
      <c r="M40" s="49">
        <f t="shared" si="3"/>
        <v>0.7</v>
      </c>
      <c r="N40" s="144">
        <f t="shared" si="4"/>
        <v>1</v>
      </c>
      <c r="O40" s="47"/>
      <c r="P40" s="47"/>
    </row>
    <row r="41" spans="1:16" hidden="1">
      <c r="A41" s="175">
        <v>38</v>
      </c>
      <c r="B41" s="180" t="s">
        <v>11</v>
      </c>
      <c r="C41" s="180" t="s">
        <v>1330</v>
      </c>
      <c r="D41" s="180" t="s">
        <v>256</v>
      </c>
      <c r="E41" s="180" t="s">
        <v>1133</v>
      </c>
      <c r="F41" s="156">
        <v>1421</v>
      </c>
      <c r="G41" s="156">
        <v>2771126.65</v>
      </c>
      <c r="H41" s="10">
        <v>990</v>
      </c>
      <c r="I41" s="10">
        <v>1238795</v>
      </c>
      <c r="J41" s="49">
        <f t="shared" si="0"/>
        <v>0.69669247009148483</v>
      </c>
      <c r="K41" s="49">
        <f t="shared" si="1"/>
        <v>0.44703658708633909</v>
      </c>
      <c r="L41" s="49">
        <f t="shared" si="2"/>
        <v>0.20900774102744543</v>
      </c>
      <c r="M41" s="49">
        <f t="shared" si="3"/>
        <v>0.31292561096043736</v>
      </c>
      <c r="N41" s="144">
        <f t="shared" si="4"/>
        <v>0.52193335198788282</v>
      </c>
      <c r="O41" s="47"/>
      <c r="P41" s="47"/>
    </row>
    <row r="42" spans="1:16" hidden="1">
      <c r="A42" s="175">
        <v>39</v>
      </c>
      <c r="B42" s="180" t="s">
        <v>12</v>
      </c>
      <c r="C42" s="180" t="s">
        <v>1330</v>
      </c>
      <c r="D42" s="180" t="s">
        <v>258</v>
      </c>
      <c r="E42" s="180" t="s">
        <v>1001</v>
      </c>
      <c r="F42" s="156">
        <v>1655</v>
      </c>
      <c r="G42" s="156">
        <v>3203657.7</v>
      </c>
      <c r="H42" s="10">
        <v>1576</v>
      </c>
      <c r="I42" s="10">
        <v>2662520</v>
      </c>
      <c r="J42" s="49">
        <f t="shared" si="0"/>
        <v>0.95226586102719035</v>
      </c>
      <c r="K42" s="49">
        <f t="shared" si="1"/>
        <v>0.83108754096918647</v>
      </c>
      <c r="L42" s="49">
        <f t="shared" si="2"/>
        <v>0.28567975830815712</v>
      </c>
      <c r="M42" s="49">
        <f t="shared" si="3"/>
        <v>0.58176127867843053</v>
      </c>
      <c r="N42" s="144">
        <f t="shared" si="4"/>
        <v>0.8674410369865877</v>
      </c>
      <c r="O42" s="47"/>
      <c r="P42" s="47"/>
    </row>
    <row r="43" spans="1:16" hidden="1">
      <c r="A43" s="175">
        <v>40</v>
      </c>
      <c r="B43" s="180" t="s">
        <v>12</v>
      </c>
      <c r="C43" s="180" t="s">
        <v>1330</v>
      </c>
      <c r="D43" s="180" t="s">
        <v>259</v>
      </c>
      <c r="E43" s="180" t="s">
        <v>1099</v>
      </c>
      <c r="F43" s="156">
        <v>772</v>
      </c>
      <c r="G43" s="156">
        <v>1493375.375</v>
      </c>
      <c r="H43" s="10">
        <v>1100</v>
      </c>
      <c r="I43" s="10">
        <v>1536810</v>
      </c>
      <c r="J43" s="49">
        <f t="shared" si="0"/>
        <v>1.4248704663212435</v>
      </c>
      <c r="K43" s="49">
        <f t="shared" si="1"/>
        <v>1.0290848675605087</v>
      </c>
      <c r="L43" s="49">
        <f t="shared" si="2"/>
        <v>0.3</v>
      </c>
      <c r="M43" s="49">
        <f t="shared" si="3"/>
        <v>0.7</v>
      </c>
      <c r="N43" s="144">
        <f t="shared" si="4"/>
        <v>1</v>
      </c>
      <c r="O43" s="47"/>
      <c r="P43" s="47"/>
    </row>
    <row r="44" spans="1:16" hidden="1">
      <c r="A44" s="175">
        <v>41</v>
      </c>
      <c r="B44" s="180" t="s">
        <v>12</v>
      </c>
      <c r="C44" s="180" t="s">
        <v>1330</v>
      </c>
      <c r="D44" s="180" t="s">
        <v>260</v>
      </c>
      <c r="E44" s="180" t="s">
        <v>1002</v>
      </c>
      <c r="F44" s="156">
        <v>983</v>
      </c>
      <c r="G44" s="156">
        <v>1904761.425</v>
      </c>
      <c r="H44" s="10">
        <v>1350</v>
      </c>
      <c r="I44" s="10">
        <v>1773305</v>
      </c>
      <c r="J44" s="49">
        <f t="shared" si="0"/>
        <v>1.3733468972533063</v>
      </c>
      <c r="K44" s="49">
        <f t="shared" si="1"/>
        <v>0.93098535949193739</v>
      </c>
      <c r="L44" s="49">
        <f t="shared" si="2"/>
        <v>0.3</v>
      </c>
      <c r="M44" s="49">
        <f t="shared" si="3"/>
        <v>0.65168975164435616</v>
      </c>
      <c r="N44" s="144">
        <f t="shared" si="4"/>
        <v>0.9516897516443561</v>
      </c>
      <c r="O44" s="47"/>
      <c r="P44" s="47"/>
    </row>
    <row r="45" spans="1:16" hidden="1">
      <c r="A45" s="175">
        <v>42</v>
      </c>
      <c r="B45" s="180" t="s">
        <v>12</v>
      </c>
      <c r="C45" s="180" t="s">
        <v>1330</v>
      </c>
      <c r="D45" s="180" t="s">
        <v>261</v>
      </c>
      <c r="E45" s="180" t="s">
        <v>1003</v>
      </c>
      <c r="F45" s="156">
        <v>1037</v>
      </c>
      <c r="G45" s="156">
        <v>2004094.55</v>
      </c>
      <c r="H45" s="10">
        <v>1789</v>
      </c>
      <c r="I45" s="10">
        <v>2486915</v>
      </c>
      <c r="J45" s="49">
        <f t="shared" si="0"/>
        <v>1.725168756027001</v>
      </c>
      <c r="K45" s="49">
        <f t="shared" si="1"/>
        <v>1.2409170016454563</v>
      </c>
      <c r="L45" s="49">
        <f t="shared" si="2"/>
        <v>0.3</v>
      </c>
      <c r="M45" s="49">
        <f t="shared" si="3"/>
        <v>0.7</v>
      </c>
      <c r="N45" s="144">
        <f t="shared" si="4"/>
        <v>1</v>
      </c>
      <c r="O45" s="47"/>
      <c r="P45" s="47"/>
    </row>
    <row r="46" spans="1:16" hidden="1">
      <c r="A46" s="175">
        <v>43</v>
      </c>
      <c r="B46" s="180" t="s">
        <v>12</v>
      </c>
      <c r="C46" s="180" t="s">
        <v>1330</v>
      </c>
      <c r="D46" s="180" t="s">
        <v>1309</v>
      </c>
      <c r="E46" s="180" t="s">
        <v>1310</v>
      </c>
      <c r="F46" s="156">
        <v>256</v>
      </c>
      <c r="G46" s="156">
        <v>495394.17499999999</v>
      </c>
      <c r="H46" s="10">
        <v>263</v>
      </c>
      <c r="I46" s="10">
        <v>320750</v>
      </c>
      <c r="J46" s="49">
        <f t="shared" si="0"/>
        <v>1.02734375</v>
      </c>
      <c r="K46" s="49">
        <f t="shared" si="1"/>
        <v>0.64746421372435392</v>
      </c>
      <c r="L46" s="49">
        <f t="shared" si="2"/>
        <v>0.3</v>
      </c>
      <c r="M46" s="49">
        <f t="shared" si="3"/>
        <v>0.45322494960704773</v>
      </c>
      <c r="N46" s="144">
        <f t="shared" si="4"/>
        <v>0.75322494960704778</v>
      </c>
      <c r="O46" s="47"/>
      <c r="P46" s="47"/>
    </row>
    <row r="47" spans="1:16" hidden="1">
      <c r="A47" s="175">
        <v>44</v>
      </c>
      <c r="B47" s="180" t="s">
        <v>12</v>
      </c>
      <c r="C47" s="180" t="s">
        <v>1330</v>
      </c>
      <c r="D47" s="180" t="s">
        <v>1130</v>
      </c>
      <c r="E47" s="180" t="s">
        <v>1311</v>
      </c>
      <c r="F47" s="156">
        <v>460</v>
      </c>
      <c r="G47" s="156">
        <v>877835.22499999998</v>
      </c>
      <c r="H47" s="10">
        <v>287</v>
      </c>
      <c r="I47" s="10">
        <v>524900</v>
      </c>
      <c r="J47" s="49">
        <f t="shared" si="0"/>
        <v>0.62391304347826082</v>
      </c>
      <c r="K47" s="49">
        <f t="shared" si="1"/>
        <v>0.59794820833260598</v>
      </c>
      <c r="L47" s="49">
        <f t="shared" si="2"/>
        <v>0.18717391304347825</v>
      </c>
      <c r="M47" s="49">
        <f t="shared" si="3"/>
        <v>0.41856374583282419</v>
      </c>
      <c r="N47" s="144">
        <f t="shared" si="4"/>
        <v>0.60573765887630238</v>
      </c>
      <c r="O47" s="47"/>
      <c r="P47" s="47"/>
    </row>
    <row r="48" spans="1:16" hidden="1">
      <c r="A48" s="175">
        <v>45</v>
      </c>
      <c r="B48" s="180" t="s">
        <v>14</v>
      </c>
      <c r="C48" s="180" t="s">
        <v>1330</v>
      </c>
      <c r="D48" s="180" t="s">
        <v>262</v>
      </c>
      <c r="E48" s="180" t="s">
        <v>1100</v>
      </c>
      <c r="F48" s="156">
        <v>1023</v>
      </c>
      <c r="G48" s="156">
        <v>2028063.375</v>
      </c>
      <c r="H48" s="10">
        <v>1348</v>
      </c>
      <c r="I48" s="10">
        <v>1843565</v>
      </c>
      <c r="J48" s="49">
        <f t="shared" si="0"/>
        <v>1.3176930596285434</v>
      </c>
      <c r="K48" s="49">
        <f t="shared" si="1"/>
        <v>0.90902731281757898</v>
      </c>
      <c r="L48" s="49">
        <f t="shared" si="2"/>
        <v>0.3</v>
      </c>
      <c r="M48" s="49">
        <f t="shared" si="3"/>
        <v>0.6363191189723052</v>
      </c>
      <c r="N48" s="144">
        <f t="shared" si="4"/>
        <v>0.93631911897230524</v>
      </c>
      <c r="O48" s="47"/>
      <c r="P48" s="47"/>
    </row>
    <row r="49" spans="1:16" hidden="1">
      <c r="A49" s="175">
        <v>46</v>
      </c>
      <c r="B49" s="180" t="s">
        <v>14</v>
      </c>
      <c r="C49" s="180" t="s">
        <v>1330</v>
      </c>
      <c r="D49" s="180" t="s">
        <v>263</v>
      </c>
      <c r="E49" s="180" t="s">
        <v>1004</v>
      </c>
      <c r="F49" s="156">
        <v>523</v>
      </c>
      <c r="G49" s="156">
        <v>1047205.025</v>
      </c>
      <c r="H49" s="10">
        <v>639</v>
      </c>
      <c r="I49" s="10">
        <v>957850</v>
      </c>
      <c r="J49" s="49">
        <f t="shared" si="0"/>
        <v>1.2217973231357553</v>
      </c>
      <c r="K49" s="49">
        <f t="shared" si="1"/>
        <v>0.91467284546309346</v>
      </c>
      <c r="L49" s="49">
        <f t="shared" si="2"/>
        <v>0.3</v>
      </c>
      <c r="M49" s="49">
        <f t="shared" si="3"/>
        <v>0.64027099182416536</v>
      </c>
      <c r="N49" s="144">
        <f t="shared" si="4"/>
        <v>0.9402709918241654</v>
      </c>
      <c r="O49" s="47"/>
      <c r="P49" s="47"/>
    </row>
    <row r="50" spans="1:16" hidden="1">
      <c r="A50" s="175">
        <v>47</v>
      </c>
      <c r="B50" s="180" t="s">
        <v>14</v>
      </c>
      <c r="C50" s="180" t="s">
        <v>1330</v>
      </c>
      <c r="D50" s="180" t="s">
        <v>264</v>
      </c>
      <c r="E50" s="180" t="s">
        <v>1005</v>
      </c>
      <c r="F50" s="156">
        <v>635</v>
      </c>
      <c r="G50" s="156">
        <v>1255281.2749999999</v>
      </c>
      <c r="H50" s="10">
        <v>903</v>
      </c>
      <c r="I50" s="10">
        <v>1444325</v>
      </c>
      <c r="J50" s="49">
        <f t="shared" si="0"/>
        <v>1.4220472440944882</v>
      </c>
      <c r="K50" s="49">
        <f t="shared" si="1"/>
        <v>1.1505986974911262</v>
      </c>
      <c r="L50" s="49">
        <f t="shared" si="2"/>
        <v>0.3</v>
      </c>
      <c r="M50" s="49">
        <f t="shared" si="3"/>
        <v>0.7</v>
      </c>
      <c r="N50" s="144">
        <f t="shared" si="4"/>
        <v>1</v>
      </c>
      <c r="O50" s="47"/>
      <c r="P50" s="47"/>
    </row>
    <row r="51" spans="1:16" hidden="1">
      <c r="A51" s="175">
        <v>48</v>
      </c>
      <c r="B51" s="180" t="s">
        <v>2</v>
      </c>
      <c r="C51" s="180" t="s">
        <v>1330</v>
      </c>
      <c r="D51" s="180" t="s">
        <v>204</v>
      </c>
      <c r="E51" s="180" t="s">
        <v>205</v>
      </c>
      <c r="F51" s="156">
        <v>1187</v>
      </c>
      <c r="G51" s="156">
        <v>2273450.7999999998</v>
      </c>
      <c r="H51" s="10">
        <v>1382</v>
      </c>
      <c r="I51" s="10">
        <v>1944850</v>
      </c>
      <c r="J51" s="49">
        <f t="shared" si="0"/>
        <v>1.164279696714406</v>
      </c>
      <c r="K51" s="49">
        <f t="shared" si="1"/>
        <v>0.85546166206895713</v>
      </c>
      <c r="L51" s="49">
        <f t="shared" si="2"/>
        <v>0.3</v>
      </c>
      <c r="M51" s="49">
        <f t="shared" si="3"/>
        <v>0.59882316344826991</v>
      </c>
      <c r="N51" s="144">
        <f t="shared" si="4"/>
        <v>0.89882316344826996</v>
      </c>
      <c r="O51" s="47"/>
      <c r="P51" s="47"/>
    </row>
    <row r="52" spans="1:16" hidden="1">
      <c r="A52" s="175">
        <v>49</v>
      </c>
      <c r="B52" s="180" t="s">
        <v>2</v>
      </c>
      <c r="C52" s="180" t="s">
        <v>1330</v>
      </c>
      <c r="D52" s="180" t="s">
        <v>203</v>
      </c>
      <c r="E52" s="180" t="s">
        <v>995</v>
      </c>
      <c r="F52" s="156">
        <v>1402</v>
      </c>
      <c r="G52" s="156">
        <v>2680968.5249999999</v>
      </c>
      <c r="H52" s="10">
        <v>2294</v>
      </c>
      <c r="I52" s="10">
        <v>2935195</v>
      </c>
      <c r="J52" s="49">
        <f t="shared" si="0"/>
        <v>1.6362339514978601</v>
      </c>
      <c r="K52" s="49">
        <f t="shared" si="1"/>
        <v>1.0948263557103866</v>
      </c>
      <c r="L52" s="49">
        <f t="shared" si="2"/>
        <v>0.3</v>
      </c>
      <c r="M52" s="49">
        <f t="shared" si="3"/>
        <v>0.7</v>
      </c>
      <c r="N52" s="144">
        <f t="shared" si="4"/>
        <v>1</v>
      </c>
      <c r="O52" s="47"/>
      <c r="P52" s="47"/>
    </row>
    <row r="53" spans="1:16" hidden="1">
      <c r="A53" s="175">
        <v>50</v>
      </c>
      <c r="B53" s="180" t="s">
        <v>2</v>
      </c>
      <c r="C53" s="180" t="s">
        <v>1330</v>
      </c>
      <c r="D53" s="180" t="s">
        <v>206</v>
      </c>
      <c r="E53" s="180" t="s">
        <v>1128</v>
      </c>
      <c r="F53" s="156">
        <v>964</v>
      </c>
      <c r="G53" s="156">
        <v>1850642.6</v>
      </c>
      <c r="H53" s="10">
        <v>997</v>
      </c>
      <c r="I53" s="10">
        <v>1504305</v>
      </c>
      <c r="J53" s="49">
        <f t="shared" si="0"/>
        <v>1.0342323651452283</v>
      </c>
      <c r="K53" s="49">
        <f t="shared" si="1"/>
        <v>0.81285549138445201</v>
      </c>
      <c r="L53" s="49">
        <f t="shared" si="2"/>
        <v>0.3</v>
      </c>
      <c r="M53" s="49">
        <f t="shared" si="3"/>
        <v>0.56899884396911637</v>
      </c>
      <c r="N53" s="144">
        <f t="shared" si="4"/>
        <v>0.86899884396911631</v>
      </c>
      <c r="O53" s="47"/>
      <c r="P53" s="47"/>
    </row>
    <row r="54" spans="1:16" hidden="1">
      <c r="A54" s="175">
        <v>51</v>
      </c>
      <c r="B54" s="180" t="s">
        <v>2</v>
      </c>
      <c r="C54" s="180" t="s">
        <v>1330</v>
      </c>
      <c r="D54" s="180" t="s">
        <v>207</v>
      </c>
      <c r="E54" s="181" t="s">
        <v>1426</v>
      </c>
      <c r="F54" s="156">
        <v>837</v>
      </c>
      <c r="G54" s="156">
        <v>1600516.35</v>
      </c>
      <c r="H54" s="10">
        <v>1524</v>
      </c>
      <c r="I54" s="10">
        <v>2157585</v>
      </c>
      <c r="J54" s="49">
        <f t="shared" si="0"/>
        <v>1.8207885304659499</v>
      </c>
      <c r="K54" s="49">
        <f t="shared" si="1"/>
        <v>1.3480555821875859</v>
      </c>
      <c r="L54" s="49">
        <f t="shared" si="2"/>
        <v>0.3</v>
      </c>
      <c r="M54" s="49">
        <f t="shared" si="3"/>
        <v>0.7</v>
      </c>
      <c r="N54" s="144">
        <f t="shared" si="4"/>
        <v>1</v>
      </c>
      <c r="O54" s="47"/>
      <c r="P54" s="47"/>
    </row>
    <row r="55" spans="1:16" hidden="1">
      <c r="A55" s="175">
        <v>52</v>
      </c>
      <c r="B55" s="185" t="s">
        <v>142</v>
      </c>
      <c r="C55" s="185" t="s">
        <v>173</v>
      </c>
      <c r="D55" s="157" t="s">
        <v>300</v>
      </c>
      <c r="E55" s="158" t="s">
        <v>301</v>
      </c>
      <c r="F55" s="177">
        <v>708.64499999999998</v>
      </c>
      <c r="G55" s="177">
        <v>1389026.6924999999</v>
      </c>
      <c r="H55" s="10">
        <v>655</v>
      </c>
      <c r="I55" s="10">
        <v>734015</v>
      </c>
      <c r="J55" s="49">
        <f t="shared" si="0"/>
        <v>0.92429919070902922</v>
      </c>
      <c r="K55" s="49">
        <f t="shared" si="1"/>
        <v>0.52843836908483321</v>
      </c>
      <c r="L55" s="49">
        <f t="shared" si="2"/>
        <v>0.27728975721270877</v>
      </c>
      <c r="M55" s="49">
        <f t="shared" si="3"/>
        <v>0.36990685835938325</v>
      </c>
      <c r="N55" s="144">
        <f t="shared" si="4"/>
        <v>0.64719661557209207</v>
      </c>
      <c r="O55" s="47"/>
      <c r="P55" s="47"/>
    </row>
    <row r="56" spans="1:16" hidden="1">
      <c r="A56" s="175">
        <v>53</v>
      </c>
      <c r="B56" s="185" t="s">
        <v>142</v>
      </c>
      <c r="C56" s="185" t="s">
        <v>173</v>
      </c>
      <c r="D56" s="185" t="s">
        <v>304</v>
      </c>
      <c r="E56" s="161" t="s">
        <v>305</v>
      </c>
      <c r="F56" s="177">
        <v>944.8599999999999</v>
      </c>
      <c r="G56" s="177">
        <v>1852035.59</v>
      </c>
      <c r="H56" s="10">
        <v>986</v>
      </c>
      <c r="I56" s="10">
        <v>1231020</v>
      </c>
      <c r="J56" s="49">
        <f t="shared" si="0"/>
        <v>1.0435408420295071</v>
      </c>
      <c r="K56" s="49">
        <f t="shared" si="1"/>
        <v>0.66468485089965246</v>
      </c>
      <c r="L56" s="49">
        <f t="shared" si="2"/>
        <v>0.3</v>
      </c>
      <c r="M56" s="49">
        <f t="shared" si="3"/>
        <v>0.46527939562975668</v>
      </c>
      <c r="N56" s="144">
        <f t="shared" si="4"/>
        <v>0.76527939562975666</v>
      </c>
      <c r="O56" s="47"/>
      <c r="P56" s="47"/>
    </row>
    <row r="57" spans="1:16" hidden="1">
      <c r="A57" s="175">
        <v>54</v>
      </c>
      <c r="B57" s="185" t="s">
        <v>142</v>
      </c>
      <c r="C57" s="185" t="s">
        <v>173</v>
      </c>
      <c r="D57" s="157" t="s">
        <v>298</v>
      </c>
      <c r="E57" s="161" t="s">
        <v>299</v>
      </c>
      <c r="F57" s="177">
        <v>444.63999999999993</v>
      </c>
      <c r="G57" s="177">
        <v>871546.16</v>
      </c>
      <c r="H57" s="10">
        <v>940</v>
      </c>
      <c r="I57" s="10">
        <v>1046620</v>
      </c>
      <c r="J57" s="49">
        <f t="shared" si="0"/>
        <v>2.1140698092839152</v>
      </c>
      <c r="K57" s="49">
        <f t="shared" si="1"/>
        <v>1.2008773006354592</v>
      </c>
      <c r="L57" s="49">
        <f t="shared" si="2"/>
        <v>0.3</v>
      </c>
      <c r="M57" s="49">
        <f t="shared" si="3"/>
        <v>0.7</v>
      </c>
      <c r="N57" s="144">
        <f t="shared" si="4"/>
        <v>1</v>
      </c>
      <c r="O57" s="47"/>
      <c r="P57" s="47"/>
    </row>
    <row r="58" spans="1:16" hidden="1">
      <c r="A58" s="175">
        <v>55</v>
      </c>
      <c r="B58" s="185" t="s">
        <v>142</v>
      </c>
      <c r="C58" s="185" t="s">
        <v>173</v>
      </c>
      <c r="D58" s="157" t="s">
        <v>302</v>
      </c>
      <c r="E58" s="158" t="s">
        <v>303</v>
      </c>
      <c r="F58" s="177">
        <v>680.85500000000002</v>
      </c>
      <c r="G58" s="177">
        <v>1334555.0574999999</v>
      </c>
      <c r="H58" s="10">
        <v>1097</v>
      </c>
      <c r="I58" s="10">
        <v>1127770</v>
      </c>
      <c r="J58" s="49">
        <f t="shared" si="0"/>
        <v>1.6112094351954527</v>
      </c>
      <c r="K58" s="49">
        <f t="shared" si="1"/>
        <v>0.84505318357762849</v>
      </c>
      <c r="L58" s="49">
        <f t="shared" si="2"/>
        <v>0.3</v>
      </c>
      <c r="M58" s="49">
        <f t="shared" si="3"/>
        <v>0.59153722850433987</v>
      </c>
      <c r="N58" s="144">
        <f t="shared" si="4"/>
        <v>0.89153722850433992</v>
      </c>
      <c r="O58" s="47"/>
      <c r="P58" s="47"/>
    </row>
    <row r="59" spans="1:16" hidden="1">
      <c r="A59" s="175">
        <v>56</v>
      </c>
      <c r="B59" s="185" t="s">
        <v>149</v>
      </c>
      <c r="C59" s="185" t="s">
        <v>173</v>
      </c>
      <c r="D59" s="157" t="s">
        <v>1339</v>
      </c>
      <c r="E59" s="158" t="s">
        <v>1340</v>
      </c>
      <c r="F59" s="177">
        <v>2139.3350000000005</v>
      </c>
      <c r="G59" s="177">
        <v>4179102.2766249999</v>
      </c>
      <c r="H59" s="10">
        <v>1311</v>
      </c>
      <c r="I59" s="10">
        <v>2422690</v>
      </c>
      <c r="J59" s="49">
        <f t="shared" si="0"/>
        <v>0.61280725085131582</v>
      </c>
      <c r="K59" s="49">
        <f t="shared" si="1"/>
        <v>0.57971541245851954</v>
      </c>
      <c r="L59" s="49">
        <f t="shared" si="2"/>
        <v>0.18384217525539473</v>
      </c>
      <c r="M59" s="49">
        <f t="shared" si="3"/>
        <v>0.40580078872096365</v>
      </c>
      <c r="N59" s="144">
        <f t="shared" si="4"/>
        <v>0.5896429639763584</v>
      </c>
      <c r="O59" s="47"/>
      <c r="P59" s="47"/>
    </row>
    <row r="60" spans="1:16" hidden="1">
      <c r="A60" s="175">
        <v>57</v>
      </c>
      <c r="B60" s="185" t="s">
        <v>149</v>
      </c>
      <c r="C60" s="185" t="s">
        <v>173</v>
      </c>
      <c r="D60" s="157" t="s">
        <v>1080</v>
      </c>
      <c r="E60" s="158" t="s">
        <v>348</v>
      </c>
      <c r="F60" s="177">
        <v>1036.5849999999998</v>
      </c>
      <c r="G60" s="177">
        <v>2024925.8453749996</v>
      </c>
      <c r="H60" s="10">
        <v>714</v>
      </c>
      <c r="I60" s="10">
        <v>1232405</v>
      </c>
      <c r="J60" s="49">
        <f t="shared" si="0"/>
        <v>0.68880024310596832</v>
      </c>
      <c r="K60" s="49">
        <f t="shared" si="1"/>
        <v>0.60861734903273401</v>
      </c>
      <c r="L60" s="49">
        <f t="shared" si="2"/>
        <v>0.20664007293179049</v>
      </c>
      <c r="M60" s="49">
        <f t="shared" si="3"/>
        <v>0.42603214432291381</v>
      </c>
      <c r="N60" s="144">
        <f t="shared" si="4"/>
        <v>0.63267221725470435</v>
      </c>
      <c r="O60" s="47"/>
      <c r="P60" s="47"/>
    </row>
    <row r="61" spans="1:16" hidden="1">
      <c r="A61" s="175">
        <v>58</v>
      </c>
      <c r="B61" s="185" t="s">
        <v>149</v>
      </c>
      <c r="C61" s="185" t="s">
        <v>173</v>
      </c>
      <c r="D61" s="157" t="s">
        <v>1079</v>
      </c>
      <c r="E61" s="158" t="s">
        <v>1318</v>
      </c>
      <c r="F61" s="177">
        <v>1235.0800000000002</v>
      </c>
      <c r="G61" s="177">
        <v>2412677.6030000006</v>
      </c>
      <c r="H61" s="10">
        <v>873</v>
      </c>
      <c r="I61" s="10">
        <v>1761820</v>
      </c>
      <c r="J61" s="49">
        <f t="shared" si="0"/>
        <v>0.7068368040936619</v>
      </c>
      <c r="K61" s="49">
        <f t="shared" si="1"/>
        <v>0.73023432463968518</v>
      </c>
      <c r="L61" s="49">
        <f t="shared" si="2"/>
        <v>0.21205104122809856</v>
      </c>
      <c r="M61" s="49">
        <f t="shared" si="3"/>
        <v>0.51116402724777965</v>
      </c>
      <c r="N61" s="144">
        <f t="shared" si="4"/>
        <v>0.72321506847587824</v>
      </c>
      <c r="O61" s="47"/>
      <c r="P61" s="47"/>
    </row>
    <row r="62" spans="1:16" hidden="1">
      <c r="A62" s="175">
        <v>59</v>
      </c>
      <c r="B62" s="185" t="s">
        <v>144</v>
      </c>
      <c r="C62" s="185" t="s">
        <v>173</v>
      </c>
      <c r="D62" s="157" t="s">
        <v>321</v>
      </c>
      <c r="E62" s="158" t="s">
        <v>322</v>
      </c>
      <c r="F62" s="177">
        <v>1524.0499999999997</v>
      </c>
      <c r="G62" s="177">
        <v>2964388.9137499998</v>
      </c>
      <c r="H62" s="10">
        <v>1283</v>
      </c>
      <c r="I62" s="10">
        <v>2038460</v>
      </c>
      <c r="J62" s="49">
        <f t="shared" si="0"/>
        <v>0.84183589777238299</v>
      </c>
      <c r="K62" s="49">
        <f t="shared" si="1"/>
        <v>0.68764931299831211</v>
      </c>
      <c r="L62" s="49">
        <f t="shared" si="2"/>
        <v>0.25255076933171489</v>
      </c>
      <c r="M62" s="49">
        <f t="shared" si="3"/>
        <v>0.48135451909881843</v>
      </c>
      <c r="N62" s="144">
        <f t="shared" si="4"/>
        <v>0.73390528843053326</v>
      </c>
      <c r="O62" s="47"/>
      <c r="P62" s="47"/>
    </row>
    <row r="63" spans="1:16" hidden="1">
      <c r="A63" s="175">
        <v>60</v>
      </c>
      <c r="B63" s="185" t="s">
        <v>144</v>
      </c>
      <c r="C63" s="185" t="s">
        <v>173</v>
      </c>
      <c r="D63" s="157" t="s">
        <v>320</v>
      </c>
      <c r="E63" s="158" t="s">
        <v>1007</v>
      </c>
      <c r="F63" s="177">
        <v>1246.9500000000003</v>
      </c>
      <c r="G63" s="177">
        <v>2425409.1112500001</v>
      </c>
      <c r="H63" s="10">
        <v>852</v>
      </c>
      <c r="I63" s="10">
        <v>1093475</v>
      </c>
      <c r="J63" s="49">
        <f t="shared" si="0"/>
        <v>0.68326717189943442</v>
      </c>
      <c r="K63" s="49">
        <f t="shared" si="1"/>
        <v>0.45084146626151994</v>
      </c>
      <c r="L63" s="49">
        <f t="shared" si="2"/>
        <v>0.20498015156983032</v>
      </c>
      <c r="M63" s="49">
        <f t="shared" si="3"/>
        <v>0.31558902638306396</v>
      </c>
      <c r="N63" s="144">
        <f t="shared" si="4"/>
        <v>0.52056917795289426</v>
      </c>
      <c r="O63" s="47"/>
      <c r="P63" s="47"/>
    </row>
    <row r="64" spans="1:16" hidden="1">
      <c r="A64" s="175">
        <v>61</v>
      </c>
      <c r="B64" s="185" t="s">
        <v>1082</v>
      </c>
      <c r="C64" s="185" t="s">
        <v>173</v>
      </c>
      <c r="D64" s="157" t="s">
        <v>1192</v>
      </c>
      <c r="E64" s="158" t="s">
        <v>1341</v>
      </c>
      <c r="F64" s="177">
        <v>889.35</v>
      </c>
      <c r="G64" s="177">
        <v>1725867.8202500006</v>
      </c>
      <c r="H64" s="10">
        <v>624</v>
      </c>
      <c r="I64" s="10">
        <v>839930</v>
      </c>
      <c r="J64" s="49">
        <f t="shared" si="0"/>
        <v>0.70163602631135091</v>
      </c>
      <c r="K64" s="49">
        <f t="shared" si="1"/>
        <v>0.48667110548380926</v>
      </c>
      <c r="L64" s="49">
        <f t="shared" si="2"/>
        <v>0.21049080789340527</v>
      </c>
      <c r="M64" s="49">
        <f t="shared" si="3"/>
        <v>0.34066977383866648</v>
      </c>
      <c r="N64" s="144">
        <f t="shared" si="4"/>
        <v>0.55116058173207172</v>
      </c>
      <c r="O64" s="47"/>
      <c r="P64" s="47"/>
    </row>
    <row r="65" spans="1:16" hidden="1">
      <c r="A65" s="175">
        <v>62</v>
      </c>
      <c r="B65" s="185" t="s">
        <v>1082</v>
      </c>
      <c r="C65" s="185" t="s">
        <v>173</v>
      </c>
      <c r="D65" s="157" t="s">
        <v>1193</v>
      </c>
      <c r="E65" s="158" t="s">
        <v>1319</v>
      </c>
      <c r="F65" s="177">
        <v>925.64999999999975</v>
      </c>
      <c r="G65" s="177">
        <v>1796311.4047499998</v>
      </c>
      <c r="H65" s="10">
        <v>443</v>
      </c>
      <c r="I65" s="10">
        <v>720600</v>
      </c>
      <c r="J65" s="49">
        <f t="shared" si="0"/>
        <v>0.47858261762005089</v>
      </c>
      <c r="K65" s="49">
        <f t="shared" si="1"/>
        <v>0.40115538881204671</v>
      </c>
      <c r="L65" s="49">
        <f t="shared" si="2"/>
        <v>0.14357478528601525</v>
      </c>
      <c r="M65" s="49">
        <f t="shared" si="3"/>
        <v>0.2808087721684327</v>
      </c>
      <c r="N65" s="144">
        <f t="shared" si="4"/>
        <v>0.42438355745444795</v>
      </c>
      <c r="O65" s="47"/>
      <c r="P65" s="47"/>
    </row>
    <row r="66" spans="1:16" hidden="1">
      <c r="A66" s="175">
        <v>63</v>
      </c>
      <c r="B66" s="185" t="s">
        <v>158</v>
      </c>
      <c r="C66" s="185" t="s">
        <v>173</v>
      </c>
      <c r="D66" s="157" t="s">
        <v>288</v>
      </c>
      <c r="E66" s="158" t="s">
        <v>1165</v>
      </c>
      <c r="F66" s="177">
        <v>4921.6500000000015</v>
      </c>
      <c r="G66" s="177">
        <v>9606323.6437500007</v>
      </c>
      <c r="H66" s="10">
        <v>9850</v>
      </c>
      <c r="I66" s="10">
        <v>10562580</v>
      </c>
      <c r="J66" s="49">
        <f t="shared" si="0"/>
        <v>2.0013613320735928</v>
      </c>
      <c r="K66" s="49">
        <f t="shared" si="1"/>
        <v>1.099544465886505</v>
      </c>
      <c r="L66" s="49">
        <f t="shared" si="2"/>
        <v>0.3</v>
      </c>
      <c r="M66" s="49">
        <f t="shared" si="3"/>
        <v>0.7</v>
      </c>
      <c r="N66" s="144">
        <f t="shared" si="4"/>
        <v>1</v>
      </c>
      <c r="O66" s="47"/>
      <c r="P66" s="47"/>
    </row>
    <row r="67" spans="1:16" hidden="1">
      <c r="A67" s="175">
        <v>64</v>
      </c>
      <c r="B67" s="185" t="s">
        <v>158</v>
      </c>
      <c r="C67" s="185" t="s">
        <v>173</v>
      </c>
      <c r="D67" s="157" t="s">
        <v>289</v>
      </c>
      <c r="E67" s="161" t="s">
        <v>290</v>
      </c>
      <c r="F67" s="177">
        <v>5249.7599999999984</v>
      </c>
      <c r="G67" s="177">
        <v>10246745.219999999</v>
      </c>
      <c r="H67" s="10">
        <v>9923</v>
      </c>
      <c r="I67" s="10">
        <v>11628065</v>
      </c>
      <c r="J67" s="49">
        <f t="shared" si="0"/>
        <v>1.8901816463990742</v>
      </c>
      <c r="K67" s="49">
        <f t="shared" si="1"/>
        <v>1.1348057115057264</v>
      </c>
      <c r="L67" s="49">
        <f t="shared" si="2"/>
        <v>0.3</v>
      </c>
      <c r="M67" s="49">
        <f t="shared" si="3"/>
        <v>0.7</v>
      </c>
      <c r="N67" s="144">
        <f t="shared" si="4"/>
        <v>1</v>
      </c>
      <c r="O67" s="47"/>
      <c r="P67" s="47"/>
    </row>
    <row r="68" spans="1:16" hidden="1">
      <c r="A68" s="175">
        <v>65</v>
      </c>
      <c r="B68" s="185" t="s">
        <v>158</v>
      </c>
      <c r="C68" s="185" t="s">
        <v>173</v>
      </c>
      <c r="D68" s="157" t="s">
        <v>291</v>
      </c>
      <c r="E68" s="158" t="s">
        <v>1346</v>
      </c>
      <c r="F68" s="177">
        <v>765.59000000000026</v>
      </c>
      <c r="G68" s="177">
        <v>1494317.0112500002</v>
      </c>
      <c r="H68" s="10">
        <v>581</v>
      </c>
      <c r="I68" s="10">
        <v>1001255</v>
      </c>
      <c r="J68" s="49">
        <f t="shared" ref="J68:J131" si="5">IFERROR(H68/F68,0)</f>
        <v>0.75889183505531654</v>
      </c>
      <c r="K68" s="49">
        <f t="shared" ref="K68:K131" si="6">IFERROR(I68/G68,0)</f>
        <v>0.67004189369593503</v>
      </c>
      <c r="L68" s="49">
        <f t="shared" si="2"/>
        <v>0.22766755051659496</v>
      </c>
      <c r="M68" s="49">
        <f t="shared" si="3"/>
        <v>0.46902932558715449</v>
      </c>
      <c r="N68" s="144">
        <f t="shared" si="4"/>
        <v>0.69669687610374942</v>
      </c>
      <c r="O68" s="47"/>
      <c r="P68" s="47"/>
    </row>
    <row r="69" spans="1:16" hidden="1">
      <c r="A69" s="175">
        <v>66</v>
      </c>
      <c r="B69" s="185" t="s">
        <v>156</v>
      </c>
      <c r="C69" s="185" t="s">
        <v>173</v>
      </c>
      <c r="D69" s="157" t="s">
        <v>271</v>
      </c>
      <c r="E69" s="158" t="s">
        <v>1312</v>
      </c>
      <c r="F69" s="177">
        <v>2410.5649999999991</v>
      </c>
      <c r="G69" s="177">
        <v>4708075.8587499987</v>
      </c>
      <c r="H69" s="10">
        <v>1322</v>
      </c>
      <c r="I69" s="10">
        <v>2856865</v>
      </c>
      <c r="J69" s="49">
        <f t="shared" si="5"/>
        <v>0.54841914654863089</v>
      </c>
      <c r="K69" s="49">
        <f t="shared" si="6"/>
        <v>0.60680097044113945</v>
      </c>
      <c r="L69" s="49">
        <f t="shared" ref="L69:L132" si="7">IF((J69*0.3)&gt;30%,30%,(J69*0.3))</f>
        <v>0.16452574396458927</v>
      </c>
      <c r="M69" s="49">
        <f t="shared" ref="M69:M132" si="8">IF((K69*0.7)&gt;70%,70%,(K69*0.7))</f>
        <v>0.42476067930879757</v>
      </c>
      <c r="N69" s="144">
        <f t="shared" ref="N69:N132" si="9">L69+M69</f>
        <v>0.58928642327338687</v>
      </c>
      <c r="O69" s="47"/>
      <c r="P69" s="47"/>
    </row>
    <row r="70" spans="1:16" hidden="1">
      <c r="A70" s="175">
        <v>67</v>
      </c>
      <c r="B70" s="185" t="s">
        <v>156</v>
      </c>
      <c r="C70" s="185" t="s">
        <v>173</v>
      </c>
      <c r="D70" s="157" t="s">
        <v>274</v>
      </c>
      <c r="E70" s="158" t="s">
        <v>1335</v>
      </c>
      <c r="F70" s="177">
        <v>1029.2299999999998</v>
      </c>
      <c r="G70" s="177">
        <v>2010189.6925000004</v>
      </c>
      <c r="H70" s="10">
        <v>575</v>
      </c>
      <c r="I70" s="10">
        <v>1142185</v>
      </c>
      <c r="J70" s="49">
        <f t="shared" si="5"/>
        <v>0.55867007374444988</v>
      </c>
      <c r="K70" s="49">
        <f t="shared" si="6"/>
        <v>0.56819762048401801</v>
      </c>
      <c r="L70" s="49">
        <f t="shared" si="7"/>
        <v>0.16760102212333497</v>
      </c>
      <c r="M70" s="49">
        <f t="shared" si="8"/>
        <v>0.39773833433881256</v>
      </c>
      <c r="N70" s="144">
        <f t="shared" si="9"/>
        <v>0.5653393564621475</v>
      </c>
      <c r="O70" s="47"/>
      <c r="P70" s="47"/>
    </row>
    <row r="71" spans="1:16" hidden="1">
      <c r="A71" s="175">
        <v>68</v>
      </c>
      <c r="B71" s="185" t="s">
        <v>156</v>
      </c>
      <c r="C71" s="185" t="s">
        <v>173</v>
      </c>
      <c r="D71" s="157" t="s">
        <v>276</v>
      </c>
      <c r="E71" s="158" t="s">
        <v>1368</v>
      </c>
      <c r="F71" s="177">
        <v>1002.1450000000001</v>
      </c>
      <c r="G71" s="177">
        <v>1957289.9637499996</v>
      </c>
      <c r="H71" s="10">
        <v>577</v>
      </c>
      <c r="I71" s="10">
        <v>1031760</v>
      </c>
      <c r="J71" s="49">
        <f t="shared" si="5"/>
        <v>0.57576498410908594</v>
      </c>
      <c r="K71" s="49">
        <f t="shared" si="6"/>
        <v>0.5271370206299103</v>
      </c>
      <c r="L71" s="49">
        <f t="shared" si="7"/>
        <v>0.17272949523272577</v>
      </c>
      <c r="M71" s="49">
        <f t="shared" si="8"/>
        <v>0.36899591444093721</v>
      </c>
      <c r="N71" s="144">
        <f t="shared" si="9"/>
        <v>0.54172540967366301</v>
      </c>
      <c r="O71" s="47"/>
      <c r="P71" s="47"/>
    </row>
    <row r="72" spans="1:16" hidden="1">
      <c r="A72" s="175">
        <v>69</v>
      </c>
      <c r="B72" s="185" t="s">
        <v>156</v>
      </c>
      <c r="C72" s="185" t="s">
        <v>173</v>
      </c>
      <c r="D72" s="157" t="s">
        <v>273</v>
      </c>
      <c r="E72" s="158" t="s">
        <v>1018</v>
      </c>
      <c r="F72" s="177">
        <v>975.06000000000006</v>
      </c>
      <c r="G72" s="177">
        <v>1904390.2349999996</v>
      </c>
      <c r="H72" s="10">
        <v>591</v>
      </c>
      <c r="I72" s="10">
        <v>1049840</v>
      </c>
      <c r="J72" s="49">
        <f t="shared" si="5"/>
        <v>0.60611654667405079</v>
      </c>
      <c r="K72" s="49">
        <f t="shared" si="6"/>
        <v>0.55127356815080508</v>
      </c>
      <c r="L72" s="49">
        <f t="shared" si="7"/>
        <v>0.18183496400221524</v>
      </c>
      <c r="M72" s="49">
        <f t="shared" si="8"/>
        <v>0.38589149770556352</v>
      </c>
      <c r="N72" s="144">
        <f t="shared" si="9"/>
        <v>0.56772646170777874</v>
      </c>
      <c r="O72" s="47"/>
      <c r="P72" s="47"/>
    </row>
    <row r="73" spans="1:16" hidden="1">
      <c r="A73" s="175">
        <v>70</v>
      </c>
      <c r="B73" s="185" t="s">
        <v>1162</v>
      </c>
      <c r="C73" s="185" t="s">
        <v>173</v>
      </c>
      <c r="D73" s="157" t="s">
        <v>278</v>
      </c>
      <c r="E73" s="158" t="s">
        <v>1014</v>
      </c>
      <c r="F73" s="177">
        <v>1255.0500000000002</v>
      </c>
      <c r="G73" s="177">
        <v>2442488.5462500001</v>
      </c>
      <c r="H73" s="10">
        <v>372</v>
      </c>
      <c r="I73" s="10">
        <v>681865</v>
      </c>
      <c r="J73" s="49">
        <f t="shared" si="5"/>
        <v>0.29640253376359504</v>
      </c>
      <c r="K73" s="49">
        <f t="shared" si="6"/>
        <v>0.27916814637549908</v>
      </c>
      <c r="L73" s="49">
        <f t="shared" si="7"/>
        <v>8.8920760129078513E-2</v>
      </c>
      <c r="M73" s="49">
        <f t="shared" si="8"/>
        <v>0.19541770246284934</v>
      </c>
      <c r="N73" s="144">
        <f t="shared" si="9"/>
        <v>0.28433846259192785</v>
      </c>
      <c r="O73" s="47"/>
      <c r="P73" s="47"/>
    </row>
    <row r="74" spans="1:16" hidden="1">
      <c r="A74" s="175">
        <v>71</v>
      </c>
      <c r="B74" s="185" t="s">
        <v>1162</v>
      </c>
      <c r="C74" s="185" t="s">
        <v>173</v>
      </c>
      <c r="D74" s="157" t="s">
        <v>279</v>
      </c>
      <c r="E74" s="158" t="s">
        <v>1313</v>
      </c>
      <c r="F74" s="177">
        <v>1031.93</v>
      </c>
      <c r="G74" s="177">
        <v>2008268.3602499997</v>
      </c>
      <c r="H74" s="10">
        <v>845</v>
      </c>
      <c r="I74" s="10">
        <v>1610435</v>
      </c>
      <c r="J74" s="49">
        <f t="shared" si="5"/>
        <v>0.81885399203434339</v>
      </c>
      <c r="K74" s="49">
        <f t="shared" si="6"/>
        <v>0.80190229148435355</v>
      </c>
      <c r="L74" s="49">
        <f t="shared" si="7"/>
        <v>0.245656197610303</v>
      </c>
      <c r="M74" s="49">
        <f t="shared" si="8"/>
        <v>0.56133160403904747</v>
      </c>
      <c r="N74" s="144">
        <f t="shared" si="9"/>
        <v>0.80698780164935047</v>
      </c>
      <c r="O74" s="47"/>
      <c r="P74" s="47"/>
    </row>
    <row r="75" spans="1:16" hidden="1">
      <c r="A75" s="175">
        <v>72</v>
      </c>
      <c r="B75" s="185" t="s">
        <v>1162</v>
      </c>
      <c r="C75" s="185" t="s">
        <v>173</v>
      </c>
      <c r="D75" s="157" t="s">
        <v>277</v>
      </c>
      <c r="E75" s="158" t="s">
        <v>1314</v>
      </c>
      <c r="F75" s="177">
        <v>502.02</v>
      </c>
      <c r="G75" s="177">
        <v>976995.41850000003</v>
      </c>
      <c r="H75" s="10">
        <v>536</v>
      </c>
      <c r="I75" s="10">
        <v>891425</v>
      </c>
      <c r="J75" s="49">
        <f t="shared" si="5"/>
        <v>1.067686546352735</v>
      </c>
      <c r="K75" s="49">
        <f t="shared" si="6"/>
        <v>0.91241471875950253</v>
      </c>
      <c r="L75" s="49">
        <f t="shared" si="7"/>
        <v>0.3</v>
      </c>
      <c r="M75" s="49">
        <f t="shared" si="8"/>
        <v>0.63869030313165176</v>
      </c>
      <c r="N75" s="144">
        <f t="shared" si="9"/>
        <v>0.9386903031316518</v>
      </c>
      <c r="O75" s="47"/>
      <c r="P75" s="47"/>
    </row>
    <row r="76" spans="1:16" hidden="1">
      <c r="A76" s="175">
        <v>73</v>
      </c>
      <c r="B76" s="185" t="s">
        <v>155</v>
      </c>
      <c r="C76" s="185" t="s">
        <v>173</v>
      </c>
      <c r="D76" s="185" t="s">
        <v>314</v>
      </c>
      <c r="E76" s="161" t="s">
        <v>315</v>
      </c>
      <c r="F76" s="177">
        <v>821.69999999999959</v>
      </c>
      <c r="G76" s="177">
        <v>1620867.0825</v>
      </c>
      <c r="H76" s="10">
        <v>1033</v>
      </c>
      <c r="I76" s="10">
        <v>1098425</v>
      </c>
      <c r="J76" s="49">
        <f t="shared" si="5"/>
        <v>1.2571498113666795</v>
      </c>
      <c r="K76" s="49">
        <f t="shared" si="6"/>
        <v>0.67767740603739479</v>
      </c>
      <c r="L76" s="49">
        <f t="shared" si="7"/>
        <v>0.3</v>
      </c>
      <c r="M76" s="49">
        <f t="shared" si="8"/>
        <v>0.47437418422617633</v>
      </c>
      <c r="N76" s="144">
        <f t="shared" si="9"/>
        <v>0.77437418422617632</v>
      </c>
      <c r="O76" s="47"/>
      <c r="P76" s="47"/>
    </row>
    <row r="77" spans="1:16" hidden="1">
      <c r="A77" s="175">
        <v>74</v>
      </c>
      <c r="B77" s="185" t="s">
        <v>155</v>
      </c>
      <c r="C77" s="185" t="s">
        <v>173</v>
      </c>
      <c r="D77" s="157" t="s">
        <v>318</v>
      </c>
      <c r="E77" s="161" t="s">
        <v>319</v>
      </c>
      <c r="F77" s="177">
        <v>474.75999999999982</v>
      </c>
      <c r="G77" s="177">
        <v>936500.98100000003</v>
      </c>
      <c r="H77" s="10">
        <v>527</v>
      </c>
      <c r="I77" s="10">
        <v>574580</v>
      </c>
      <c r="J77" s="49">
        <f t="shared" si="5"/>
        <v>1.1100345437694839</v>
      </c>
      <c r="K77" s="49">
        <f t="shared" si="6"/>
        <v>0.61353913306792363</v>
      </c>
      <c r="L77" s="49">
        <f t="shared" si="7"/>
        <v>0.3</v>
      </c>
      <c r="M77" s="49">
        <f t="shared" si="8"/>
        <v>0.42947739314754652</v>
      </c>
      <c r="N77" s="144">
        <f t="shared" si="9"/>
        <v>0.72947739314754645</v>
      </c>
      <c r="O77" s="47"/>
      <c r="P77" s="47"/>
    </row>
    <row r="78" spans="1:16" hidden="1">
      <c r="A78" s="175">
        <v>75</v>
      </c>
      <c r="B78" s="185" t="s">
        <v>155</v>
      </c>
      <c r="C78" s="185" t="s">
        <v>173</v>
      </c>
      <c r="D78" s="157" t="s">
        <v>316</v>
      </c>
      <c r="E78" s="161" t="s">
        <v>317</v>
      </c>
      <c r="F78" s="177">
        <v>529.53999999999985</v>
      </c>
      <c r="G78" s="177">
        <v>1044558.7864999999</v>
      </c>
      <c r="H78" s="10">
        <v>625</v>
      </c>
      <c r="I78" s="10">
        <v>636495</v>
      </c>
      <c r="J78" s="49">
        <f t="shared" si="5"/>
        <v>1.1802696680137481</v>
      </c>
      <c r="K78" s="49">
        <f t="shared" si="6"/>
        <v>0.60934339763940137</v>
      </c>
      <c r="L78" s="49">
        <f t="shared" si="7"/>
        <v>0.3</v>
      </c>
      <c r="M78" s="49">
        <f t="shared" si="8"/>
        <v>0.42654037834758096</v>
      </c>
      <c r="N78" s="144">
        <f t="shared" si="9"/>
        <v>0.72654037834758101</v>
      </c>
      <c r="O78" s="47"/>
      <c r="P78" s="47"/>
    </row>
    <row r="79" spans="1:16" s="179" customFormat="1" hidden="1">
      <c r="A79" s="175">
        <v>76</v>
      </c>
      <c r="B79" s="182" t="s">
        <v>1446</v>
      </c>
      <c r="C79" s="183" t="s">
        <v>173</v>
      </c>
      <c r="D79" s="157" t="s">
        <v>1195</v>
      </c>
      <c r="E79" s="176" t="s">
        <v>397</v>
      </c>
      <c r="F79" s="177">
        <v>1621.8000000000002</v>
      </c>
      <c r="G79" s="177">
        <v>3147348.5775000001</v>
      </c>
      <c r="H79" s="10">
        <v>1621</v>
      </c>
      <c r="I79" s="10">
        <v>2728455</v>
      </c>
      <c r="J79" s="49">
        <f t="shared" si="5"/>
        <v>0.99950672092736459</v>
      </c>
      <c r="K79" s="49">
        <f t="shared" si="6"/>
        <v>0.86690588373508493</v>
      </c>
      <c r="L79" s="49">
        <f t="shared" si="7"/>
        <v>0.29985201627820934</v>
      </c>
      <c r="M79" s="49">
        <f t="shared" si="8"/>
        <v>0.60683411861455938</v>
      </c>
      <c r="N79" s="144">
        <f t="shared" si="9"/>
        <v>0.90668613489276872</v>
      </c>
      <c r="O79" s="178"/>
      <c r="P79" s="178"/>
    </row>
    <row r="80" spans="1:16" hidden="1">
      <c r="A80" s="175">
        <v>77</v>
      </c>
      <c r="B80" s="182" t="s">
        <v>1446</v>
      </c>
      <c r="C80" s="183" t="s">
        <v>173</v>
      </c>
      <c r="D80" s="157" t="s">
        <v>1196</v>
      </c>
      <c r="E80" s="176" t="s">
        <v>1021</v>
      </c>
      <c r="F80" s="177">
        <v>1405.56</v>
      </c>
      <c r="G80" s="177">
        <v>2727702.1004999997</v>
      </c>
      <c r="H80" s="10">
        <v>1300</v>
      </c>
      <c r="I80" s="10">
        <v>2002255</v>
      </c>
      <c r="J80" s="49">
        <f t="shared" si="5"/>
        <v>0.92489826119126894</v>
      </c>
      <c r="K80" s="49">
        <f t="shared" si="6"/>
        <v>0.73404460099692626</v>
      </c>
      <c r="L80" s="49">
        <f t="shared" si="7"/>
        <v>0.27746947835738067</v>
      </c>
      <c r="M80" s="49">
        <f t="shared" si="8"/>
        <v>0.51383122069784837</v>
      </c>
      <c r="N80" s="144">
        <f t="shared" si="9"/>
        <v>0.79130069905522904</v>
      </c>
      <c r="O80" s="47"/>
      <c r="P80" s="47"/>
    </row>
    <row r="81" spans="1:16" hidden="1">
      <c r="A81" s="175">
        <v>78</v>
      </c>
      <c r="B81" s="182" t="s">
        <v>1446</v>
      </c>
      <c r="C81" s="183" t="s">
        <v>173</v>
      </c>
      <c r="D81" s="157" t="s">
        <v>1194</v>
      </c>
      <c r="E81" s="176" t="s">
        <v>1274</v>
      </c>
      <c r="F81" s="177">
        <v>2378.6400000000003</v>
      </c>
      <c r="G81" s="177">
        <v>4616111.2470000014</v>
      </c>
      <c r="H81" s="10">
        <v>2029</v>
      </c>
      <c r="I81" s="10">
        <v>3383005</v>
      </c>
      <c r="J81" s="49">
        <f t="shared" si="5"/>
        <v>0.85300844179867474</v>
      </c>
      <c r="K81" s="49">
        <f t="shared" si="6"/>
        <v>0.73286903607416443</v>
      </c>
      <c r="L81" s="49">
        <f t="shared" si="7"/>
        <v>0.25590253253960243</v>
      </c>
      <c r="M81" s="49">
        <f t="shared" si="8"/>
        <v>0.51300832525191509</v>
      </c>
      <c r="N81" s="144">
        <f t="shared" si="9"/>
        <v>0.76891085779151758</v>
      </c>
      <c r="O81" s="47"/>
      <c r="P81" s="47"/>
    </row>
    <row r="82" spans="1:16" hidden="1">
      <c r="A82" s="175">
        <v>79</v>
      </c>
      <c r="B82" s="185" t="s">
        <v>145</v>
      </c>
      <c r="C82" s="185" t="s">
        <v>173</v>
      </c>
      <c r="D82" s="157" t="s">
        <v>323</v>
      </c>
      <c r="E82" s="186" t="s">
        <v>324</v>
      </c>
      <c r="F82" s="177">
        <v>1185.5149999999994</v>
      </c>
      <c r="G82" s="177">
        <v>2311010.4843749995</v>
      </c>
      <c r="H82" s="10">
        <v>893</v>
      </c>
      <c r="I82" s="10">
        <v>1437410</v>
      </c>
      <c r="J82" s="49">
        <f t="shared" si="5"/>
        <v>0.75325913210714368</v>
      </c>
      <c r="K82" s="49">
        <f t="shared" si="6"/>
        <v>0.62198333141216355</v>
      </c>
      <c r="L82" s="49">
        <f t="shared" si="7"/>
        <v>0.2259777396321431</v>
      </c>
      <c r="M82" s="49">
        <f t="shared" si="8"/>
        <v>0.43538833198851445</v>
      </c>
      <c r="N82" s="144">
        <f t="shared" si="9"/>
        <v>0.66136607162065753</v>
      </c>
      <c r="O82" s="47"/>
      <c r="P82" s="47"/>
    </row>
    <row r="83" spans="1:16" hidden="1">
      <c r="A83" s="175">
        <v>80</v>
      </c>
      <c r="B83" s="185" t="s">
        <v>145</v>
      </c>
      <c r="C83" s="185" t="s">
        <v>173</v>
      </c>
      <c r="D83" s="157" t="s">
        <v>327</v>
      </c>
      <c r="E83" s="186" t="s">
        <v>1320</v>
      </c>
      <c r="F83" s="177">
        <v>1590.3249999999998</v>
      </c>
      <c r="G83" s="177">
        <v>3100136.015625</v>
      </c>
      <c r="H83" s="10">
        <v>1163</v>
      </c>
      <c r="I83" s="10">
        <v>1899270</v>
      </c>
      <c r="J83" s="49">
        <f t="shared" si="5"/>
        <v>0.7312970619213055</v>
      </c>
      <c r="K83" s="49">
        <f t="shared" si="6"/>
        <v>0.61264086170009524</v>
      </c>
      <c r="L83" s="49">
        <f t="shared" si="7"/>
        <v>0.21938911857639165</v>
      </c>
      <c r="M83" s="49">
        <f t="shared" si="8"/>
        <v>0.42884860319006662</v>
      </c>
      <c r="N83" s="144">
        <f t="shared" si="9"/>
        <v>0.64823772176645833</v>
      </c>
      <c r="O83" s="47"/>
      <c r="P83" s="47"/>
    </row>
    <row r="84" spans="1:16" hidden="1">
      <c r="A84" s="175">
        <v>81</v>
      </c>
      <c r="B84" s="185" t="s">
        <v>145</v>
      </c>
      <c r="C84" s="185" t="s">
        <v>173</v>
      </c>
      <c r="D84" s="157" t="s">
        <v>331</v>
      </c>
      <c r="E84" s="158" t="s">
        <v>332</v>
      </c>
      <c r="F84" s="177">
        <v>780.70500000000015</v>
      </c>
      <c r="G84" s="177">
        <v>1521884.9531250005</v>
      </c>
      <c r="H84" s="10">
        <v>589</v>
      </c>
      <c r="I84" s="10">
        <v>781400</v>
      </c>
      <c r="J84" s="49">
        <f t="shared" si="5"/>
        <v>0.75444630174009375</v>
      </c>
      <c r="K84" s="49">
        <f t="shared" si="6"/>
        <v>0.51344222728235323</v>
      </c>
      <c r="L84" s="49">
        <f t="shared" si="7"/>
        <v>0.22633389052202812</v>
      </c>
      <c r="M84" s="49">
        <f t="shared" si="8"/>
        <v>0.35940955909764721</v>
      </c>
      <c r="N84" s="144">
        <f t="shared" si="9"/>
        <v>0.58574344961967539</v>
      </c>
      <c r="O84" s="47"/>
      <c r="P84" s="47"/>
    </row>
    <row r="85" spans="1:16" hidden="1">
      <c r="A85" s="175">
        <v>82</v>
      </c>
      <c r="B85" s="185" t="s">
        <v>145</v>
      </c>
      <c r="C85" s="185" t="s">
        <v>173</v>
      </c>
      <c r="D85" s="157" t="s">
        <v>333</v>
      </c>
      <c r="E85" s="161" t="s">
        <v>1167</v>
      </c>
      <c r="F85" s="177">
        <v>751.79000000000019</v>
      </c>
      <c r="G85" s="177">
        <v>1465518.8437500002</v>
      </c>
      <c r="H85" s="10">
        <v>739</v>
      </c>
      <c r="I85" s="10">
        <v>1071885</v>
      </c>
      <c r="J85" s="49">
        <f t="shared" si="5"/>
        <v>0.98298727038135625</v>
      </c>
      <c r="K85" s="49">
        <f t="shared" si="6"/>
        <v>0.73140308264971765</v>
      </c>
      <c r="L85" s="49">
        <f t="shared" si="7"/>
        <v>0.29489618111440685</v>
      </c>
      <c r="M85" s="49">
        <f t="shared" si="8"/>
        <v>0.51198215785480228</v>
      </c>
      <c r="N85" s="144">
        <f t="shared" si="9"/>
        <v>0.80687833896920913</v>
      </c>
      <c r="O85" s="47"/>
      <c r="P85" s="47"/>
    </row>
    <row r="86" spans="1:16" hidden="1">
      <c r="A86" s="175">
        <v>83</v>
      </c>
      <c r="B86" s="185" t="s">
        <v>145</v>
      </c>
      <c r="C86" s="185" t="s">
        <v>173</v>
      </c>
      <c r="D86" s="157" t="s">
        <v>325</v>
      </c>
      <c r="E86" s="158" t="s">
        <v>1362</v>
      </c>
      <c r="F86" s="177">
        <v>751.79000000000019</v>
      </c>
      <c r="G86" s="177">
        <v>1465518.8437500002</v>
      </c>
      <c r="H86" s="10">
        <v>650</v>
      </c>
      <c r="I86" s="10">
        <v>1028855</v>
      </c>
      <c r="J86" s="49">
        <f t="shared" si="5"/>
        <v>0.86460314715545539</v>
      </c>
      <c r="K86" s="49">
        <f t="shared" si="6"/>
        <v>0.70204146769436571</v>
      </c>
      <c r="L86" s="49">
        <f t="shared" si="7"/>
        <v>0.25938094414663659</v>
      </c>
      <c r="M86" s="49">
        <f t="shared" si="8"/>
        <v>0.49142902738605598</v>
      </c>
      <c r="N86" s="144">
        <f t="shared" si="9"/>
        <v>0.75080997153269258</v>
      </c>
      <c r="O86" s="47"/>
      <c r="P86" s="47"/>
    </row>
    <row r="87" spans="1:16" hidden="1">
      <c r="A87" s="175">
        <v>84</v>
      </c>
      <c r="B87" s="185" t="s">
        <v>145</v>
      </c>
      <c r="C87" s="185" t="s">
        <v>173</v>
      </c>
      <c r="D87" s="157" t="s">
        <v>329</v>
      </c>
      <c r="E87" s="158" t="s">
        <v>1427</v>
      </c>
      <c r="F87" s="177">
        <v>722.875</v>
      </c>
      <c r="G87" s="177">
        <v>1409152.734375</v>
      </c>
      <c r="H87" s="10">
        <v>601</v>
      </c>
      <c r="I87" s="10">
        <v>874945</v>
      </c>
      <c r="J87" s="49">
        <f t="shared" si="5"/>
        <v>0.8314023863046861</v>
      </c>
      <c r="K87" s="49">
        <f t="shared" si="6"/>
        <v>0.62090146699964599</v>
      </c>
      <c r="L87" s="49">
        <f t="shared" si="7"/>
        <v>0.24942071589140583</v>
      </c>
      <c r="M87" s="49">
        <f t="shared" si="8"/>
        <v>0.43463102689975219</v>
      </c>
      <c r="N87" s="144">
        <f t="shared" si="9"/>
        <v>0.68405174279115799</v>
      </c>
      <c r="O87" s="47"/>
      <c r="P87" s="47"/>
    </row>
    <row r="88" spans="1:16" hidden="1">
      <c r="A88" s="175">
        <v>85</v>
      </c>
      <c r="B88" s="185" t="s">
        <v>146</v>
      </c>
      <c r="C88" s="185" t="s">
        <v>173</v>
      </c>
      <c r="D88" s="185" t="s">
        <v>334</v>
      </c>
      <c r="E88" s="161" t="s">
        <v>1336</v>
      </c>
      <c r="F88" s="177">
        <v>1076</v>
      </c>
      <c r="G88" s="177">
        <v>2003275.7749999999</v>
      </c>
      <c r="H88" s="10">
        <v>1064</v>
      </c>
      <c r="I88" s="10">
        <v>1582810</v>
      </c>
      <c r="J88" s="49">
        <f t="shared" si="5"/>
        <v>0.98884758364312264</v>
      </c>
      <c r="K88" s="49">
        <f t="shared" si="6"/>
        <v>0.79011088725415257</v>
      </c>
      <c r="L88" s="49">
        <f t="shared" si="7"/>
        <v>0.29665427509293679</v>
      </c>
      <c r="M88" s="49">
        <f t="shared" si="8"/>
        <v>0.55307762107790681</v>
      </c>
      <c r="N88" s="144">
        <f t="shared" si="9"/>
        <v>0.84973189617084355</v>
      </c>
      <c r="O88" s="47"/>
      <c r="P88" s="47"/>
    </row>
    <row r="89" spans="1:16" hidden="1">
      <c r="A89" s="175">
        <v>86</v>
      </c>
      <c r="B89" s="185" t="s">
        <v>147</v>
      </c>
      <c r="C89" s="185" t="s">
        <v>173</v>
      </c>
      <c r="D89" s="157" t="s">
        <v>337</v>
      </c>
      <c r="E89" s="159" t="s">
        <v>1347</v>
      </c>
      <c r="F89" s="177">
        <v>1103.52</v>
      </c>
      <c r="G89" s="177">
        <v>2137323.2999999998</v>
      </c>
      <c r="H89" s="10">
        <v>1086</v>
      </c>
      <c r="I89" s="10">
        <v>1779810</v>
      </c>
      <c r="J89" s="49">
        <f t="shared" si="5"/>
        <v>0.98412353197042191</v>
      </c>
      <c r="K89" s="49">
        <f t="shared" si="6"/>
        <v>0.83272848801114929</v>
      </c>
      <c r="L89" s="49">
        <f t="shared" si="7"/>
        <v>0.29523705959112656</v>
      </c>
      <c r="M89" s="49">
        <f t="shared" si="8"/>
        <v>0.58290994160780452</v>
      </c>
      <c r="N89" s="144">
        <f t="shared" si="9"/>
        <v>0.87814700119893108</v>
      </c>
      <c r="O89" s="47"/>
      <c r="P89" s="47"/>
    </row>
    <row r="90" spans="1:16" hidden="1">
      <c r="A90" s="175">
        <v>87</v>
      </c>
      <c r="B90" s="185" t="s">
        <v>147</v>
      </c>
      <c r="C90" s="185" t="s">
        <v>173</v>
      </c>
      <c r="D90" s="157" t="s">
        <v>339</v>
      </c>
      <c r="E90" s="158" t="s">
        <v>340</v>
      </c>
      <c r="F90" s="177">
        <v>832.48</v>
      </c>
      <c r="G90" s="177">
        <v>1612366.7000000004</v>
      </c>
      <c r="H90" s="10">
        <v>1244</v>
      </c>
      <c r="I90" s="10">
        <v>1321775</v>
      </c>
      <c r="J90" s="49">
        <f t="shared" si="5"/>
        <v>1.4943301941187777</v>
      </c>
      <c r="K90" s="49">
        <f t="shared" si="6"/>
        <v>0.81977319427398221</v>
      </c>
      <c r="L90" s="49">
        <f t="shared" si="7"/>
        <v>0.3</v>
      </c>
      <c r="M90" s="49">
        <f t="shared" si="8"/>
        <v>0.57384123599178749</v>
      </c>
      <c r="N90" s="144">
        <f t="shared" si="9"/>
        <v>0.87384123599178753</v>
      </c>
      <c r="O90" s="47"/>
      <c r="P90" s="47"/>
    </row>
    <row r="91" spans="1:16" hidden="1">
      <c r="A91" s="175">
        <v>88</v>
      </c>
      <c r="B91" s="161" t="s">
        <v>152</v>
      </c>
      <c r="C91" s="161" t="s">
        <v>173</v>
      </c>
      <c r="D91" s="158" t="s">
        <v>350</v>
      </c>
      <c r="E91" s="158" t="s">
        <v>351</v>
      </c>
      <c r="F91" s="177">
        <v>662.7</v>
      </c>
      <c r="G91" s="177">
        <v>1291282.8975</v>
      </c>
      <c r="H91" s="10">
        <v>911</v>
      </c>
      <c r="I91" s="10">
        <v>1108100</v>
      </c>
      <c r="J91" s="49">
        <f t="shared" si="5"/>
        <v>1.374679342085408</v>
      </c>
      <c r="K91" s="49">
        <f t="shared" si="6"/>
        <v>0.85813883398080093</v>
      </c>
      <c r="L91" s="49">
        <f t="shared" si="7"/>
        <v>0.3</v>
      </c>
      <c r="M91" s="49">
        <f t="shared" si="8"/>
        <v>0.60069718378656056</v>
      </c>
      <c r="N91" s="144">
        <f t="shared" si="9"/>
        <v>0.9006971837865605</v>
      </c>
      <c r="O91" s="47"/>
      <c r="P91" s="47"/>
    </row>
    <row r="92" spans="1:16" hidden="1">
      <c r="A92" s="175">
        <v>89</v>
      </c>
      <c r="B92" s="161" t="s">
        <v>152</v>
      </c>
      <c r="C92" s="161" t="s">
        <v>173</v>
      </c>
      <c r="D92" s="158" t="s">
        <v>354</v>
      </c>
      <c r="E92" s="159" t="s">
        <v>353</v>
      </c>
      <c r="F92" s="177">
        <v>640.6099999999999</v>
      </c>
      <c r="G92" s="177">
        <v>1248240.1342499999</v>
      </c>
      <c r="H92" s="10">
        <v>597</v>
      </c>
      <c r="I92" s="10">
        <v>768125</v>
      </c>
      <c r="J92" s="49">
        <f t="shared" si="5"/>
        <v>0.93192425968998316</v>
      </c>
      <c r="K92" s="49">
        <f t="shared" si="6"/>
        <v>0.61536636975827164</v>
      </c>
      <c r="L92" s="49">
        <f t="shared" si="7"/>
        <v>0.27957727790699494</v>
      </c>
      <c r="M92" s="49">
        <f t="shared" si="8"/>
        <v>0.43075645883079011</v>
      </c>
      <c r="N92" s="144">
        <f t="shared" si="9"/>
        <v>0.7103337367377851</v>
      </c>
      <c r="O92" s="47"/>
      <c r="P92" s="47"/>
    </row>
    <row r="93" spans="1:16" hidden="1">
      <c r="A93" s="175">
        <v>90</v>
      </c>
      <c r="B93" s="161" t="s">
        <v>152</v>
      </c>
      <c r="C93" s="161" t="s">
        <v>173</v>
      </c>
      <c r="D93" s="158" t="s">
        <v>352</v>
      </c>
      <c r="E93" s="159" t="s">
        <v>1384</v>
      </c>
      <c r="F93" s="177">
        <v>905.6899999999996</v>
      </c>
      <c r="G93" s="177">
        <v>1764753.2932500003</v>
      </c>
      <c r="H93" s="10">
        <v>899</v>
      </c>
      <c r="I93" s="10">
        <v>1477635</v>
      </c>
      <c r="J93" s="49">
        <f t="shared" si="5"/>
        <v>0.99261336660446775</v>
      </c>
      <c r="K93" s="49">
        <f t="shared" si="6"/>
        <v>0.83730400484407752</v>
      </c>
      <c r="L93" s="49">
        <f t="shared" si="7"/>
        <v>0.2977840099813403</v>
      </c>
      <c r="M93" s="49">
        <f t="shared" si="8"/>
        <v>0.58611280339085425</v>
      </c>
      <c r="N93" s="144">
        <f t="shared" si="9"/>
        <v>0.8838968133721945</v>
      </c>
      <c r="O93" s="47"/>
      <c r="P93" s="47"/>
    </row>
    <row r="94" spans="1:16" hidden="1">
      <c r="A94" s="175">
        <v>91</v>
      </c>
      <c r="B94" s="185" t="s">
        <v>148</v>
      </c>
      <c r="C94" s="185" t="s">
        <v>173</v>
      </c>
      <c r="D94" s="157" t="s">
        <v>345</v>
      </c>
      <c r="E94" s="158" t="s">
        <v>1337</v>
      </c>
      <c r="F94" s="177">
        <v>700.56000000000017</v>
      </c>
      <c r="G94" s="177">
        <v>1379418.2779999999</v>
      </c>
      <c r="H94" s="10">
        <v>841</v>
      </c>
      <c r="I94" s="10">
        <v>943635</v>
      </c>
      <c r="J94" s="49">
        <f t="shared" si="5"/>
        <v>1.2004681968710742</v>
      </c>
      <c r="K94" s="49">
        <f t="shared" si="6"/>
        <v>0.68408184453533827</v>
      </c>
      <c r="L94" s="49">
        <f t="shared" si="7"/>
        <v>0.3</v>
      </c>
      <c r="M94" s="49">
        <f t="shared" si="8"/>
        <v>0.47885729117473674</v>
      </c>
      <c r="N94" s="144">
        <f t="shared" si="9"/>
        <v>0.77885729117473668</v>
      </c>
      <c r="O94" s="47"/>
      <c r="P94" s="47"/>
    </row>
    <row r="95" spans="1:16" hidden="1">
      <c r="A95" s="175">
        <v>92</v>
      </c>
      <c r="B95" s="185" t="s">
        <v>148</v>
      </c>
      <c r="C95" s="185" t="s">
        <v>173</v>
      </c>
      <c r="D95" s="157" t="s">
        <v>346</v>
      </c>
      <c r="E95" s="158" t="s">
        <v>347</v>
      </c>
      <c r="F95" s="177">
        <v>1501.1999999999998</v>
      </c>
      <c r="G95" s="177">
        <v>2955896.3099999996</v>
      </c>
      <c r="H95" s="10">
        <v>1575</v>
      </c>
      <c r="I95" s="10">
        <v>1825525</v>
      </c>
      <c r="J95" s="49">
        <f t="shared" si="5"/>
        <v>1.0491606714628299</v>
      </c>
      <c r="K95" s="49">
        <f t="shared" si="6"/>
        <v>0.61758763114393556</v>
      </c>
      <c r="L95" s="49">
        <f t="shared" si="7"/>
        <v>0.3</v>
      </c>
      <c r="M95" s="49">
        <f t="shared" si="8"/>
        <v>0.43231134180075487</v>
      </c>
      <c r="N95" s="144">
        <f t="shared" si="9"/>
        <v>0.73231134180075486</v>
      </c>
      <c r="O95" s="47"/>
      <c r="P95" s="47"/>
    </row>
    <row r="96" spans="1:16" hidden="1">
      <c r="A96" s="175">
        <v>93</v>
      </c>
      <c r="B96" s="185" t="s">
        <v>148</v>
      </c>
      <c r="C96" s="185" t="s">
        <v>173</v>
      </c>
      <c r="D96" s="157" t="s">
        <v>343</v>
      </c>
      <c r="E96" s="158" t="s">
        <v>344</v>
      </c>
      <c r="F96" s="177">
        <v>300.24</v>
      </c>
      <c r="G96" s="177">
        <v>591179.26199999999</v>
      </c>
      <c r="H96" s="10">
        <v>266</v>
      </c>
      <c r="I96" s="10">
        <v>257740</v>
      </c>
      <c r="J96" s="49">
        <f t="shared" si="5"/>
        <v>0.88595790034638955</v>
      </c>
      <c r="K96" s="49">
        <f t="shared" si="6"/>
        <v>0.43597605086492364</v>
      </c>
      <c r="L96" s="49">
        <f t="shared" si="7"/>
        <v>0.26578737010391684</v>
      </c>
      <c r="M96" s="49">
        <f t="shared" si="8"/>
        <v>0.30518323560544652</v>
      </c>
      <c r="N96" s="144">
        <f t="shared" si="9"/>
        <v>0.57097060570936331</v>
      </c>
      <c r="O96" s="47"/>
      <c r="P96" s="47"/>
    </row>
    <row r="97" spans="1:16" hidden="1">
      <c r="A97" s="175">
        <v>94</v>
      </c>
      <c r="B97" s="185" t="s">
        <v>151</v>
      </c>
      <c r="C97" s="185" t="s">
        <v>173</v>
      </c>
      <c r="D97" s="157" t="s">
        <v>1197</v>
      </c>
      <c r="E97" s="158" t="s">
        <v>1315</v>
      </c>
      <c r="F97" s="177">
        <v>1270.0599999999997</v>
      </c>
      <c r="G97" s="177">
        <v>2485904.7124999994</v>
      </c>
      <c r="H97" s="10">
        <v>1119</v>
      </c>
      <c r="I97" s="10">
        <v>1668350</v>
      </c>
      <c r="J97" s="49">
        <f t="shared" si="5"/>
        <v>0.88106073728800238</v>
      </c>
      <c r="K97" s="49">
        <f t="shared" si="6"/>
        <v>0.67112387357848113</v>
      </c>
      <c r="L97" s="49">
        <f t="shared" si="7"/>
        <v>0.26431822118640069</v>
      </c>
      <c r="M97" s="49">
        <f t="shared" si="8"/>
        <v>0.46978671150493678</v>
      </c>
      <c r="N97" s="144">
        <f t="shared" si="9"/>
        <v>0.73410493269133748</v>
      </c>
      <c r="O97" s="47"/>
      <c r="P97" s="47"/>
    </row>
    <row r="98" spans="1:16" hidden="1">
      <c r="A98" s="175">
        <v>95</v>
      </c>
      <c r="B98" s="185" t="s">
        <v>151</v>
      </c>
      <c r="C98" s="185" t="s">
        <v>173</v>
      </c>
      <c r="D98" s="157" t="s">
        <v>1198</v>
      </c>
      <c r="E98" s="158" t="s">
        <v>1316</v>
      </c>
      <c r="F98" s="177">
        <v>2193.7399999999998</v>
      </c>
      <c r="G98" s="177">
        <v>4293835.4125000006</v>
      </c>
      <c r="H98" s="10">
        <v>1018</v>
      </c>
      <c r="I98" s="10">
        <v>1913700</v>
      </c>
      <c r="J98" s="49">
        <f t="shared" si="5"/>
        <v>0.46404769936273216</v>
      </c>
      <c r="K98" s="49">
        <f t="shared" si="6"/>
        <v>0.44568545744183197</v>
      </c>
      <c r="L98" s="49">
        <f t="shared" si="7"/>
        <v>0.13921430980881963</v>
      </c>
      <c r="M98" s="49">
        <f t="shared" si="8"/>
        <v>0.31197982020928233</v>
      </c>
      <c r="N98" s="144">
        <f t="shared" si="9"/>
        <v>0.45119413001810194</v>
      </c>
      <c r="O98" s="47"/>
      <c r="P98" s="47"/>
    </row>
    <row r="99" spans="1:16" hidden="1">
      <c r="A99" s="175">
        <v>96</v>
      </c>
      <c r="B99" s="185" t="s">
        <v>151</v>
      </c>
      <c r="C99" s="185" t="s">
        <v>173</v>
      </c>
      <c r="D99" s="157" t="s">
        <v>1199</v>
      </c>
      <c r="E99" s="158" t="s">
        <v>1317</v>
      </c>
      <c r="F99" s="177">
        <v>2309.1999999999998</v>
      </c>
      <c r="G99" s="177">
        <v>4519826.75</v>
      </c>
      <c r="H99" s="10">
        <v>1553</v>
      </c>
      <c r="I99" s="10">
        <v>2193310</v>
      </c>
      <c r="J99" s="49">
        <f t="shared" si="5"/>
        <v>0.67252728217564528</v>
      </c>
      <c r="K99" s="49">
        <f t="shared" si="6"/>
        <v>0.48526417522530041</v>
      </c>
      <c r="L99" s="49">
        <f t="shared" si="7"/>
        <v>0.20175818465269357</v>
      </c>
      <c r="M99" s="49">
        <f t="shared" si="8"/>
        <v>0.33968492265771028</v>
      </c>
      <c r="N99" s="144">
        <f t="shared" si="9"/>
        <v>0.54144310731040379</v>
      </c>
      <c r="O99" s="47"/>
      <c r="P99" s="47"/>
    </row>
    <row r="100" spans="1:16" hidden="1">
      <c r="A100" s="175">
        <v>97</v>
      </c>
      <c r="B100" s="161" t="s">
        <v>153</v>
      </c>
      <c r="C100" s="161" t="s">
        <v>173</v>
      </c>
      <c r="D100" s="158" t="s">
        <v>355</v>
      </c>
      <c r="E100" s="158" t="s">
        <v>356</v>
      </c>
      <c r="F100" s="177">
        <v>974.75</v>
      </c>
      <c r="G100" s="177">
        <v>1898287.0874999999</v>
      </c>
      <c r="H100" s="10">
        <v>866</v>
      </c>
      <c r="I100" s="10">
        <v>1325050</v>
      </c>
      <c r="J100" s="49">
        <f t="shared" si="5"/>
        <v>0.88843293152090275</v>
      </c>
      <c r="K100" s="49">
        <f t="shared" si="6"/>
        <v>0.69802402846508327</v>
      </c>
      <c r="L100" s="49">
        <f t="shared" si="7"/>
        <v>0.26652987945627082</v>
      </c>
      <c r="M100" s="49">
        <f t="shared" si="8"/>
        <v>0.48861681992555828</v>
      </c>
      <c r="N100" s="144">
        <f t="shared" si="9"/>
        <v>0.7551466993818291</v>
      </c>
      <c r="O100" s="47"/>
      <c r="P100" s="47"/>
    </row>
    <row r="101" spans="1:16" hidden="1">
      <c r="A101" s="175">
        <v>98</v>
      </c>
      <c r="B101" s="161" t="s">
        <v>153</v>
      </c>
      <c r="C101" s="161" t="s">
        <v>173</v>
      </c>
      <c r="D101" s="158" t="s">
        <v>357</v>
      </c>
      <c r="E101" s="158" t="s">
        <v>1385</v>
      </c>
      <c r="F101" s="177">
        <v>1442.6299999999999</v>
      </c>
      <c r="G101" s="177">
        <v>2809464.8894999996</v>
      </c>
      <c r="H101" s="10">
        <v>1491</v>
      </c>
      <c r="I101" s="10">
        <v>2000060</v>
      </c>
      <c r="J101" s="49">
        <f t="shared" si="5"/>
        <v>1.0335290407103694</v>
      </c>
      <c r="K101" s="49">
        <f t="shared" si="6"/>
        <v>0.71190069236136655</v>
      </c>
      <c r="L101" s="49">
        <f t="shared" si="7"/>
        <v>0.3</v>
      </c>
      <c r="M101" s="49">
        <f t="shared" si="8"/>
        <v>0.49833048465295654</v>
      </c>
      <c r="N101" s="144">
        <f t="shared" si="9"/>
        <v>0.79833048465295653</v>
      </c>
      <c r="O101" s="47"/>
      <c r="P101" s="47"/>
    </row>
    <row r="102" spans="1:16" hidden="1">
      <c r="A102" s="175">
        <v>99</v>
      </c>
      <c r="B102" s="185" t="s">
        <v>153</v>
      </c>
      <c r="C102" s="185" t="s">
        <v>173</v>
      </c>
      <c r="D102" s="157" t="s">
        <v>359</v>
      </c>
      <c r="E102" s="158" t="s">
        <v>360</v>
      </c>
      <c r="F102" s="177">
        <v>1481.62</v>
      </c>
      <c r="G102" s="177">
        <v>2885396.3730000006</v>
      </c>
      <c r="H102" s="10">
        <v>2006</v>
      </c>
      <c r="I102" s="10">
        <v>2525365</v>
      </c>
      <c r="J102" s="49">
        <f t="shared" si="5"/>
        <v>1.3539234081613369</v>
      </c>
      <c r="K102" s="49">
        <f t="shared" si="6"/>
        <v>0.87522290650637047</v>
      </c>
      <c r="L102" s="49">
        <f t="shared" si="7"/>
        <v>0.3</v>
      </c>
      <c r="M102" s="49">
        <f t="shared" si="8"/>
        <v>0.61265603455445927</v>
      </c>
      <c r="N102" s="144">
        <f t="shared" si="9"/>
        <v>0.91265603455445921</v>
      </c>
      <c r="O102" s="47"/>
      <c r="P102" s="47"/>
    </row>
    <row r="103" spans="1:16" hidden="1">
      <c r="A103" s="175">
        <v>100</v>
      </c>
      <c r="B103" s="185" t="s">
        <v>1329</v>
      </c>
      <c r="C103" s="185" t="s">
        <v>173</v>
      </c>
      <c r="D103" s="157" t="s">
        <v>1348</v>
      </c>
      <c r="E103" s="158" t="s">
        <v>1349</v>
      </c>
      <c r="F103" s="177">
        <v>857.33999999999992</v>
      </c>
      <c r="G103" s="177">
        <v>1692024.4000000004</v>
      </c>
      <c r="H103" s="10">
        <v>1793</v>
      </c>
      <c r="I103" s="10">
        <v>2035625</v>
      </c>
      <c r="J103" s="49">
        <f t="shared" si="5"/>
        <v>2.0913523222992048</v>
      </c>
      <c r="K103" s="49">
        <f t="shared" si="6"/>
        <v>1.2030707122190434</v>
      </c>
      <c r="L103" s="49">
        <f t="shared" si="7"/>
        <v>0.3</v>
      </c>
      <c r="M103" s="49">
        <f t="shared" si="8"/>
        <v>0.7</v>
      </c>
      <c r="N103" s="144">
        <f t="shared" si="9"/>
        <v>1</v>
      </c>
      <c r="O103" s="47"/>
      <c r="P103" s="47"/>
    </row>
    <row r="104" spans="1:16" hidden="1">
      <c r="A104" s="175">
        <v>101</v>
      </c>
      <c r="B104" s="185" t="s">
        <v>1329</v>
      </c>
      <c r="C104" s="185" t="s">
        <v>173</v>
      </c>
      <c r="D104" s="157" t="s">
        <v>307</v>
      </c>
      <c r="E104" s="158" t="s">
        <v>1338</v>
      </c>
      <c r="F104" s="177">
        <v>1091.1600000000003</v>
      </c>
      <c r="G104" s="177">
        <v>2153485.6</v>
      </c>
      <c r="H104" s="10">
        <v>2712</v>
      </c>
      <c r="I104" s="10">
        <v>2989890</v>
      </c>
      <c r="J104" s="49">
        <f t="shared" si="5"/>
        <v>2.4854283514791593</v>
      </c>
      <c r="K104" s="49">
        <f t="shared" si="6"/>
        <v>1.3883956317144632</v>
      </c>
      <c r="L104" s="49">
        <f t="shared" si="7"/>
        <v>0.3</v>
      </c>
      <c r="M104" s="49">
        <f t="shared" si="8"/>
        <v>0.7</v>
      </c>
      <c r="N104" s="144">
        <f t="shared" si="9"/>
        <v>1</v>
      </c>
      <c r="O104" s="47"/>
      <c r="P104" s="47"/>
    </row>
    <row r="105" spans="1:16" hidden="1">
      <c r="A105" s="175">
        <v>102</v>
      </c>
      <c r="B105" s="185" t="s">
        <v>1329</v>
      </c>
      <c r="C105" s="185" t="s">
        <v>173</v>
      </c>
      <c r="D105" s="157" t="s">
        <v>312</v>
      </c>
      <c r="E105" s="158" t="s">
        <v>313</v>
      </c>
      <c r="F105" s="177">
        <v>506.61</v>
      </c>
      <c r="G105" s="177">
        <v>999832.60000000009</v>
      </c>
      <c r="H105" s="10">
        <v>674</v>
      </c>
      <c r="I105" s="10">
        <v>863725</v>
      </c>
      <c r="J105" s="49">
        <f t="shared" si="5"/>
        <v>1.330411953968536</v>
      </c>
      <c r="K105" s="49">
        <f t="shared" si="6"/>
        <v>0.86386961177301069</v>
      </c>
      <c r="L105" s="49">
        <f t="shared" si="7"/>
        <v>0.3</v>
      </c>
      <c r="M105" s="49">
        <f t="shared" si="8"/>
        <v>0.60470872824110744</v>
      </c>
      <c r="N105" s="144">
        <f t="shared" si="9"/>
        <v>0.90470872824110748</v>
      </c>
      <c r="O105" s="47"/>
      <c r="P105" s="47"/>
    </row>
    <row r="106" spans="1:16" hidden="1">
      <c r="A106" s="175">
        <v>103</v>
      </c>
      <c r="B106" s="185" t="s">
        <v>1329</v>
      </c>
      <c r="C106" s="185" t="s">
        <v>173</v>
      </c>
      <c r="D106" s="157" t="s">
        <v>308</v>
      </c>
      <c r="E106" s="161" t="s">
        <v>309</v>
      </c>
      <c r="F106" s="177">
        <v>1441.8899999999996</v>
      </c>
      <c r="G106" s="177">
        <v>2845677.4000000008</v>
      </c>
      <c r="H106" s="10">
        <v>4303</v>
      </c>
      <c r="I106" s="10">
        <v>4676690</v>
      </c>
      <c r="J106" s="49">
        <f t="shared" si="5"/>
        <v>2.984277580120537</v>
      </c>
      <c r="K106" s="49">
        <f t="shared" si="6"/>
        <v>1.6434364626151927</v>
      </c>
      <c r="L106" s="49">
        <f t="shared" si="7"/>
        <v>0.3</v>
      </c>
      <c r="M106" s="49">
        <f t="shared" si="8"/>
        <v>0.7</v>
      </c>
      <c r="N106" s="144">
        <f t="shared" si="9"/>
        <v>1</v>
      </c>
      <c r="O106" s="47"/>
      <c r="P106" s="47"/>
    </row>
    <row r="107" spans="1:16" hidden="1">
      <c r="A107" s="175">
        <v>104</v>
      </c>
      <c r="B107" s="185" t="s">
        <v>159</v>
      </c>
      <c r="C107" s="185" t="s">
        <v>173</v>
      </c>
      <c r="D107" s="157" t="s">
        <v>286</v>
      </c>
      <c r="E107" s="158" t="s">
        <v>287</v>
      </c>
      <c r="F107" s="177">
        <v>2418.2999999999997</v>
      </c>
      <c r="G107" s="177">
        <v>4768209</v>
      </c>
      <c r="H107" s="10">
        <v>4887</v>
      </c>
      <c r="I107" s="10">
        <v>5780825</v>
      </c>
      <c r="J107" s="49">
        <f t="shared" si="5"/>
        <v>2.0208410867138076</v>
      </c>
      <c r="K107" s="49">
        <f t="shared" si="6"/>
        <v>1.2123682078533051</v>
      </c>
      <c r="L107" s="49">
        <f t="shared" si="7"/>
        <v>0.3</v>
      </c>
      <c r="M107" s="49">
        <f t="shared" si="8"/>
        <v>0.7</v>
      </c>
      <c r="N107" s="144">
        <f t="shared" si="9"/>
        <v>1</v>
      </c>
      <c r="O107" s="47"/>
      <c r="P107" s="47"/>
    </row>
    <row r="108" spans="1:16" hidden="1">
      <c r="A108" s="175">
        <v>105</v>
      </c>
      <c r="B108" s="185" t="s">
        <v>159</v>
      </c>
      <c r="C108" s="185" t="s">
        <v>173</v>
      </c>
      <c r="D108" s="157" t="s">
        <v>284</v>
      </c>
      <c r="E108" s="158" t="s">
        <v>285</v>
      </c>
      <c r="F108" s="177">
        <v>1047.9299999999998</v>
      </c>
      <c r="G108" s="177">
        <v>2066223.9</v>
      </c>
      <c r="H108" s="10">
        <v>1165</v>
      </c>
      <c r="I108" s="10">
        <v>1928450</v>
      </c>
      <c r="J108" s="49">
        <f t="shared" si="5"/>
        <v>1.1117154771788194</v>
      </c>
      <c r="K108" s="49">
        <f t="shared" si="6"/>
        <v>0.9333209242231687</v>
      </c>
      <c r="L108" s="49">
        <f t="shared" si="7"/>
        <v>0.3</v>
      </c>
      <c r="M108" s="49">
        <f t="shared" si="8"/>
        <v>0.65332464695621806</v>
      </c>
      <c r="N108" s="144">
        <f t="shared" si="9"/>
        <v>0.95332464695621799</v>
      </c>
      <c r="O108" s="47"/>
      <c r="P108" s="47"/>
    </row>
    <row r="109" spans="1:16" hidden="1">
      <c r="A109" s="175">
        <v>106</v>
      </c>
      <c r="B109" s="185" t="s">
        <v>159</v>
      </c>
      <c r="C109" s="185" t="s">
        <v>173</v>
      </c>
      <c r="D109" s="157" t="s">
        <v>282</v>
      </c>
      <c r="E109" s="158" t="s">
        <v>283</v>
      </c>
      <c r="F109" s="177">
        <v>2377.9950000000003</v>
      </c>
      <c r="G109" s="177">
        <v>4688738.8499999996</v>
      </c>
      <c r="H109" s="10">
        <v>4210</v>
      </c>
      <c r="I109" s="10">
        <v>5052790</v>
      </c>
      <c r="J109" s="49">
        <f t="shared" si="5"/>
        <v>1.7703990126135671</v>
      </c>
      <c r="K109" s="49">
        <f t="shared" si="6"/>
        <v>1.0776437250285331</v>
      </c>
      <c r="L109" s="49">
        <f t="shared" si="7"/>
        <v>0.3</v>
      </c>
      <c r="M109" s="49">
        <f t="shared" si="8"/>
        <v>0.7</v>
      </c>
      <c r="N109" s="144">
        <f t="shared" si="9"/>
        <v>1</v>
      </c>
      <c r="O109" s="47"/>
      <c r="P109" s="47"/>
    </row>
    <row r="110" spans="1:16" hidden="1">
      <c r="A110" s="175">
        <v>107</v>
      </c>
      <c r="B110" s="185" t="s">
        <v>159</v>
      </c>
      <c r="C110" s="185" t="s">
        <v>173</v>
      </c>
      <c r="D110" s="157" t="s">
        <v>1008</v>
      </c>
      <c r="E110" s="158" t="s">
        <v>1009</v>
      </c>
      <c r="F110" s="177">
        <v>1007.625</v>
      </c>
      <c r="G110" s="177">
        <v>1986753.75</v>
      </c>
      <c r="H110" s="10">
        <v>1356</v>
      </c>
      <c r="I110" s="10">
        <v>1739400</v>
      </c>
      <c r="J110" s="49">
        <f t="shared" si="5"/>
        <v>1.3457387420915519</v>
      </c>
      <c r="K110" s="49">
        <f t="shared" si="6"/>
        <v>0.87549853624285345</v>
      </c>
      <c r="L110" s="49">
        <f t="shared" si="7"/>
        <v>0.3</v>
      </c>
      <c r="M110" s="49">
        <f t="shared" si="8"/>
        <v>0.61284897536999738</v>
      </c>
      <c r="N110" s="144">
        <f t="shared" si="9"/>
        <v>0.91284897536999732</v>
      </c>
      <c r="O110" s="47"/>
      <c r="P110" s="47"/>
    </row>
    <row r="111" spans="1:16" hidden="1">
      <c r="A111" s="175">
        <v>108</v>
      </c>
      <c r="B111" s="185" t="s">
        <v>159</v>
      </c>
      <c r="C111" s="185" t="s">
        <v>173</v>
      </c>
      <c r="D111" s="157" t="s">
        <v>281</v>
      </c>
      <c r="E111" s="158" t="s">
        <v>1134</v>
      </c>
      <c r="F111" s="177">
        <v>362.74499999999995</v>
      </c>
      <c r="G111" s="177">
        <v>715231.35</v>
      </c>
      <c r="H111" s="10">
        <v>511</v>
      </c>
      <c r="I111" s="10">
        <v>808725</v>
      </c>
      <c r="J111" s="49">
        <f t="shared" si="5"/>
        <v>1.4087030834332659</v>
      </c>
      <c r="K111" s="49">
        <f t="shared" si="6"/>
        <v>1.1307180536759189</v>
      </c>
      <c r="L111" s="49">
        <f t="shared" si="7"/>
        <v>0.3</v>
      </c>
      <c r="M111" s="49">
        <f t="shared" si="8"/>
        <v>0.7</v>
      </c>
      <c r="N111" s="144">
        <f t="shared" si="9"/>
        <v>1</v>
      </c>
      <c r="O111" s="47"/>
      <c r="P111" s="47"/>
    </row>
    <row r="112" spans="1:16" hidden="1">
      <c r="A112" s="175">
        <v>109</v>
      </c>
      <c r="B112" s="185" t="s">
        <v>159</v>
      </c>
      <c r="C112" s="185" t="s">
        <v>173</v>
      </c>
      <c r="D112" s="157" t="s">
        <v>280</v>
      </c>
      <c r="E112" s="158" t="s">
        <v>1135</v>
      </c>
      <c r="F112" s="177">
        <v>846.40500000000009</v>
      </c>
      <c r="G112" s="177">
        <v>1668873.1499999997</v>
      </c>
      <c r="H112" s="10">
        <v>1054</v>
      </c>
      <c r="I112" s="10">
        <v>1493365</v>
      </c>
      <c r="J112" s="49">
        <f t="shared" si="5"/>
        <v>1.2452667458249891</v>
      </c>
      <c r="K112" s="49">
        <f t="shared" si="6"/>
        <v>0.89483433776857169</v>
      </c>
      <c r="L112" s="49">
        <f t="shared" si="7"/>
        <v>0.3</v>
      </c>
      <c r="M112" s="49">
        <f t="shared" si="8"/>
        <v>0.62638403643800011</v>
      </c>
      <c r="N112" s="144">
        <f t="shared" si="9"/>
        <v>0.92638403643800005</v>
      </c>
      <c r="O112" s="47"/>
      <c r="P112" s="47"/>
    </row>
    <row r="113" spans="1:16" hidden="1">
      <c r="A113" s="175">
        <v>110</v>
      </c>
      <c r="B113" s="187" t="s">
        <v>157</v>
      </c>
      <c r="C113" s="185" t="s">
        <v>173</v>
      </c>
      <c r="D113" s="157" t="s">
        <v>295</v>
      </c>
      <c r="E113" s="158" t="s">
        <v>1166</v>
      </c>
      <c r="F113" s="177">
        <v>1710.0599999999997</v>
      </c>
      <c r="G113" s="177">
        <v>3318812.400750001</v>
      </c>
      <c r="H113" s="10">
        <v>946</v>
      </c>
      <c r="I113" s="10">
        <v>1686235</v>
      </c>
      <c r="J113" s="49">
        <f t="shared" si="5"/>
        <v>0.55319696384922179</v>
      </c>
      <c r="K113" s="49">
        <f t="shared" si="6"/>
        <v>0.50808385542338474</v>
      </c>
      <c r="L113" s="49">
        <f t="shared" si="7"/>
        <v>0.16595908915476654</v>
      </c>
      <c r="M113" s="49">
        <f t="shared" si="8"/>
        <v>0.3556586987963693</v>
      </c>
      <c r="N113" s="144">
        <f t="shared" si="9"/>
        <v>0.52161778795113589</v>
      </c>
      <c r="O113" s="47"/>
      <c r="P113" s="47"/>
    </row>
    <row r="114" spans="1:16" hidden="1">
      <c r="A114" s="175">
        <v>111</v>
      </c>
      <c r="B114" s="187" t="s">
        <v>157</v>
      </c>
      <c r="C114" s="185" t="s">
        <v>173</v>
      </c>
      <c r="D114" s="157" t="s">
        <v>293</v>
      </c>
      <c r="E114" s="158" t="s">
        <v>294</v>
      </c>
      <c r="F114" s="177">
        <v>1554.6000000000001</v>
      </c>
      <c r="G114" s="177">
        <v>3017102.1825000001</v>
      </c>
      <c r="H114" s="10">
        <v>919</v>
      </c>
      <c r="I114" s="10">
        <v>1420890</v>
      </c>
      <c r="J114" s="49">
        <f t="shared" si="5"/>
        <v>0.59114884857841243</v>
      </c>
      <c r="K114" s="49">
        <f t="shared" si="6"/>
        <v>0.47094526935201009</v>
      </c>
      <c r="L114" s="49">
        <f t="shared" si="7"/>
        <v>0.17734465457352372</v>
      </c>
      <c r="M114" s="49">
        <f t="shared" si="8"/>
        <v>0.32966168854640704</v>
      </c>
      <c r="N114" s="144">
        <f t="shared" si="9"/>
        <v>0.50700634311993076</v>
      </c>
      <c r="O114" s="47"/>
      <c r="P114" s="47"/>
    </row>
    <row r="115" spans="1:16" hidden="1">
      <c r="A115" s="175">
        <v>112</v>
      </c>
      <c r="B115" s="185" t="s">
        <v>157</v>
      </c>
      <c r="C115" s="185" t="s">
        <v>173</v>
      </c>
      <c r="D115" s="157" t="s">
        <v>296</v>
      </c>
      <c r="E115" s="158" t="s">
        <v>297</v>
      </c>
      <c r="F115" s="177">
        <v>1917.34</v>
      </c>
      <c r="G115" s="177">
        <v>3721092.6917499988</v>
      </c>
      <c r="H115" s="10">
        <v>1134</v>
      </c>
      <c r="I115" s="10">
        <v>1801385</v>
      </c>
      <c r="J115" s="49">
        <f t="shared" si="5"/>
        <v>0.59144439692490636</v>
      </c>
      <c r="K115" s="49">
        <f t="shared" si="6"/>
        <v>0.48410108245726707</v>
      </c>
      <c r="L115" s="49">
        <f t="shared" si="7"/>
        <v>0.1774333190774719</v>
      </c>
      <c r="M115" s="49">
        <f t="shared" si="8"/>
        <v>0.33887075772008696</v>
      </c>
      <c r="N115" s="144">
        <f t="shared" si="9"/>
        <v>0.51630407679755885</v>
      </c>
      <c r="O115" s="47"/>
      <c r="P115" s="47"/>
    </row>
    <row r="116" spans="1:16" hidden="1">
      <c r="A116" s="175">
        <v>113</v>
      </c>
      <c r="B116" s="185" t="s">
        <v>154</v>
      </c>
      <c r="C116" s="185" t="s">
        <v>173</v>
      </c>
      <c r="D116" s="157" t="s">
        <v>361</v>
      </c>
      <c r="E116" s="158" t="s">
        <v>1267</v>
      </c>
      <c r="F116" s="177">
        <v>1925.9499999999998</v>
      </c>
      <c r="G116" s="177">
        <v>3756699.31</v>
      </c>
      <c r="H116" s="10">
        <v>1957</v>
      </c>
      <c r="I116" s="10">
        <v>2592625</v>
      </c>
      <c r="J116" s="49">
        <f t="shared" si="5"/>
        <v>1.0161219138606923</v>
      </c>
      <c r="K116" s="49">
        <f t="shared" si="6"/>
        <v>0.69013375467625593</v>
      </c>
      <c r="L116" s="49">
        <f t="shared" si="7"/>
        <v>0.3</v>
      </c>
      <c r="M116" s="49">
        <f t="shared" si="8"/>
        <v>0.48309362827337909</v>
      </c>
      <c r="N116" s="144">
        <f t="shared" si="9"/>
        <v>0.78309362827337914</v>
      </c>
      <c r="O116" s="47"/>
      <c r="P116" s="47"/>
    </row>
    <row r="117" spans="1:16" hidden="1">
      <c r="A117" s="175">
        <v>114</v>
      </c>
      <c r="B117" s="185" t="s">
        <v>154</v>
      </c>
      <c r="C117" s="185" t="s">
        <v>173</v>
      </c>
      <c r="D117" s="157" t="s">
        <v>363</v>
      </c>
      <c r="E117" s="158" t="s">
        <v>1369</v>
      </c>
      <c r="F117" s="177">
        <v>592.59999999999991</v>
      </c>
      <c r="G117" s="177">
        <v>1155907.48</v>
      </c>
      <c r="H117" s="10">
        <v>374</v>
      </c>
      <c r="I117" s="10">
        <v>394520</v>
      </c>
      <c r="J117" s="49">
        <f t="shared" si="5"/>
        <v>0.63111711103611212</v>
      </c>
      <c r="K117" s="49">
        <f t="shared" si="6"/>
        <v>0.34130759323401905</v>
      </c>
      <c r="L117" s="49">
        <f t="shared" si="7"/>
        <v>0.18933513331083363</v>
      </c>
      <c r="M117" s="49">
        <f t="shared" si="8"/>
        <v>0.23891531526381332</v>
      </c>
      <c r="N117" s="144">
        <f t="shared" si="9"/>
        <v>0.42825044857464695</v>
      </c>
      <c r="O117" s="47"/>
      <c r="P117" s="47"/>
    </row>
    <row r="118" spans="1:16" hidden="1">
      <c r="A118" s="175">
        <v>115</v>
      </c>
      <c r="B118" s="185" t="s">
        <v>154</v>
      </c>
      <c r="C118" s="185" t="s">
        <v>173</v>
      </c>
      <c r="D118" s="157" t="s">
        <v>364</v>
      </c>
      <c r="E118" s="158" t="s">
        <v>1268</v>
      </c>
      <c r="F118" s="177">
        <v>444.45000000000005</v>
      </c>
      <c r="G118" s="177">
        <v>866930.61</v>
      </c>
      <c r="H118" s="10">
        <v>678</v>
      </c>
      <c r="I118" s="10">
        <v>724570</v>
      </c>
      <c r="J118" s="49">
        <f t="shared" si="5"/>
        <v>1.5254809314883562</v>
      </c>
      <c r="K118" s="49">
        <f t="shared" si="6"/>
        <v>0.83578776852740266</v>
      </c>
      <c r="L118" s="49">
        <f t="shared" si="7"/>
        <v>0.3</v>
      </c>
      <c r="M118" s="49">
        <f t="shared" si="8"/>
        <v>0.5850514379691818</v>
      </c>
      <c r="N118" s="144">
        <f t="shared" si="9"/>
        <v>0.88505143796918184</v>
      </c>
      <c r="O118" s="47"/>
      <c r="P118" s="47"/>
    </row>
    <row r="119" spans="1:16" hidden="1">
      <c r="A119" s="175">
        <v>116</v>
      </c>
      <c r="B119" s="188" t="s">
        <v>1386</v>
      </c>
      <c r="C119" s="189" t="s">
        <v>26</v>
      </c>
      <c r="D119" s="190" t="s">
        <v>367</v>
      </c>
      <c r="E119" s="190" t="s">
        <v>1428</v>
      </c>
      <c r="F119" s="156">
        <v>1557</v>
      </c>
      <c r="G119" s="156">
        <v>2993184.5</v>
      </c>
      <c r="H119" s="10">
        <v>1346</v>
      </c>
      <c r="I119" s="10">
        <v>2482970</v>
      </c>
      <c r="J119" s="49">
        <f t="shared" si="5"/>
        <v>0.86448298008991653</v>
      </c>
      <c r="K119" s="49">
        <f t="shared" si="6"/>
        <v>0.82954124612097913</v>
      </c>
      <c r="L119" s="49">
        <f t="shared" si="7"/>
        <v>0.25934489402697497</v>
      </c>
      <c r="M119" s="49">
        <f t="shared" si="8"/>
        <v>0.5806788722846854</v>
      </c>
      <c r="N119" s="144">
        <f t="shared" si="9"/>
        <v>0.84002376631166031</v>
      </c>
      <c r="O119" s="47"/>
      <c r="P119" s="47"/>
    </row>
    <row r="120" spans="1:16" hidden="1">
      <c r="A120" s="175">
        <v>117</v>
      </c>
      <c r="B120" s="188" t="s">
        <v>1386</v>
      </c>
      <c r="C120" s="189" t="s">
        <v>26</v>
      </c>
      <c r="D120" s="190" t="s">
        <v>366</v>
      </c>
      <c r="E120" s="190" t="s">
        <v>1138</v>
      </c>
      <c r="F120" s="156">
        <v>1626</v>
      </c>
      <c r="G120" s="156">
        <v>2897868.125</v>
      </c>
      <c r="H120" s="10">
        <v>1446</v>
      </c>
      <c r="I120" s="10">
        <v>2631190</v>
      </c>
      <c r="J120" s="49">
        <f t="shared" si="5"/>
        <v>0.88929889298892983</v>
      </c>
      <c r="K120" s="49">
        <f t="shared" si="6"/>
        <v>0.90797437512792267</v>
      </c>
      <c r="L120" s="49">
        <f t="shared" si="7"/>
        <v>0.26678966789667896</v>
      </c>
      <c r="M120" s="49">
        <f t="shared" si="8"/>
        <v>0.63558206258954586</v>
      </c>
      <c r="N120" s="144">
        <f t="shared" si="9"/>
        <v>0.90237173048622488</v>
      </c>
      <c r="O120" s="47"/>
      <c r="P120" s="47"/>
    </row>
    <row r="121" spans="1:16" hidden="1">
      <c r="A121" s="175">
        <v>118</v>
      </c>
      <c r="B121" s="188" t="s">
        <v>1386</v>
      </c>
      <c r="C121" s="189" t="s">
        <v>26</v>
      </c>
      <c r="D121" s="190" t="s">
        <v>368</v>
      </c>
      <c r="E121" s="190" t="s">
        <v>1139</v>
      </c>
      <c r="F121" s="156">
        <v>2604</v>
      </c>
      <c r="G121" s="156">
        <v>6282959.8499999996</v>
      </c>
      <c r="H121" s="10">
        <v>1612</v>
      </c>
      <c r="I121" s="10">
        <v>4092480</v>
      </c>
      <c r="J121" s="49">
        <f t="shared" si="5"/>
        <v>0.61904761904761907</v>
      </c>
      <c r="K121" s="49">
        <f t="shared" si="6"/>
        <v>0.65136179407544681</v>
      </c>
      <c r="L121" s="49">
        <f t="shared" si="7"/>
        <v>0.18571428571428572</v>
      </c>
      <c r="M121" s="49">
        <f t="shared" si="8"/>
        <v>0.45595325585281271</v>
      </c>
      <c r="N121" s="144">
        <f t="shared" si="9"/>
        <v>0.64166754156709849</v>
      </c>
      <c r="O121" s="47"/>
      <c r="P121" s="47"/>
    </row>
    <row r="122" spans="1:16" hidden="1">
      <c r="A122" s="175">
        <v>119</v>
      </c>
      <c r="B122" s="188" t="s">
        <v>1386</v>
      </c>
      <c r="C122" s="189" t="s">
        <v>26</v>
      </c>
      <c r="D122" s="190" t="s">
        <v>369</v>
      </c>
      <c r="E122" s="190" t="s">
        <v>1140</v>
      </c>
      <c r="F122" s="156">
        <v>1041</v>
      </c>
      <c r="G122" s="156">
        <v>2265623.7749999999</v>
      </c>
      <c r="H122" s="10">
        <v>1196</v>
      </c>
      <c r="I122" s="10">
        <v>1847095</v>
      </c>
      <c r="J122" s="49">
        <f t="shared" si="5"/>
        <v>1.148895292987512</v>
      </c>
      <c r="K122" s="49">
        <f t="shared" si="6"/>
        <v>0.81526995804941182</v>
      </c>
      <c r="L122" s="49">
        <f t="shared" si="7"/>
        <v>0.3</v>
      </c>
      <c r="M122" s="49">
        <f t="shared" si="8"/>
        <v>0.57068897063458823</v>
      </c>
      <c r="N122" s="144">
        <f t="shared" si="9"/>
        <v>0.87068897063458817</v>
      </c>
      <c r="O122" s="47"/>
      <c r="P122" s="47"/>
    </row>
    <row r="123" spans="1:16" hidden="1">
      <c r="A123" s="175">
        <v>120</v>
      </c>
      <c r="B123" s="191" t="s">
        <v>32</v>
      </c>
      <c r="C123" s="189" t="s">
        <v>26</v>
      </c>
      <c r="D123" s="190" t="s">
        <v>408</v>
      </c>
      <c r="E123" s="190" t="s">
        <v>1083</v>
      </c>
      <c r="F123" s="156">
        <v>2313</v>
      </c>
      <c r="G123" s="156">
        <v>5531129.125</v>
      </c>
      <c r="H123" s="10">
        <v>1627</v>
      </c>
      <c r="I123" s="10">
        <v>5332370</v>
      </c>
      <c r="J123" s="49">
        <f t="shared" si="5"/>
        <v>0.70341547773454394</v>
      </c>
      <c r="K123" s="49">
        <f t="shared" si="6"/>
        <v>0.96406536160914524</v>
      </c>
      <c r="L123" s="49">
        <f t="shared" si="7"/>
        <v>0.21102464332036316</v>
      </c>
      <c r="M123" s="49">
        <f t="shared" si="8"/>
        <v>0.6748457531264016</v>
      </c>
      <c r="N123" s="144">
        <f t="shared" si="9"/>
        <v>0.8858703964467648</v>
      </c>
      <c r="O123" s="47"/>
      <c r="P123" s="47"/>
    </row>
    <row r="124" spans="1:16" hidden="1">
      <c r="A124" s="175">
        <v>121</v>
      </c>
      <c r="B124" s="191" t="s">
        <v>32</v>
      </c>
      <c r="C124" s="189" t="s">
        <v>26</v>
      </c>
      <c r="D124" s="190" t="s">
        <v>406</v>
      </c>
      <c r="E124" s="190" t="s">
        <v>1085</v>
      </c>
      <c r="F124" s="156">
        <v>3054</v>
      </c>
      <c r="G124" s="156">
        <v>6481385.2000000002</v>
      </c>
      <c r="H124" s="10">
        <v>2325</v>
      </c>
      <c r="I124" s="10">
        <v>6003030</v>
      </c>
      <c r="J124" s="49">
        <f t="shared" si="5"/>
        <v>0.76129666011787822</v>
      </c>
      <c r="K124" s="49">
        <f t="shared" si="6"/>
        <v>0.92619552993085486</v>
      </c>
      <c r="L124" s="49">
        <f t="shared" si="7"/>
        <v>0.22838899803536344</v>
      </c>
      <c r="M124" s="49">
        <f t="shared" si="8"/>
        <v>0.64833687095159831</v>
      </c>
      <c r="N124" s="144">
        <f t="shared" si="9"/>
        <v>0.8767258689869617</v>
      </c>
      <c r="O124" s="47"/>
      <c r="P124" s="47"/>
    </row>
    <row r="125" spans="1:16" hidden="1">
      <c r="A125" s="175">
        <v>122</v>
      </c>
      <c r="B125" s="191" t="s">
        <v>32</v>
      </c>
      <c r="C125" s="189" t="s">
        <v>26</v>
      </c>
      <c r="D125" s="190" t="s">
        <v>410</v>
      </c>
      <c r="E125" s="190" t="s">
        <v>1084</v>
      </c>
      <c r="F125" s="156">
        <v>1879</v>
      </c>
      <c r="G125" s="156">
        <v>2761345.1749999998</v>
      </c>
      <c r="H125" s="10">
        <v>1654</v>
      </c>
      <c r="I125" s="10">
        <v>2469080</v>
      </c>
      <c r="J125" s="49">
        <f t="shared" si="5"/>
        <v>0.88025545502927094</v>
      </c>
      <c r="K125" s="49">
        <f t="shared" si="6"/>
        <v>0.89415840596603435</v>
      </c>
      <c r="L125" s="49">
        <f t="shared" si="7"/>
        <v>0.26407663650878127</v>
      </c>
      <c r="M125" s="49">
        <f t="shared" si="8"/>
        <v>0.62591088417622398</v>
      </c>
      <c r="N125" s="144">
        <f t="shared" si="9"/>
        <v>0.8899875206850052</v>
      </c>
      <c r="O125" s="47"/>
      <c r="P125" s="47"/>
    </row>
    <row r="126" spans="1:16" hidden="1">
      <c r="A126" s="175">
        <v>123</v>
      </c>
      <c r="B126" s="191" t="s">
        <v>32</v>
      </c>
      <c r="C126" s="189" t="s">
        <v>26</v>
      </c>
      <c r="D126" s="190" t="s">
        <v>404</v>
      </c>
      <c r="E126" s="190" t="s">
        <v>405</v>
      </c>
      <c r="F126" s="156">
        <v>1229</v>
      </c>
      <c r="G126" s="156">
        <v>2464633.4500000002</v>
      </c>
      <c r="H126" s="10">
        <v>806</v>
      </c>
      <c r="I126" s="10">
        <v>1811930</v>
      </c>
      <c r="J126" s="49">
        <f t="shared" si="5"/>
        <v>0.65581773799837262</v>
      </c>
      <c r="K126" s="49">
        <f t="shared" si="6"/>
        <v>0.73517220177304654</v>
      </c>
      <c r="L126" s="49">
        <f t="shared" si="7"/>
        <v>0.19674532139951179</v>
      </c>
      <c r="M126" s="49">
        <f t="shared" si="8"/>
        <v>0.51462054124113255</v>
      </c>
      <c r="N126" s="144">
        <f t="shared" si="9"/>
        <v>0.71136586264064428</v>
      </c>
      <c r="O126" s="47"/>
      <c r="P126" s="47"/>
    </row>
    <row r="127" spans="1:16" hidden="1">
      <c r="A127" s="175">
        <v>124</v>
      </c>
      <c r="B127" s="191" t="s">
        <v>32</v>
      </c>
      <c r="C127" s="189" t="s">
        <v>26</v>
      </c>
      <c r="D127" s="190" t="s">
        <v>409</v>
      </c>
      <c r="E127" s="190" t="s">
        <v>1282</v>
      </c>
      <c r="F127" s="156">
        <v>1219</v>
      </c>
      <c r="G127" s="156">
        <v>2233306.2749999999</v>
      </c>
      <c r="H127" s="10">
        <v>1141</v>
      </c>
      <c r="I127" s="10">
        <v>1785610</v>
      </c>
      <c r="J127" s="49">
        <f t="shared" si="5"/>
        <v>0.93601312551271532</v>
      </c>
      <c r="K127" s="49">
        <f t="shared" si="6"/>
        <v>0.79953655259397871</v>
      </c>
      <c r="L127" s="49">
        <f t="shared" si="7"/>
        <v>0.28080393765381456</v>
      </c>
      <c r="M127" s="49">
        <f t="shared" si="8"/>
        <v>0.55967558681578511</v>
      </c>
      <c r="N127" s="144">
        <f t="shared" si="9"/>
        <v>0.84047952446959973</v>
      </c>
      <c r="O127" s="47"/>
      <c r="P127" s="47"/>
    </row>
    <row r="128" spans="1:16" hidden="1">
      <c r="A128" s="175">
        <v>125</v>
      </c>
      <c r="B128" s="191" t="s">
        <v>32</v>
      </c>
      <c r="C128" s="189" t="s">
        <v>26</v>
      </c>
      <c r="D128" s="190" t="s">
        <v>403</v>
      </c>
      <c r="E128" s="190" t="s">
        <v>1103</v>
      </c>
      <c r="F128" s="156">
        <v>1216</v>
      </c>
      <c r="G128" s="156">
        <v>1846874.1</v>
      </c>
      <c r="H128" s="10">
        <v>1548</v>
      </c>
      <c r="I128" s="10">
        <v>1817215</v>
      </c>
      <c r="J128" s="49">
        <f t="shared" si="5"/>
        <v>1.2730263157894737</v>
      </c>
      <c r="K128" s="49">
        <f t="shared" si="6"/>
        <v>0.98394091941621786</v>
      </c>
      <c r="L128" s="49">
        <f t="shared" si="7"/>
        <v>0.3</v>
      </c>
      <c r="M128" s="49">
        <f t="shared" si="8"/>
        <v>0.68875864359135242</v>
      </c>
      <c r="N128" s="144">
        <f t="shared" si="9"/>
        <v>0.98875864359135246</v>
      </c>
      <c r="O128" s="47"/>
      <c r="P128" s="47"/>
    </row>
    <row r="129" spans="1:16" hidden="1">
      <c r="A129" s="175">
        <v>126</v>
      </c>
      <c r="B129" s="191" t="s">
        <v>32</v>
      </c>
      <c r="C129" s="189" t="s">
        <v>26</v>
      </c>
      <c r="D129" s="190" t="s">
        <v>413</v>
      </c>
      <c r="E129" s="190" t="s">
        <v>1104</v>
      </c>
      <c r="F129" s="156">
        <v>547</v>
      </c>
      <c r="G129" s="156">
        <v>899244.67500000005</v>
      </c>
      <c r="H129" s="10">
        <v>235</v>
      </c>
      <c r="I129" s="10">
        <v>554350</v>
      </c>
      <c r="J129" s="49">
        <f t="shared" si="5"/>
        <v>0.42961608775137111</v>
      </c>
      <c r="K129" s="49">
        <f t="shared" si="6"/>
        <v>0.61646181001850242</v>
      </c>
      <c r="L129" s="49">
        <f t="shared" si="7"/>
        <v>0.12888482632541132</v>
      </c>
      <c r="M129" s="49">
        <f t="shared" si="8"/>
        <v>0.43152326701295168</v>
      </c>
      <c r="N129" s="144">
        <f t="shared" si="9"/>
        <v>0.56040809333836306</v>
      </c>
      <c r="O129" s="47"/>
      <c r="P129" s="47"/>
    </row>
    <row r="130" spans="1:16" hidden="1">
      <c r="A130" s="175">
        <v>127</v>
      </c>
      <c r="B130" s="191" t="s">
        <v>32</v>
      </c>
      <c r="C130" s="189" t="s">
        <v>26</v>
      </c>
      <c r="D130" s="190" t="s">
        <v>411</v>
      </c>
      <c r="E130" s="190" t="s">
        <v>1363</v>
      </c>
      <c r="F130" s="156">
        <v>677</v>
      </c>
      <c r="G130" s="156">
        <v>1111173.125</v>
      </c>
      <c r="H130" s="10">
        <v>508</v>
      </c>
      <c r="I130" s="10">
        <v>872105</v>
      </c>
      <c r="J130" s="49">
        <f t="shared" si="5"/>
        <v>0.75036927621861149</v>
      </c>
      <c r="K130" s="49">
        <f t="shared" si="6"/>
        <v>0.78485069552055631</v>
      </c>
      <c r="L130" s="49">
        <f t="shared" si="7"/>
        <v>0.22511078286558345</v>
      </c>
      <c r="M130" s="49">
        <f t="shared" si="8"/>
        <v>0.54939548686438933</v>
      </c>
      <c r="N130" s="144">
        <f t="shared" si="9"/>
        <v>0.77450626972997272</v>
      </c>
      <c r="O130" s="47"/>
      <c r="P130" s="47"/>
    </row>
    <row r="131" spans="1:16" hidden="1">
      <c r="A131" s="175">
        <v>128</v>
      </c>
      <c r="B131" s="191" t="s">
        <v>32</v>
      </c>
      <c r="C131" s="189" t="s">
        <v>26</v>
      </c>
      <c r="D131" s="190" t="s">
        <v>412</v>
      </c>
      <c r="E131" s="190" t="s">
        <v>1321</v>
      </c>
      <c r="F131" s="156">
        <v>1165</v>
      </c>
      <c r="G131" s="156">
        <v>2010276.35</v>
      </c>
      <c r="H131" s="10">
        <v>953</v>
      </c>
      <c r="I131" s="10">
        <v>1517600</v>
      </c>
      <c r="J131" s="49">
        <f t="shared" si="5"/>
        <v>0.81802575107296138</v>
      </c>
      <c r="K131" s="49">
        <f t="shared" si="6"/>
        <v>0.75492108336249386</v>
      </c>
      <c r="L131" s="49">
        <f t="shared" si="7"/>
        <v>0.2454077253218884</v>
      </c>
      <c r="M131" s="49">
        <f t="shared" si="8"/>
        <v>0.52844475835374571</v>
      </c>
      <c r="N131" s="144">
        <f t="shared" si="9"/>
        <v>0.77385248367563408</v>
      </c>
      <c r="O131" s="47"/>
      <c r="P131" s="47"/>
    </row>
    <row r="132" spans="1:16" hidden="1">
      <c r="A132" s="175">
        <v>129</v>
      </c>
      <c r="B132" s="191" t="s">
        <v>32</v>
      </c>
      <c r="C132" s="189" t="s">
        <v>26</v>
      </c>
      <c r="D132" s="190" t="s">
        <v>407</v>
      </c>
      <c r="E132" s="190" t="s">
        <v>1087</v>
      </c>
      <c r="F132" s="156">
        <v>1125</v>
      </c>
      <c r="G132" s="156">
        <v>1658535.7749999999</v>
      </c>
      <c r="H132" s="10">
        <v>1145</v>
      </c>
      <c r="I132" s="10">
        <v>1416905</v>
      </c>
      <c r="J132" s="49">
        <f t="shared" ref="J132:J195" si="10">IFERROR(H132/F132,0)</f>
        <v>1.0177777777777777</v>
      </c>
      <c r="K132" s="49">
        <f t="shared" ref="K132:K195" si="11">IFERROR(I132/G132,0)</f>
        <v>0.85431078506582114</v>
      </c>
      <c r="L132" s="49">
        <f t="shared" si="7"/>
        <v>0.3</v>
      </c>
      <c r="M132" s="49">
        <f t="shared" si="8"/>
        <v>0.59801754954607478</v>
      </c>
      <c r="N132" s="144">
        <f t="shared" si="9"/>
        <v>0.89801754954607471</v>
      </c>
      <c r="O132" s="47"/>
      <c r="P132" s="47"/>
    </row>
    <row r="133" spans="1:16" hidden="1">
      <c r="A133" s="175">
        <v>130</v>
      </c>
      <c r="B133" s="192" t="s">
        <v>30</v>
      </c>
      <c r="C133" s="189" t="s">
        <v>26</v>
      </c>
      <c r="D133" s="193" t="s">
        <v>395</v>
      </c>
      <c r="E133" s="193" t="s">
        <v>348</v>
      </c>
      <c r="F133" s="156">
        <v>5177</v>
      </c>
      <c r="G133" s="156">
        <v>9901604.7249999996</v>
      </c>
      <c r="H133" s="10">
        <v>4242</v>
      </c>
      <c r="I133" s="10">
        <v>7006415</v>
      </c>
      <c r="J133" s="49">
        <f t="shared" si="10"/>
        <v>0.81939347112227157</v>
      </c>
      <c r="K133" s="49">
        <f t="shared" si="11"/>
        <v>0.70760398890796972</v>
      </c>
      <c r="L133" s="49">
        <f t="shared" ref="L133:L196" si="12">IF((J133*0.3)&gt;30%,30%,(J133*0.3))</f>
        <v>0.24581804133668145</v>
      </c>
      <c r="M133" s="49">
        <f t="shared" ref="M133:M196" si="13">IF((K133*0.7)&gt;70%,70%,(K133*0.7))</f>
        <v>0.49532279223557879</v>
      </c>
      <c r="N133" s="144">
        <f t="shared" ref="N133:N196" si="14">L133+M133</f>
        <v>0.74114083357226024</v>
      </c>
      <c r="O133" s="47"/>
      <c r="P133" s="47"/>
    </row>
    <row r="134" spans="1:16" hidden="1">
      <c r="A134" s="175">
        <v>131</v>
      </c>
      <c r="B134" s="192" t="s">
        <v>30</v>
      </c>
      <c r="C134" s="189" t="s">
        <v>26</v>
      </c>
      <c r="D134" s="193" t="s">
        <v>396</v>
      </c>
      <c r="E134" s="193" t="s">
        <v>1351</v>
      </c>
      <c r="F134" s="156">
        <v>1518</v>
      </c>
      <c r="G134" s="156">
        <v>2898568.375</v>
      </c>
      <c r="H134" s="10">
        <v>1377</v>
      </c>
      <c r="I134" s="10">
        <v>2418755</v>
      </c>
      <c r="J134" s="49">
        <f t="shared" si="10"/>
        <v>0.90711462450592883</v>
      </c>
      <c r="K134" s="49">
        <f t="shared" si="11"/>
        <v>0.83446539362729366</v>
      </c>
      <c r="L134" s="49">
        <f t="shared" si="12"/>
        <v>0.27213438735177864</v>
      </c>
      <c r="M134" s="49">
        <f t="shared" si="13"/>
        <v>0.5841257755391055</v>
      </c>
      <c r="N134" s="144">
        <f t="shared" si="14"/>
        <v>0.85626016289088414</v>
      </c>
      <c r="O134" s="47"/>
      <c r="P134" s="47"/>
    </row>
    <row r="135" spans="1:16" hidden="1">
      <c r="A135" s="175">
        <v>132</v>
      </c>
      <c r="B135" s="192" t="s">
        <v>30</v>
      </c>
      <c r="C135" s="189" t="s">
        <v>26</v>
      </c>
      <c r="D135" s="193" t="s">
        <v>399</v>
      </c>
      <c r="E135" s="193" t="s">
        <v>400</v>
      </c>
      <c r="F135" s="156">
        <v>1975</v>
      </c>
      <c r="G135" s="156">
        <v>3774220.75</v>
      </c>
      <c r="H135" s="10">
        <v>1610</v>
      </c>
      <c r="I135" s="10">
        <v>2884910</v>
      </c>
      <c r="J135" s="49">
        <f t="shared" si="10"/>
        <v>0.81518987341772153</v>
      </c>
      <c r="K135" s="49">
        <f t="shared" si="11"/>
        <v>0.76437235421378047</v>
      </c>
      <c r="L135" s="49">
        <f t="shared" si="12"/>
        <v>0.24455696202531646</v>
      </c>
      <c r="M135" s="49">
        <f t="shared" si="13"/>
        <v>0.53506064794964625</v>
      </c>
      <c r="N135" s="144">
        <f t="shared" si="14"/>
        <v>0.77961760997496277</v>
      </c>
      <c r="O135" s="47"/>
      <c r="P135" s="47"/>
    </row>
    <row r="136" spans="1:16" hidden="1">
      <c r="A136" s="175">
        <v>133</v>
      </c>
      <c r="B136" s="192" t="s">
        <v>30</v>
      </c>
      <c r="C136" s="189" t="s">
        <v>26</v>
      </c>
      <c r="D136" s="193" t="s">
        <v>398</v>
      </c>
      <c r="E136" s="193" t="s">
        <v>362</v>
      </c>
      <c r="F136" s="156">
        <v>1518</v>
      </c>
      <c r="G136" s="156">
        <v>2898568.375</v>
      </c>
      <c r="H136" s="10">
        <v>1327</v>
      </c>
      <c r="I136" s="10">
        <v>2311940</v>
      </c>
      <c r="J136" s="49">
        <f t="shared" si="10"/>
        <v>0.87417654808959155</v>
      </c>
      <c r="K136" s="49">
        <f t="shared" si="11"/>
        <v>0.79761444302655105</v>
      </c>
      <c r="L136" s="49">
        <f t="shared" si="12"/>
        <v>0.26225296442687746</v>
      </c>
      <c r="M136" s="49">
        <f t="shared" si="13"/>
        <v>0.55833011011858569</v>
      </c>
      <c r="N136" s="144">
        <f t="shared" si="14"/>
        <v>0.8205830745454632</v>
      </c>
      <c r="O136" s="47"/>
      <c r="P136" s="47"/>
    </row>
    <row r="137" spans="1:16" hidden="1">
      <c r="A137" s="175">
        <v>134</v>
      </c>
      <c r="B137" s="192" t="s">
        <v>30</v>
      </c>
      <c r="C137" s="189" t="s">
        <v>26</v>
      </c>
      <c r="D137" s="193" t="s">
        <v>394</v>
      </c>
      <c r="E137" s="193" t="s">
        <v>1387</v>
      </c>
      <c r="F137" s="156">
        <v>1827</v>
      </c>
      <c r="G137" s="156">
        <v>3488868.5249999999</v>
      </c>
      <c r="H137" s="10">
        <v>1458</v>
      </c>
      <c r="I137" s="10">
        <v>2889925</v>
      </c>
      <c r="J137" s="49">
        <f t="shared" si="10"/>
        <v>0.79802955665024633</v>
      </c>
      <c r="K137" s="49">
        <f t="shared" si="11"/>
        <v>0.82832728699629066</v>
      </c>
      <c r="L137" s="49">
        <f t="shared" si="12"/>
        <v>0.23940886699507388</v>
      </c>
      <c r="M137" s="49">
        <f t="shared" si="13"/>
        <v>0.57982910089740347</v>
      </c>
      <c r="N137" s="144">
        <f t="shared" si="14"/>
        <v>0.81923796789247738</v>
      </c>
      <c r="O137" s="47"/>
      <c r="P137" s="47"/>
    </row>
    <row r="138" spans="1:16" hidden="1">
      <c r="A138" s="175">
        <v>135</v>
      </c>
      <c r="B138" s="192" t="s">
        <v>30</v>
      </c>
      <c r="C138" s="189" t="s">
        <v>26</v>
      </c>
      <c r="D138" s="193" t="s">
        <v>401</v>
      </c>
      <c r="E138" s="193" t="s">
        <v>402</v>
      </c>
      <c r="F138" s="156">
        <v>1518</v>
      </c>
      <c r="G138" s="156">
        <v>2898568.375</v>
      </c>
      <c r="H138" s="10">
        <v>1325</v>
      </c>
      <c r="I138" s="10">
        <v>2149980</v>
      </c>
      <c r="J138" s="49">
        <f t="shared" si="10"/>
        <v>0.87285902503293811</v>
      </c>
      <c r="K138" s="49">
        <f t="shared" si="11"/>
        <v>0.74173858327561448</v>
      </c>
      <c r="L138" s="49">
        <f t="shared" si="12"/>
        <v>0.26185770750988141</v>
      </c>
      <c r="M138" s="49">
        <f t="shared" si="13"/>
        <v>0.51921700829293016</v>
      </c>
      <c r="N138" s="144">
        <f t="shared" si="14"/>
        <v>0.78107471580281151</v>
      </c>
      <c r="O138" s="47"/>
      <c r="P138" s="47"/>
    </row>
    <row r="139" spans="1:16" hidden="1">
      <c r="A139" s="175">
        <v>136</v>
      </c>
      <c r="B139" s="192" t="s">
        <v>30</v>
      </c>
      <c r="C139" s="189" t="s">
        <v>26</v>
      </c>
      <c r="D139" s="193" t="s">
        <v>392</v>
      </c>
      <c r="E139" s="193" t="s">
        <v>393</v>
      </c>
      <c r="F139" s="156">
        <v>1672</v>
      </c>
      <c r="G139" s="156">
        <v>3199058.45</v>
      </c>
      <c r="H139" s="10">
        <v>1853</v>
      </c>
      <c r="I139" s="10">
        <v>2694365</v>
      </c>
      <c r="J139" s="49">
        <f t="shared" si="10"/>
        <v>1.1082535885167464</v>
      </c>
      <c r="K139" s="49">
        <f t="shared" si="11"/>
        <v>0.84223687754126531</v>
      </c>
      <c r="L139" s="49">
        <f t="shared" si="12"/>
        <v>0.3</v>
      </c>
      <c r="M139" s="49">
        <f t="shared" si="13"/>
        <v>0.58956581427888566</v>
      </c>
      <c r="N139" s="144">
        <f t="shared" si="14"/>
        <v>0.88956581427888559</v>
      </c>
      <c r="O139" s="47"/>
      <c r="P139" s="47"/>
    </row>
    <row r="140" spans="1:16" hidden="1">
      <c r="A140" s="175">
        <v>137</v>
      </c>
      <c r="B140" s="192" t="s">
        <v>27</v>
      </c>
      <c r="C140" s="189" t="s">
        <v>26</v>
      </c>
      <c r="D140" s="161" t="s">
        <v>379</v>
      </c>
      <c r="E140" s="180" t="s">
        <v>1350</v>
      </c>
      <c r="F140" s="156">
        <v>2243</v>
      </c>
      <c r="G140" s="156">
        <v>5642385.4000000004</v>
      </c>
      <c r="H140" s="10">
        <v>2595</v>
      </c>
      <c r="I140" s="10">
        <v>4429990</v>
      </c>
      <c r="J140" s="49">
        <f t="shared" si="10"/>
        <v>1.156932679447169</v>
      </c>
      <c r="K140" s="49">
        <f t="shared" si="11"/>
        <v>0.78512715561755131</v>
      </c>
      <c r="L140" s="49">
        <f t="shared" si="12"/>
        <v>0.3</v>
      </c>
      <c r="M140" s="49">
        <f t="shared" si="13"/>
        <v>0.54958900893228591</v>
      </c>
      <c r="N140" s="144">
        <f t="shared" si="14"/>
        <v>0.84958900893228595</v>
      </c>
      <c r="O140" s="47"/>
      <c r="P140" s="47"/>
    </row>
    <row r="141" spans="1:16" hidden="1">
      <c r="A141" s="175">
        <v>138</v>
      </c>
      <c r="B141" s="192" t="s">
        <v>27</v>
      </c>
      <c r="C141" s="189" t="s">
        <v>26</v>
      </c>
      <c r="D141" s="161" t="s">
        <v>1200</v>
      </c>
      <c r="E141" s="180" t="s">
        <v>1101</v>
      </c>
      <c r="F141" s="156">
        <v>2227</v>
      </c>
      <c r="G141" s="156">
        <v>3750732.6</v>
      </c>
      <c r="H141" s="10">
        <v>1680</v>
      </c>
      <c r="I141" s="10">
        <v>2238105</v>
      </c>
      <c r="J141" s="49">
        <f t="shared" si="10"/>
        <v>0.75437808711270771</v>
      </c>
      <c r="K141" s="49">
        <f t="shared" si="11"/>
        <v>0.59671142645572761</v>
      </c>
      <c r="L141" s="49">
        <f t="shared" si="12"/>
        <v>0.22631342613381231</v>
      </c>
      <c r="M141" s="49">
        <f t="shared" si="13"/>
        <v>0.41769799851900929</v>
      </c>
      <c r="N141" s="144">
        <f t="shared" si="14"/>
        <v>0.64401142465282157</v>
      </c>
      <c r="O141" s="47"/>
      <c r="P141" s="47"/>
    </row>
    <row r="142" spans="1:16" hidden="1">
      <c r="A142" s="175">
        <v>139</v>
      </c>
      <c r="B142" s="192" t="s">
        <v>27</v>
      </c>
      <c r="C142" s="189" t="s">
        <v>26</v>
      </c>
      <c r="D142" s="161" t="s">
        <v>381</v>
      </c>
      <c r="E142" s="180" t="s">
        <v>1281</v>
      </c>
      <c r="F142" s="156">
        <v>3320</v>
      </c>
      <c r="G142" s="156">
        <v>4970956.7249999996</v>
      </c>
      <c r="H142" s="10">
        <v>1942</v>
      </c>
      <c r="I142" s="10">
        <v>3051430</v>
      </c>
      <c r="J142" s="49">
        <f t="shared" si="10"/>
        <v>0.58493975903614459</v>
      </c>
      <c r="K142" s="49">
        <f t="shared" si="11"/>
        <v>0.61385165247038043</v>
      </c>
      <c r="L142" s="49">
        <f t="shared" si="12"/>
        <v>0.17548192771084337</v>
      </c>
      <c r="M142" s="49">
        <f t="shared" si="13"/>
        <v>0.42969615672926625</v>
      </c>
      <c r="N142" s="144">
        <f t="shared" si="14"/>
        <v>0.60517808444010956</v>
      </c>
      <c r="O142" s="47"/>
      <c r="P142" s="47"/>
    </row>
    <row r="143" spans="1:16" hidden="1">
      <c r="A143" s="175">
        <v>140</v>
      </c>
      <c r="B143" s="192" t="s">
        <v>39</v>
      </c>
      <c r="C143" s="189" t="s">
        <v>26</v>
      </c>
      <c r="D143" s="194" t="s">
        <v>374</v>
      </c>
      <c r="E143" s="194" t="s">
        <v>375</v>
      </c>
      <c r="F143" s="156">
        <v>1178</v>
      </c>
      <c r="G143" s="156">
        <v>3878626.625</v>
      </c>
      <c r="H143" s="10">
        <v>1745</v>
      </c>
      <c r="I143" s="10">
        <v>2828800</v>
      </c>
      <c r="J143" s="49">
        <f t="shared" si="10"/>
        <v>1.4813242784380305</v>
      </c>
      <c r="K143" s="49">
        <f t="shared" si="11"/>
        <v>0.72933032062605407</v>
      </c>
      <c r="L143" s="49">
        <f t="shared" si="12"/>
        <v>0.3</v>
      </c>
      <c r="M143" s="49">
        <f t="shared" si="13"/>
        <v>0.51053122443823784</v>
      </c>
      <c r="N143" s="144">
        <f t="shared" si="14"/>
        <v>0.81053122443823789</v>
      </c>
      <c r="O143" s="47"/>
      <c r="P143" s="47"/>
    </row>
    <row r="144" spans="1:16" hidden="1">
      <c r="A144" s="175">
        <v>141</v>
      </c>
      <c r="B144" s="192" t="s">
        <v>39</v>
      </c>
      <c r="C144" s="189" t="s">
        <v>26</v>
      </c>
      <c r="D144" s="194" t="s">
        <v>372</v>
      </c>
      <c r="E144" s="195" t="s">
        <v>373</v>
      </c>
      <c r="F144" s="156">
        <v>1294</v>
      </c>
      <c r="G144" s="156">
        <v>1712814.325</v>
      </c>
      <c r="H144" s="10">
        <v>1090</v>
      </c>
      <c r="I144" s="10">
        <v>1486540</v>
      </c>
      <c r="J144" s="49">
        <f t="shared" si="10"/>
        <v>0.84234930448222567</v>
      </c>
      <c r="K144" s="49">
        <f t="shared" si="11"/>
        <v>0.86789325515478744</v>
      </c>
      <c r="L144" s="49">
        <f t="shared" si="12"/>
        <v>0.25270479134466767</v>
      </c>
      <c r="M144" s="49">
        <f t="shared" si="13"/>
        <v>0.60752527860835115</v>
      </c>
      <c r="N144" s="144">
        <f t="shared" si="14"/>
        <v>0.86023006995301876</v>
      </c>
      <c r="O144" s="47"/>
      <c r="P144" s="47"/>
    </row>
    <row r="145" spans="1:16" hidden="1">
      <c r="A145" s="175">
        <v>142</v>
      </c>
      <c r="B145" s="192" t="s">
        <v>39</v>
      </c>
      <c r="C145" s="189" t="s">
        <v>26</v>
      </c>
      <c r="D145" s="194" t="s">
        <v>370</v>
      </c>
      <c r="E145" s="194" t="s">
        <v>371</v>
      </c>
      <c r="F145" s="156">
        <v>2317</v>
      </c>
      <c r="G145" s="156">
        <v>4226141.2249999996</v>
      </c>
      <c r="H145" s="10">
        <v>2054</v>
      </c>
      <c r="I145" s="10">
        <v>3185785</v>
      </c>
      <c r="J145" s="49">
        <f t="shared" si="10"/>
        <v>0.88649115235217957</v>
      </c>
      <c r="K145" s="49">
        <f t="shared" si="11"/>
        <v>0.75382833426254003</v>
      </c>
      <c r="L145" s="49">
        <f t="shared" si="12"/>
        <v>0.26594734570565387</v>
      </c>
      <c r="M145" s="49">
        <f t="shared" si="13"/>
        <v>0.52767983398377794</v>
      </c>
      <c r="N145" s="144">
        <f t="shared" si="14"/>
        <v>0.79362717968943186</v>
      </c>
      <c r="O145" s="47"/>
      <c r="P145" s="47"/>
    </row>
    <row r="146" spans="1:16" hidden="1">
      <c r="A146" s="175">
        <v>143</v>
      </c>
      <c r="B146" s="192" t="s">
        <v>39</v>
      </c>
      <c r="C146" s="189" t="s">
        <v>26</v>
      </c>
      <c r="D146" s="194" t="s">
        <v>376</v>
      </c>
      <c r="E146" s="194" t="s">
        <v>377</v>
      </c>
      <c r="F146" s="156">
        <v>1605</v>
      </c>
      <c r="G146" s="156">
        <v>3012239.1749999998</v>
      </c>
      <c r="H146" s="10">
        <v>1371</v>
      </c>
      <c r="I146" s="10">
        <v>2134620</v>
      </c>
      <c r="J146" s="49">
        <f t="shared" si="10"/>
        <v>0.85420560747663554</v>
      </c>
      <c r="K146" s="49">
        <f t="shared" si="11"/>
        <v>0.70864890733651653</v>
      </c>
      <c r="L146" s="49">
        <f t="shared" si="12"/>
        <v>0.25626168224299067</v>
      </c>
      <c r="M146" s="49">
        <f t="shared" si="13"/>
        <v>0.49605423513556152</v>
      </c>
      <c r="N146" s="144">
        <f t="shared" si="14"/>
        <v>0.75231591737855219</v>
      </c>
      <c r="O146" s="47"/>
      <c r="P146" s="47"/>
    </row>
    <row r="147" spans="1:16" hidden="1">
      <c r="A147" s="175">
        <v>144</v>
      </c>
      <c r="B147" s="192" t="s">
        <v>38</v>
      </c>
      <c r="C147" s="189" t="s">
        <v>26</v>
      </c>
      <c r="D147" s="180" t="s">
        <v>418</v>
      </c>
      <c r="E147" s="158" t="s">
        <v>419</v>
      </c>
      <c r="F147" s="156">
        <v>1511</v>
      </c>
      <c r="G147" s="156">
        <v>2956928.6</v>
      </c>
      <c r="H147" s="10">
        <v>1553</v>
      </c>
      <c r="I147" s="10">
        <v>2761355</v>
      </c>
      <c r="J147" s="49">
        <f t="shared" si="10"/>
        <v>1.027796161482462</v>
      </c>
      <c r="K147" s="49">
        <f t="shared" si="11"/>
        <v>0.93385920782801446</v>
      </c>
      <c r="L147" s="49">
        <f t="shared" si="12"/>
        <v>0.3</v>
      </c>
      <c r="M147" s="49">
        <f t="shared" si="13"/>
        <v>0.65370144547961007</v>
      </c>
      <c r="N147" s="144">
        <f t="shared" si="14"/>
        <v>0.95370144547961</v>
      </c>
      <c r="O147" s="47"/>
      <c r="P147" s="47"/>
    </row>
    <row r="148" spans="1:16" hidden="1">
      <c r="A148" s="175">
        <v>145</v>
      </c>
      <c r="B148" s="192" t="s">
        <v>38</v>
      </c>
      <c r="C148" s="189" t="s">
        <v>26</v>
      </c>
      <c r="D148" s="180" t="s">
        <v>416</v>
      </c>
      <c r="E148" s="158" t="s">
        <v>417</v>
      </c>
      <c r="F148" s="156">
        <v>1343</v>
      </c>
      <c r="G148" s="156">
        <v>2617466.85</v>
      </c>
      <c r="H148" s="10">
        <v>1341</v>
      </c>
      <c r="I148" s="10">
        <v>2044295</v>
      </c>
      <c r="J148" s="49">
        <f t="shared" si="10"/>
        <v>0.99851079672375276</v>
      </c>
      <c r="K148" s="49">
        <f t="shared" si="11"/>
        <v>0.78102039764133013</v>
      </c>
      <c r="L148" s="49">
        <f t="shared" si="12"/>
        <v>0.29955323901712583</v>
      </c>
      <c r="M148" s="49">
        <f t="shared" si="13"/>
        <v>0.54671427834893105</v>
      </c>
      <c r="N148" s="144">
        <f t="shared" si="14"/>
        <v>0.84626751736605688</v>
      </c>
      <c r="O148" s="47"/>
      <c r="P148" s="47"/>
    </row>
    <row r="149" spans="1:16" hidden="1">
      <c r="A149" s="175">
        <v>146</v>
      </c>
      <c r="B149" s="192" t="s">
        <v>38</v>
      </c>
      <c r="C149" s="189" t="s">
        <v>26</v>
      </c>
      <c r="D149" s="180" t="s">
        <v>414</v>
      </c>
      <c r="E149" s="158" t="s">
        <v>415</v>
      </c>
      <c r="F149" s="156">
        <v>976</v>
      </c>
      <c r="G149" s="156">
        <v>1906763.575</v>
      </c>
      <c r="H149" s="10">
        <v>1074</v>
      </c>
      <c r="I149" s="10">
        <v>1562715</v>
      </c>
      <c r="J149" s="49">
        <f t="shared" si="10"/>
        <v>1.1004098360655739</v>
      </c>
      <c r="K149" s="49">
        <f t="shared" si="11"/>
        <v>0.8195641140249913</v>
      </c>
      <c r="L149" s="49">
        <f t="shared" si="12"/>
        <v>0.3</v>
      </c>
      <c r="M149" s="49">
        <f t="shared" si="13"/>
        <v>0.5736948798174939</v>
      </c>
      <c r="N149" s="144">
        <f t="shared" si="14"/>
        <v>0.87369487981749394</v>
      </c>
      <c r="O149" s="47"/>
      <c r="P149" s="47"/>
    </row>
    <row r="150" spans="1:16" hidden="1">
      <c r="A150" s="175">
        <v>147</v>
      </c>
      <c r="B150" s="192" t="s">
        <v>36</v>
      </c>
      <c r="C150" s="189" t="s">
        <v>26</v>
      </c>
      <c r="D150" s="190" t="s">
        <v>432</v>
      </c>
      <c r="E150" s="190" t="s">
        <v>1388</v>
      </c>
      <c r="F150" s="156">
        <v>1054</v>
      </c>
      <c r="G150" s="156">
        <v>1704519.4249999998</v>
      </c>
      <c r="H150" s="10">
        <v>735</v>
      </c>
      <c r="I150" s="10">
        <v>1006770</v>
      </c>
      <c r="J150" s="49">
        <f t="shared" si="10"/>
        <v>0.69734345351043647</v>
      </c>
      <c r="K150" s="49">
        <f t="shared" si="11"/>
        <v>0.590647419579862</v>
      </c>
      <c r="L150" s="49">
        <f t="shared" si="12"/>
        <v>0.20920303605313093</v>
      </c>
      <c r="M150" s="49">
        <f t="shared" si="13"/>
        <v>0.41345319370590339</v>
      </c>
      <c r="N150" s="144">
        <f t="shared" si="14"/>
        <v>0.62265622975903434</v>
      </c>
      <c r="O150" s="47"/>
      <c r="P150" s="47"/>
    </row>
    <row r="151" spans="1:16" hidden="1">
      <c r="A151" s="175">
        <v>148</v>
      </c>
      <c r="B151" s="192" t="s">
        <v>36</v>
      </c>
      <c r="C151" s="189" t="s">
        <v>26</v>
      </c>
      <c r="D151" s="190" t="s">
        <v>438</v>
      </c>
      <c r="E151" s="190" t="s">
        <v>439</v>
      </c>
      <c r="F151" s="156">
        <v>510</v>
      </c>
      <c r="G151" s="156">
        <v>1181321.925</v>
      </c>
      <c r="H151" s="10">
        <v>281</v>
      </c>
      <c r="I151" s="10">
        <v>645000</v>
      </c>
      <c r="J151" s="49">
        <f t="shared" si="10"/>
        <v>0.55098039215686279</v>
      </c>
      <c r="K151" s="49">
        <f t="shared" si="11"/>
        <v>0.54599850078969792</v>
      </c>
      <c r="L151" s="49">
        <f t="shared" si="12"/>
        <v>0.16529411764705884</v>
      </c>
      <c r="M151" s="49">
        <f t="shared" si="13"/>
        <v>0.38219895055278852</v>
      </c>
      <c r="N151" s="144">
        <f t="shared" si="14"/>
        <v>0.54749306819984733</v>
      </c>
      <c r="O151" s="47"/>
      <c r="P151" s="47"/>
    </row>
    <row r="152" spans="1:16" hidden="1">
      <c r="A152" s="175">
        <v>149</v>
      </c>
      <c r="B152" s="192" t="s">
        <v>36</v>
      </c>
      <c r="C152" s="189" t="s">
        <v>26</v>
      </c>
      <c r="D152" s="190" t="s">
        <v>442</v>
      </c>
      <c r="E152" s="190" t="s">
        <v>1137</v>
      </c>
      <c r="F152" s="156">
        <v>1168</v>
      </c>
      <c r="G152" s="156">
        <v>4106976.375</v>
      </c>
      <c r="H152" s="10">
        <v>904</v>
      </c>
      <c r="I152" s="10">
        <v>2967765</v>
      </c>
      <c r="J152" s="49">
        <f t="shared" si="10"/>
        <v>0.77397260273972601</v>
      </c>
      <c r="K152" s="49">
        <f t="shared" si="11"/>
        <v>0.7226155519338725</v>
      </c>
      <c r="L152" s="49">
        <f t="shared" si="12"/>
        <v>0.2321917808219178</v>
      </c>
      <c r="M152" s="49">
        <f t="shared" si="13"/>
        <v>0.50583088635371076</v>
      </c>
      <c r="N152" s="144">
        <f t="shared" si="14"/>
        <v>0.73802266717562859</v>
      </c>
      <c r="O152" s="47"/>
      <c r="P152" s="47"/>
    </row>
    <row r="153" spans="1:16" hidden="1">
      <c r="A153" s="175">
        <v>150</v>
      </c>
      <c r="B153" s="192" t="s">
        <v>36</v>
      </c>
      <c r="C153" s="189" t="s">
        <v>26</v>
      </c>
      <c r="D153" s="190" t="s">
        <v>433</v>
      </c>
      <c r="E153" s="190" t="s">
        <v>1027</v>
      </c>
      <c r="F153" s="156">
        <v>1911</v>
      </c>
      <c r="G153" s="156">
        <v>3730099.375</v>
      </c>
      <c r="H153" s="10">
        <v>1713</v>
      </c>
      <c r="I153" s="10">
        <v>3645350</v>
      </c>
      <c r="J153" s="49">
        <f t="shared" si="10"/>
        <v>0.89638932496075352</v>
      </c>
      <c r="K153" s="49">
        <f t="shared" si="11"/>
        <v>0.9772795932548044</v>
      </c>
      <c r="L153" s="49">
        <f t="shared" si="12"/>
        <v>0.26891679748822606</v>
      </c>
      <c r="M153" s="49">
        <f t="shared" si="13"/>
        <v>0.68409571527836299</v>
      </c>
      <c r="N153" s="144">
        <f t="shared" si="14"/>
        <v>0.95301251276658905</v>
      </c>
      <c r="O153" s="47"/>
      <c r="P153" s="47"/>
    </row>
    <row r="154" spans="1:16" hidden="1">
      <c r="A154" s="175">
        <v>151</v>
      </c>
      <c r="B154" s="192" t="s">
        <v>36</v>
      </c>
      <c r="C154" s="189" t="s">
        <v>26</v>
      </c>
      <c r="D154" s="190" t="s">
        <v>436</v>
      </c>
      <c r="E154" s="190" t="s">
        <v>437</v>
      </c>
      <c r="F154" s="156">
        <v>1909</v>
      </c>
      <c r="G154" s="156">
        <v>3499586.3250000002</v>
      </c>
      <c r="H154" s="10">
        <v>1340</v>
      </c>
      <c r="I154" s="10">
        <v>2126445</v>
      </c>
      <c r="J154" s="49">
        <f t="shared" si="10"/>
        <v>0.70193818753273962</v>
      </c>
      <c r="K154" s="49">
        <f t="shared" si="11"/>
        <v>0.60762753151974325</v>
      </c>
      <c r="L154" s="49">
        <f t="shared" si="12"/>
        <v>0.21058145625982189</v>
      </c>
      <c r="M154" s="49">
        <f t="shared" si="13"/>
        <v>0.42533927206382027</v>
      </c>
      <c r="N154" s="144">
        <f t="shared" si="14"/>
        <v>0.6359207283236421</v>
      </c>
      <c r="O154" s="47"/>
      <c r="P154" s="47"/>
    </row>
    <row r="155" spans="1:16" hidden="1">
      <c r="A155" s="175">
        <v>152</v>
      </c>
      <c r="B155" s="192" t="s">
        <v>36</v>
      </c>
      <c r="C155" s="189" t="s">
        <v>26</v>
      </c>
      <c r="D155" s="190" t="s">
        <v>440</v>
      </c>
      <c r="E155" s="190" t="s">
        <v>441</v>
      </c>
      <c r="F155" s="156">
        <v>578</v>
      </c>
      <c r="G155" s="156">
        <v>1277912.675</v>
      </c>
      <c r="H155" s="10">
        <v>170</v>
      </c>
      <c r="I155" s="10">
        <v>375065</v>
      </c>
      <c r="J155" s="49">
        <f t="shared" si="10"/>
        <v>0.29411764705882354</v>
      </c>
      <c r="K155" s="49">
        <f t="shared" si="11"/>
        <v>0.29349814532514906</v>
      </c>
      <c r="L155" s="49">
        <f t="shared" si="12"/>
        <v>8.8235294117647065E-2</v>
      </c>
      <c r="M155" s="49">
        <f t="shared" si="13"/>
        <v>0.20544870172760432</v>
      </c>
      <c r="N155" s="144">
        <f t="shared" si="14"/>
        <v>0.2936839958452514</v>
      </c>
      <c r="O155" s="47"/>
      <c r="P155" s="47"/>
    </row>
    <row r="156" spans="1:16" hidden="1">
      <c r="A156" s="175">
        <v>153</v>
      </c>
      <c r="B156" s="192" t="s">
        <v>36</v>
      </c>
      <c r="C156" s="189" t="s">
        <v>26</v>
      </c>
      <c r="D156" s="190" t="s">
        <v>434</v>
      </c>
      <c r="E156" s="190" t="s">
        <v>435</v>
      </c>
      <c r="F156" s="156">
        <v>811</v>
      </c>
      <c r="G156" s="156">
        <v>1186850.25</v>
      </c>
      <c r="H156" s="10">
        <v>867</v>
      </c>
      <c r="I156" s="10">
        <v>977440</v>
      </c>
      <c r="J156" s="49">
        <f t="shared" si="10"/>
        <v>1.0690505548705302</v>
      </c>
      <c r="K156" s="49">
        <f t="shared" si="11"/>
        <v>0.82355798467414065</v>
      </c>
      <c r="L156" s="49">
        <f t="shared" si="12"/>
        <v>0.3</v>
      </c>
      <c r="M156" s="49">
        <f t="shared" si="13"/>
        <v>0.57649058927189845</v>
      </c>
      <c r="N156" s="144">
        <f t="shared" si="14"/>
        <v>0.87649058927189838</v>
      </c>
      <c r="O156" s="47"/>
      <c r="P156" s="47"/>
    </row>
    <row r="157" spans="1:16" hidden="1">
      <c r="A157" s="175">
        <v>154</v>
      </c>
      <c r="B157" s="196" t="s">
        <v>1102</v>
      </c>
      <c r="C157" s="189" t="s">
        <v>26</v>
      </c>
      <c r="D157" s="180" t="s">
        <v>382</v>
      </c>
      <c r="E157" s="158" t="s">
        <v>383</v>
      </c>
      <c r="F157" s="156">
        <v>1131</v>
      </c>
      <c r="G157" s="156">
        <v>1948944.4750000001</v>
      </c>
      <c r="H157" s="10">
        <v>1252</v>
      </c>
      <c r="I157" s="10">
        <v>1868910</v>
      </c>
      <c r="J157" s="49">
        <f t="shared" si="10"/>
        <v>1.1069849690539346</v>
      </c>
      <c r="K157" s="49">
        <f t="shared" si="11"/>
        <v>0.95893445091605289</v>
      </c>
      <c r="L157" s="49">
        <f t="shared" si="12"/>
        <v>0.3</v>
      </c>
      <c r="M157" s="49">
        <f t="shared" si="13"/>
        <v>0.67125411564123694</v>
      </c>
      <c r="N157" s="144">
        <f t="shared" si="14"/>
        <v>0.97125411564123687</v>
      </c>
      <c r="O157" s="47"/>
      <c r="P157" s="47"/>
    </row>
    <row r="158" spans="1:16" hidden="1">
      <c r="A158" s="175">
        <v>155</v>
      </c>
      <c r="B158" s="196" t="s">
        <v>1102</v>
      </c>
      <c r="C158" s="189" t="s">
        <v>26</v>
      </c>
      <c r="D158" s="180" t="s">
        <v>387</v>
      </c>
      <c r="E158" s="158" t="s">
        <v>388</v>
      </c>
      <c r="F158" s="156">
        <v>765</v>
      </c>
      <c r="G158" s="156">
        <v>1501011.4</v>
      </c>
      <c r="H158" s="10">
        <v>808</v>
      </c>
      <c r="I158" s="10">
        <v>1285895</v>
      </c>
      <c r="J158" s="49">
        <f t="shared" si="10"/>
        <v>1.0562091503267974</v>
      </c>
      <c r="K158" s="49">
        <f t="shared" si="11"/>
        <v>0.85668569872287448</v>
      </c>
      <c r="L158" s="49">
        <f t="shared" si="12"/>
        <v>0.3</v>
      </c>
      <c r="M158" s="49">
        <f t="shared" si="13"/>
        <v>0.59967998910601206</v>
      </c>
      <c r="N158" s="144">
        <f t="shared" si="14"/>
        <v>0.8996799891060121</v>
      </c>
      <c r="O158" s="47"/>
      <c r="P158" s="47"/>
    </row>
    <row r="159" spans="1:16" hidden="1">
      <c r="A159" s="175">
        <v>156</v>
      </c>
      <c r="B159" s="196" t="s">
        <v>1102</v>
      </c>
      <c r="C159" s="189" t="s">
        <v>26</v>
      </c>
      <c r="D159" s="180" t="s">
        <v>389</v>
      </c>
      <c r="E159" s="158" t="s">
        <v>513</v>
      </c>
      <c r="F159" s="156">
        <v>809</v>
      </c>
      <c r="G159" s="156">
        <v>1950396.05</v>
      </c>
      <c r="H159" s="10">
        <v>921</v>
      </c>
      <c r="I159" s="10">
        <v>1545950</v>
      </c>
      <c r="J159" s="49">
        <f t="shared" si="10"/>
        <v>1.1384425216316441</v>
      </c>
      <c r="K159" s="49">
        <f t="shared" si="11"/>
        <v>0.79263388582026706</v>
      </c>
      <c r="L159" s="49">
        <f t="shared" si="12"/>
        <v>0.3</v>
      </c>
      <c r="M159" s="49">
        <f t="shared" si="13"/>
        <v>0.55484372007418692</v>
      </c>
      <c r="N159" s="144">
        <f t="shared" si="14"/>
        <v>0.85484372007418696</v>
      </c>
      <c r="O159" s="47"/>
      <c r="P159" s="47"/>
    </row>
    <row r="160" spans="1:16" hidden="1">
      <c r="A160" s="175">
        <v>157</v>
      </c>
      <c r="B160" s="196" t="s">
        <v>1102</v>
      </c>
      <c r="C160" s="189" t="s">
        <v>26</v>
      </c>
      <c r="D160" s="180" t="s">
        <v>386</v>
      </c>
      <c r="E160" s="158" t="s">
        <v>1026</v>
      </c>
      <c r="F160" s="156">
        <v>909</v>
      </c>
      <c r="G160" s="156">
        <v>1650888.9</v>
      </c>
      <c r="H160" s="10">
        <v>756</v>
      </c>
      <c r="I160" s="10">
        <v>1094895</v>
      </c>
      <c r="J160" s="49">
        <f t="shared" si="10"/>
        <v>0.83168316831683164</v>
      </c>
      <c r="K160" s="49">
        <f t="shared" si="11"/>
        <v>0.66321543503018288</v>
      </c>
      <c r="L160" s="49">
        <f t="shared" si="12"/>
        <v>0.24950495049504948</v>
      </c>
      <c r="M160" s="49">
        <f t="shared" si="13"/>
        <v>0.46425080452112799</v>
      </c>
      <c r="N160" s="144">
        <f t="shared" si="14"/>
        <v>0.7137557550161775</v>
      </c>
      <c r="O160" s="47"/>
      <c r="P160" s="47"/>
    </row>
    <row r="161" spans="1:16" hidden="1">
      <c r="A161" s="175">
        <v>158</v>
      </c>
      <c r="B161" s="196" t="s">
        <v>34</v>
      </c>
      <c r="C161" s="189" t="s">
        <v>26</v>
      </c>
      <c r="D161" s="180" t="s">
        <v>422</v>
      </c>
      <c r="E161" s="158" t="s">
        <v>423</v>
      </c>
      <c r="F161" s="156">
        <v>2298</v>
      </c>
      <c r="G161" s="156">
        <v>4786014</v>
      </c>
      <c r="H161" s="10">
        <v>3408</v>
      </c>
      <c r="I161" s="10">
        <v>6460815</v>
      </c>
      <c r="J161" s="49">
        <f t="shared" si="10"/>
        <v>1.4830287206266319</v>
      </c>
      <c r="K161" s="49">
        <f t="shared" si="11"/>
        <v>1.349936502484113</v>
      </c>
      <c r="L161" s="49">
        <f t="shared" si="12"/>
        <v>0.3</v>
      </c>
      <c r="M161" s="49">
        <f t="shared" si="13"/>
        <v>0.7</v>
      </c>
      <c r="N161" s="144">
        <f t="shared" si="14"/>
        <v>1</v>
      </c>
      <c r="O161" s="47"/>
      <c r="P161" s="47"/>
    </row>
    <row r="162" spans="1:16" hidden="1">
      <c r="A162" s="175">
        <v>159</v>
      </c>
      <c r="B162" s="196" t="s">
        <v>34</v>
      </c>
      <c r="C162" s="189" t="s">
        <v>26</v>
      </c>
      <c r="D162" s="180" t="s">
        <v>428</v>
      </c>
      <c r="E162" s="158" t="s">
        <v>429</v>
      </c>
      <c r="F162" s="156">
        <v>1727</v>
      </c>
      <c r="G162" s="156">
        <v>3359056.375</v>
      </c>
      <c r="H162" s="10">
        <v>1826</v>
      </c>
      <c r="I162" s="10">
        <v>3061015</v>
      </c>
      <c r="J162" s="49">
        <f t="shared" si="10"/>
        <v>1.0573248407643312</v>
      </c>
      <c r="K162" s="49">
        <f t="shared" si="11"/>
        <v>0.91127229146310473</v>
      </c>
      <c r="L162" s="49">
        <f t="shared" si="12"/>
        <v>0.3</v>
      </c>
      <c r="M162" s="49">
        <f t="shared" si="13"/>
        <v>0.6378906040241733</v>
      </c>
      <c r="N162" s="144">
        <f t="shared" si="14"/>
        <v>0.93789060402417324</v>
      </c>
      <c r="O162" s="47"/>
      <c r="P162" s="47"/>
    </row>
    <row r="163" spans="1:16" hidden="1">
      <c r="A163" s="175">
        <v>160</v>
      </c>
      <c r="B163" s="196" t="s">
        <v>34</v>
      </c>
      <c r="C163" s="189" t="s">
        <v>26</v>
      </c>
      <c r="D163" s="180" t="s">
        <v>420</v>
      </c>
      <c r="E163" s="158" t="s">
        <v>421</v>
      </c>
      <c r="F163" s="156">
        <v>1535</v>
      </c>
      <c r="G163" s="156">
        <v>2873663.65</v>
      </c>
      <c r="H163" s="10">
        <v>1422</v>
      </c>
      <c r="I163" s="10">
        <v>2385475</v>
      </c>
      <c r="J163" s="49">
        <f t="shared" si="10"/>
        <v>0.92638436482084685</v>
      </c>
      <c r="K163" s="49">
        <f t="shared" si="11"/>
        <v>0.83011628726973674</v>
      </c>
      <c r="L163" s="49">
        <f t="shared" si="12"/>
        <v>0.27791530944625403</v>
      </c>
      <c r="M163" s="49">
        <f t="shared" si="13"/>
        <v>0.58108140108881567</v>
      </c>
      <c r="N163" s="144">
        <f t="shared" si="14"/>
        <v>0.85899671053506976</v>
      </c>
      <c r="O163" s="47"/>
      <c r="P163" s="47"/>
    </row>
    <row r="164" spans="1:16" hidden="1">
      <c r="A164" s="175">
        <v>161</v>
      </c>
      <c r="B164" s="196" t="s">
        <v>34</v>
      </c>
      <c r="C164" s="189" t="s">
        <v>26</v>
      </c>
      <c r="D164" s="180" t="s">
        <v>424</v>
      </c>
      <c r="E164" s="158" t="s">
        <v>425</v>
      </c>
      <c r="F164" s="156">
        <v>1083</v>
      </c>
      <c r="G164" s="156">
        <v>2023256.4249999998</v>
      </c>
      <c r="H164" s="10">
        <v>919</v>
      </c>
      <c r="I164" s="10">
        <v>1651605</v>
      </c>
      <c r="J164" s="49">
        <f t="shared" si="10"/>
        <v>0.84856879039704525</v>
      </c>
      <c r="K164" s="49">
        <f t="shared" si="11"/>
        <v>0.8163102707062948</v>
      </c>
      <c r="L164" s="49">
        <f t="shared" si="12"/>
        <v>0.25457063711911354</v>
      </c>
      <c r="M164" s="49">
        <f t="shared" si="13"/>
        <v>0.57141718949440634</v>
      </c>
      <c r="N164" s="144">
        <f t="shared" si="14"/>
        <v>0.82598782661351988</v>
      </c>
      <c r="O164" s="47"/>
      <c r="P164" s="47"/>
    </row>
    <row r="165" spans="1:16" hidden="1">
      <c r="A165" s="175">
        <v>162</v>
      </c>
      <c r="B165" s="196" t="s">
        <v>34</v>
      </c>
      <c r="C165" s="189" t="s">
        <v>26</v>
      </c>
      <c r="D165" s="180" t="s">
        <v>430</v>
      </c>
      <c r="E165" s="158" t="s">
        <v>431</v>
      </c>
      <c r="F165" s="156">
        <v>1048</v>
      </c>
      <c r="G165" s="156">
        <v>1992316.4249999998</v>
      </c>
      <c r="H165" s="10">
        <v>800</v>
      </c>
      <c r="I165" s="10">
        <v>1381450</v>
      </c>
      <c r="J165" s="49">
        <f t="shared" si="10"/>
        <v>0.76335877862595425</v>
      </c>
      <c r="K165" s="49">
        <f t="shared" si="11"/>
        <v>0.6933888526266605</v>
      </c>
      <c r="L165" s="49">
        <f t="shared" si="12"/>
        <v>0.22900763358778625</v>
      </c>
      <c r="M165" s="49">
        <f t="shared" si="13"/>
        <v>0.48537219683866234</v>
      </c>
      <c r="N165" s="144">
        <f t="shared" si="14"/>
        <v>0.71437983042644859</v>
      </c>
      <c r="O165" s="47"/>
      <c r="P165" s="47"/>
    </row>
    <row r="166" spans="1:16" hidden="1">
      <c r="A166" s="175">
        <v>163</v>
      </c>
      <c r="B166" s="197" t="s">
        <v>34</v>
      </c>
      <c r="C166" s="198" t="s">
        <v>26</v>
      </c>
      <c r="D166" s="199" t="s">
        <v>426</v>
      </c>
      <c r="E166" s="200" t="s">
        <v>1389</v>
      </c>
      <c r="F166" s="160">
        <v>993</v>
      </c>
      <c r="G166" s="160">
        <v>1933740.25</v>
      </c>
      <c r="H166" s="10">
        <v>641</v>
      </c>
      <c r="I166" s="10">
        <v>1111575</v>
      </c>
      <c r="J166" s="49">
        <f t="shared" si="10"/>
        <v>0.64551863041289026</v>
      </c>
      <c r="K166" s="49">
        <f t="shared" si="11"/>
        <v>0.57483159902163694</v>
      </c>
      <c r="L166" s="49">
        <f t="shared" si="12"/>
        <v>0.19365558912386707</v>
      </c>
      <c r="M166" s="49">
        <f t="shared" si="13"/>
        <v>0.40238211931514584</v>
      </c>
      <c r="N166" s="144">
        <f t="shared" si="14"/>
        <v>0.59603770843901294</v>
      </c>
      <c r="O166" s="47"/>
      <c r="P166" s="47"/>
    </row>
    <row r="167" spans="1:16" hidden="1">
      <c r="A167" s="175">
        <v>164</v>
      </c>
      <c r="B167" s="161" t="s">
        <v>59</v>
      </c>
      <c r="C167" s="161" t="s">
        <v>41</v>
      </c>
      <c r="D167" s="161" t="s">
        <v>443</v>
      </c>
      <c r="E167" s="161" t="s">
        <v>1141</v>
      </c>
      <c r="F167" s="162">
        <v>1004</v>
      </c>
      <c r="G167" s="163">
        <v>1965662.4</v>
      </c>
      <c r="H167" s="10">
        <v>556</v>
      </c>
      <c r="I167" s="10">
        <v>665660</v>
      </c>
      <c r="J167" s="49">
        <f t="shared" si="10"/>
        <v>0.55378486055776888</v>
      </c>
      <c r="K167" s="49">
        <f t="shared" si="11"/>
        <v>0.33864411304810021</v>
      </c>
      <c r="L167" s="49">
        <f t="shared" si="12"/>
        <v>0.16613545816733066</v>
      </c>
      <c r="M167" s="49">
        <f t="shared" si="13"/>
        <v>0.23705087913367012</v>
      </c>
      <c r="N167" s="144">
        <f t="shared" si="14"/>
        <v>0.40318633730100079</v>
      </c>
      <c r="O167" s="47"/>
      <c r="P167" s="47"/>
    </row>
    <row r="168" spans="1:16" hidden="1">
      <c r="A168" s="175">
        <v>165</v>
      </c>
      <c r="B168" s="161" t="s">
        <v>59</v>
      </c>
      <c r="C168" s="161" t="s">
        <v>41</v>
      </c>
      <c r="D168" s="161" t="s">
        <v>446</v>
      </c>
      <c r="E168" s="161" t="s">
        <v>1142</v>
      </c>
      <c r="F168" s="162">
        <v>1860</v>
      </c>
      <c r="G168" s="163">
        <v>3626669.7250000001</v>
      </c>
      <c r="H168" s="10">
        <v>916</v>
      </c>
      <c r="I168" s="10">
        <v>1489325</v>
      </c>
      <c r="J168" s="49">
        <f t="shared" si="10"/>
        <v>0.49247311827956991</v>
      </c>
      <c r="K168" s="49">
        <f t="shared" si="11"/>
        <v>0.41065912060685372</v>
      </c>
      <c r="L168" s="49">
        <f t="shared" si="12"/>
        <v>0.14774193548387096</v>
      </c>
      <c r="M168" s="49">
        <f t="shared" si="13"/>
        <v>0.28746138442479757</v>
      </c>
      <c r="N168" s="144">
        <f t="shared" si="14"/>
        <v>0.43520331990866856</v>
      </c>
      <c r="O168" s="47"/>
      <c r="P168" s="47"/>
    </row>
    <row r="169" spans="1:16" hidden="1">
      <c r="A169" s="175">
        <v>166</v>
      </c>
      <c r="B169" s="161" t="s">
        <v>59</v>
      </c>
      <c r="C169" s="161" t="s">
        <v>41</v>
      </c>
      <c r="D169" s="161" t="s">
        <v>445</v>
      </c>
      <c r="E169" s="161" t="s">
        <v>1143</v>
      </c>
      <c r="F169" s="162">
        <v>1285</v>
      </c>
      <c r="G169" s="163">
        <v>2502608.7250000001</v>
      </c>
      <c r="H169" s="10">
        <v>862</v>
      </c>
      <c r="I169" s="10">
        <v>1395255</v>
      </c>
      <c r="J169" s="49">
        <f t="shared" si="10"/>
        <v>0.67081712062256804</v>
      </c>
      <c r="K169" s="49">
        <f t="shared" si="11"/>
        <v>0.55752023321184574</v>
      </c>
      <c r="L169" s="49">
        <f t="shared" si="12"/>
        <v>0.2012451361867704</v>
      </c>
      <c r="M169" s="49">
        <f t="shared" si="13"/>
        <v>0.390264163248292</v>
      </c>
      <c r="N169" s="144">
        <f t="shared" si="14"/>
        <v>0.59150929943506236</v>
      </c>
      <c r="O169" s="47"/>
      <c r="P169" s="47"/>
    </row>
    <row r="170" spans="1:16" hidden="1">
      <c r="A170" s="175">
        <v>167</v>
      </c>
      <c r="B170" s="161" t="s">
        <v>59</v>
      </c>
      <c r="C170" s="161" t="s">
        <v>41</v>
      </c>
      <c r="D170" s="161" t="s">
        <v>444</v>
      </c>
      <c r="E170" s="161" t="s">
        <v>1144</v>
      </c>
      <c r="F170" s="162">
        <v>614</v>
      </c>
      <c r="G170" s="163">
        <v>1213205.3</v>
      </c>
      <c r="H170" s="10">
        <v>457</v>
      </c>
      <c r="I170" s="10">
        <v>641585</v>
      </c>
      <c r="J170" s="49">
        <f t="shared" si="10"/>
        <v>0.74429967426710097</v>
      </c>
      <c r="K170" s="49">
        <f t="shared" si="11"/>
        <v>0.52883464983214301</v>
      </c>
      <c r="L170" s="49">
        <f t="shared" si="12"/>
        <v>0.22328990228013029</v>
      </c>
      <c r="M170" s="49">
        <f t="shared" si="13"/>
        <v>0.37018425488250006</v>
      </c>
      <c r="N170" s="144">
        <f t="shared" si="14"/>
        <v>0.5934741571626303</v>
      </c>
      <c r="O170" s="47"/>
      <c r="P170" s="47"/>
    </row>
    <row r="171" spans="1:16" hidden="1">
      <c r="A171" s="175">
        <v>168</v>
      </c>
      <c r="B171" s="161" t="s">
        <v>48</v>
      </c>
      <c r="C171" s="161" t="s">
        <v>41</v>
      </c>
      <c r="D171" s="161" t="s">
        <v>479</v>
      </c>
      <c r="E171" s="161" t="s">
        <v>1323</v>
      </c>
      <c r="F171" s="162">
        <v>1137</v>
      </c>
      <c r="G171" s="163">
        <v>2033443.7749999999</v>
      </c>
      <c r="H171" s="10">
        <v>440</v>
      </c>
      <c r="I171" s="10">
        <v>775985</v>
      </c>
      <c r="J171" s="49">
        <f t="shared" si="10"/>
        <v>0.38698328935795956</v>
      </c>
      <c r="K171" s="49">
        <f t="shared" si="11"/>
        <v>0.38161123977966888</v>
      </c>
      <c r="L171" s="49">
        <f t="shared" si="12"/>
        <v>0.11609498680738786</v>
      </c>
      <c r="M171" s="49">
        <f t="shared" si="13"/>
        <v>0.2671278678457682</v>
      </c>
      <c r="N171" s="144">
        <f t="shared" si="14"/>
        <v>0.38322285465315609</v>
      </c>
      <c r="O171" s="47"/>
      <c r="P171" s="47"/>
    </row>
    <row r="172" spans="1:16" hidden="1">
      <c r="A172" s="175">
        <v>169</v>
      </c>
      <c r="B172" s="161" t="s">
        <v>48</v>
      </c>
      <c r="C172" s="161" t="s">
        <v>41</v>
      </c>
      <c r="D172" s="161" t="s">
        <v>481</v>
      </c>
      <c r="E172" s="161" t="s">
        <v>1449</v>
      </c>
      <c r="F172" s="162">
        <v>1088</v>
      </c>
      <c r="G172" s="163">
        <v>1943077.8</v>
      </c>
      <c r="H172" s="10">
        <v>591</v>
      </c>
      <c r="I172" s="10">
        <v>1042825</v>
      </c>
      <c r="J172" s="49">
        <f t="shared" si="10"/>
        <v>0.54319852941176472</v>
      </c>
      <c r="K172" s="49">
        <f t="shared" si="11"/>
        <v>0.53668720830426864</v>
      </c>
      <c r="L172" s="49">
        <f t="shared" si="12"/>
        <v>0.16295955882352942</v>
      </c>
      <c r="M172" s="49">
        <f t="shared" si="13"/>
        <v>0.375681045812988</v>
      </c>
      <c r="N172" s="144">
        <f t="shared" si="14"/>
        <v>0.53864060463651742</v>
      </c>
      <c r="O172" s="47"/>
      <c r="P172" s="47"/>
    </row>
    <row r="173" spans="1:16" hidden="1">
      <c r="A173" s="175">
        <v>170</v>
      </c>
      <c r="B173" s="164" t="s">
        <v>50</v>
      </c>
      <c r="C173" s="164" t="s">
        <v>41</v>
      </c>
      <c r="D173" s="164" t="s">
        <v>475</v>
      </c>
      <c r="E173" s="164" t="s">
        <v>1170</v>
      </c>
      <c r="F173" s="162">
        <v>933</v>
      </c>
      <c r="G173" s="163">
        <v>1503206.85</v>
      </c>
      <c r="H173" s="10">
        <v>526</v>
      </c>
      <c r="I173" s="10">
        <v>751395</v>
      </c>
      <c r="J173" s="49">
        <f t="shared" si="10"/>
        <v>0.5637727759914255</v>
      </c>
      <c r="K173" s="49">
        <f t="shared" si="11"/>
        <v>0.49986134642747265</v>
      </c>
      <c r="L173" s="49">
        <f t="shared" si="12"/>
        <v>0.16913183279742763</v>
      </c>
      <c r="M173" s="49">
        <f t="shared" si="13"/>
        <v>0.34990294249923082</v>
      </c>
      <c r="N173" s="144">
        <f t="shared" si="14"/>
        <v>0.51903477529665842</v>
      </c>
      <c r="O173" s="47"/>
      <c r="P173" s="47"/>
    </row>
    <row r="174" spans="1:16" hidden="1">
      <c r="A174" s="175">
        <v>171</v>
      </c>
      <c r="B174" s="164" t="s">
        <v>50</v>
      </c>
      <c r="C174" s="164" t="s">
        <v>41</v>
      </c>
      <c r="D174" s="164" t="s">
        <v>477</v>
      </c>
      <c r="E174" s="164" t="s">
        <v>1169</v>
      </c>
      <c r="F174" s="162">
        <v>2387</v>
      </c>
      <c r="G174" s="163">
        <v>4925212.8499999996</v>
      </c>
      <c r="H174" s="10">
        <v>1313</v>
      </c>
      <c r="I174" s="10">
        <v>2277590</v>
      </c>
      <c r="J174" s="49">
        <f t="shared" si="10"/>
        <v>0.55006284038542108</v>
      </c>
      <c r="K174" s="49">
        <f t="shared" si="11"/>
        <v>0.46243483669949415</v>
      </c>
      <c r="L174" s="49">
        <f t="shared" si="12"/>
        <v>0.16501885211562631</v>
      </c>
      <c r="M174" s="49">
        <f t="shared" si="13"/>
        <v>0.32370438568964588</v>
      </c>
      <c r="N174" s="144">
        <f t="shared" si="14"/>
        <v>0.48872323780527216</v>
      </c>
      <c r="O174" s="47"/>
      <c r="P174" s="47"/>
    </row>
    <row r="175" spans="1:16" hidden="1">
      <c r="A175" s="175">
        <v>172</v>
      </c>
      <c r="B175" s="164" t="s">
        <v>50</v>
      </c>
      <c r="C175" s="164" t="s">
        <v>41</v>
      </c>
      <c r="D175" s="164" t="s">
        <v>474</v>
      </c>
      <c r="E175" s="164" t="s">
        <v>478</v>
      </c>
      <c r="F175" s="162">
        <v>878</v>
      </c>
      <c r="G175" s="163">
        <v>1376008.7749999999</v>
      </c>
      <c r="H175" s="10">
        <v>326</v>
      </c>
      <c r="I175" s="10">
        <v>421105</v>
      </c>
      <c r="J175" s="49">
        <f t="shared" si="10"/>
        <v>0.3712984054669704</v>
      </c>
      <c r="K175" s="49">
        <f t="shared" si="11"/>
        <v>0.30603365883331668</v>
      </c>
      <c r="L175" s="49">
        <f t="shared" si="12"/>
        <v>0.11138952164009112</v>
      </c>
      <c r="M175" s="49">
        <f t="shared" si="13"/>
        <v>0.21422356118332167</v>
      </c>
      <c r="N175" s="144">
        <f t="shared" si="14"/>
        <v>0.32561308282341278</v>
      </c>
      <c r="O175" s="47"/>
      <c r="P175" s="47"/>
    </row>
    <row r="176" spans="1:16" hidden="1">
      <c r="A176" s="175">
        <v>173</v>
      </c>
      <c r="B176" s="164" t="s">
        <v>50</v>
      </c>
      <c r="C176" s="164" t="s">
        <v>41</v>
      </c>
      <c r="D176" s="164" t="s">
        <v>1201</v>
      </c>
      <c r="E176" s="164" t="s">
        <v>476</v>
      </c>
      <c r="F176" s="162">
        <v>1190</v>
      </c>
      <c r="G176" s="163">
        <v>2309826.5</v>
      </c>
      <c r="H176" s="10">
        <v>1062</v>
      </c>
      <c r="I176" s="10">
        <v>1593235</v>
      </c>
      <c r="J176" s="49">
        <f t="shared" si="10"/>
        <v>0.89243697478991602</v>
      </c>
      <c r="K176" s="49">
        <f t="shared" si="11"/>
        <v>0.68976392815650878</v>
      </c>
      <c r="L176" s="49">
        <f t="shared" si="12"/>
        <v>0.26773109243697479</v>
      </c>
      <c r="M176" s="49">
        <f t="shared" si="13"/>
        <v>0.48283474970955609</v>
      </c>
      <c r="N176" s="144">
        <f t="shared" si="14"/>
        <v>0.75056584214653088</v>
      </c>
      <c r="O176" s="47"/>
      <c r="P176" s="47"/>
    </row>
    <row r="177" spans="1:16" hidden="1">
      <c r="A177" s="175">
        <v>174</v>
      </c>
      <c r="B177" s="164" t="s">
        <v>50</v>
      </c>
      <c r="C177" s="164" t="s">
        <v>41</v>
      </c>
      <c r="D177" s="164" t="s">
        <v>1202</v>
      </c>
      <c r="E177" s="164" t="s">
        <v>1286</v>
      </c>
      <c r="F177" s="162">
        <v>1254</v>
      </c>
      <c r="G177" s="163">
        <v>2362760.7999999998</v>
      </c>
      <c r="H177" s="10">
        <v>764</v>
      </c>
      <c r="I177" s="10">
        <v>1496430</v>
      </c>
      <c r="J177" s="49">
        <f t="shared" si="10"/>
        <v>0.60925039872408293</v>
      </c>
      <c r="K177" s="49">
        <f t="shared" si="11"/>
        <v>0.63333960847835302</v>
      </c>
      <c r="L177" s="49">
        <f t="shared" si="12"/>
        <v>0.18277511961722487</v>
      </c>
      <c r="M177" s="49">
        <f t="shared" si="13"/>
        <v>0.4433377259348471</v>
      </c>
      <c r="N177" s="144">
        <f t="shared" si="14"/>
        <v>0.62611284555207192</v>
      </c>
      <c r="O177" s="47"/>
      <c r="P177" s="47"/>
    </row>
    <row r="178" spans="1:16" hidden="1">
      <c r="A178" s="175">
        <v>175</v>
      </c>
      <c r="B178" s="164" t="s">
        <v>1352</v>
      </c>
      <c r="C178" s="164" t="s">
        <v>41</v>
      </c>
      <c r="D178" s="164" t="s">
        <v>485</v>
      </c>
      <c r="E178" s="164" t="s">
        <v>358</v>
      </c>
      <c r="F178" s="162">
        <v>1286</v>
      </c>
      <c r="G178" s="163">
        <v>2499718.7250000001</v>
      </c>
      <c r="H178" s="10">
        <v>1108</v>
      </c>
      <c r="I178" s="10">
        <v>1875635</v>
      </c>
      <c r="J178" s="49">
        <f t="shared" si="10"/>
        <v>0.8615863141524106</v>
      </c>
      <c r="K178" s="49">
        <f t="shared" si="11"/>
        <v>0.75033842057569899</v>
      </c>
      <c r="L178" s="49">
        <f t="shared" si="12"/>
        <v>0.25847589424572315</v>
      </c>
      <c r="M178" s="49">
        <f t="shared" si="13"/>
        <v>0.52523689440298926</v>
      </c>
      <c r="N178" s="144">
        <f t="shared" si="14"/>
        <v>0.78371278864871241</v>
      </c>
      <c r="O178" s="47"/>
      <c r="P178" s="47"/>
    </row>
    <row r="179" spans="1:16" hidden="1">
      <c r="A179" s="175">
        <v>176</v>
      </c>
      <c r="B179" s="164" t="s">
        <v>1352</v>
      </c>
      <c r="C179" s="164" t="s">
        <v>41</v>
      </c>
      <c r="D179" s="164" t="s">
        <v>483</v>
      </c>
      <c r="E179" s="164" t="s">
        <v>1353</v>
      </c>
      <c r="F179" s="162">
        <v>1019</v>
      </c>
      <c r="G179" s="163">
        <v>1991394.55</v>
      </c>
      <c r="H179" s="10">
        <v>756</v>
      </c>
      <c r="I179" s="10">
        <v>1286970</v>
      </c>
      <c r="J179" s="49">
        <f t="shared" si="10"/>
        <v>0.74190382728164872</v>
      </c>
      <c r="K179" s="49">
        <f t="shared" si="11"/>
        <v>0.64626570359952018</v>
      </c>
      <c r="L179" s="49">
        <f t="shared" si="12"/>
        <v>0.22257114818449461</v>
      </c>
      <c r="M179" s="49">
        <f t="shared" si="13"/>
        <v>0.4523859925196641</v>
      </c>
      <c r="N179" s="144">
        <f t="shared" si="14"/>
        <v>0.67495714070415869</v>
      </c>
      <c r="O179" s="47"/>
      <c r="P179" s="47"/>
    </row>
    <row r="180" spans="1:16" hidden="1">
      <c r="A180" s="175">
        <v>177</v>
      </c>
      <c r="B180" s="164" t="s">
        <v>1352</v>
      </c>
      <c r="C180" s="164" t="s">
        <v>41</v>
      </c>
      <c r="D180" s="164" t="s">
        <v>486</v>
      </c>
      <c r="E180" s="164" t="s">
        <v>1450</v>
      </c>
      <c r="F180" s="162">
        <v>756</v>
      </c>
      <c r="G180" s="163">
        <v>1483548.2250000001</v>
      </c>
      <c r="H180" s="10">
        <v>684</v>
      </c>
      <c r="I180" s="10">
        <v>973110</v>
      </c>
      <c r="J180" s="49">
        <f t="shared" si="10"/>
        <v>0.90476190476190477</v>
      </c>
      <c r="K180" s="49">
        <f t="shared" si="11"/>
        <v>0.65593418778145884</v>
      </c>
      <c r="L180" s="49">
        <f t="shared" si="12"/>
        <v>0.27142857142857141</v>
      </c>
      <c r="M180" s="49">
        <f t="shared" si="13"/>
        <v>0.45915393144702116</v>
      </c>
      <c r="N180" s="144">
        <f t="shared" si="14"/>
        <v>0.73058250287559257</v>
      </c>
      <c r="O180" s="47"/>
      <c r="P180" s="47"/>
    </row>
    <row r="181" spans="1:16" hidden="1">
      <c r="A181" s="175">
        <v>178</v>
      </c>
      <c r="B181" s="164" t="s">
        <v>1352</v>
      </c>
      <c r="C181" s="164" t="s">
        <v>41</v>
      </c>
      <c r="D181" s="164" t="s">
        <v>487</v>
      </c>
      <c r="E181" s="164" t="s">
        <v>1354</v>
      </c>
      <c r="F181" s="162">
        <v>532</v>
      </c>
      <c r="G181" s="163">
        <v>1040270.5</v>
      </c>
      <c r="H181" s="10">
        <v>271</v>
      </c>
      <c r="I181" s="10">
        <v>471845</v>
      </c>
      <c r="J181" s="49">
        <f t="shared" si="10"/>
        <v>0.50939849624060152</v>
      </c>
      <c r="K181" s="49">
        <f t="shared" si="11"/>
        <v>0.45357914119452586</v>
      </c>
      <c r="L181" s="49">
        <f t="shared" si="12"/>
        <v>0.15281954887218044</v>
      </c>
      <c r="M181" s="49">
        <f t="shared" si="13"/>
        <v>0.31750539883616807</v>
      </c>
      <c r="N181" s="144">
        <f t="shared" si="14"/>
        <v>0.47032494770834854</v>
      </c>
      <c r="O181" s="47"/>
      <c r="P181" s="47"/>
    </row>
    <row r="182" spans="1:16" hidden="1">
      <c r="A182" s="175">
        <v>179</v>
      </c>
      <c r="B182" s="164" t="s">
        <v>1352</v>
      </c>
      <c r="C182" s="164" t="s">
        <v>41</v>
      </c>
      <c r="D182" s="164" t="s">
        <v>482</v>
      </c>
      <c r="E182" s="164" t="s">
        <v>1322</v>
      </c>
      <c r="F182" s="162">
        <v>847</v>
      </c>
      <c r="G182" s="163">
        <v>1660450.175</v>
      </c>
      <c r="H182" s="10">
        <v>716</v>
      </c>
      <c r="I182" s="10">
        <v>1190735</v>
      </c>
      <c r="J182" s="49">
        <f t="shared" si="10"/>
        <v>0.8453364817001181</v>
      </c>
      <c r="K182" s="49">
        <f t="shared" si="11"/>
        <v>0.71711576651193398</v>
      </c>
      <c r="L182" s="49">
        <f t="shared" si="12"/>
        <v>0.2536009445100354</v>
      </c>
      <c r="M182" s="49">
        <f t="shared" si="13"/>
        <v>0.5019810365583538</v>
      </c>
      <c r="N182" s="144">
        <f t="shared" si="14"/>
        <v>0.75558198106838925</v>
      </c>
      <c r="O182" s="47"/>
      <c r="P182" s="47"/>
    </row>
    <row r="183" spans="1:16" hidden="1">
      <c r="A183" s="175">
        <v>180</v>
      </c>
      <c r="B183" s="165" t="s">
        <v>57</v>
      </c>
      <c r="C183" s="165" t="s">
        <v>41</v>
      </c>
      <c r="D183" s="165" t="s">
        <v>510</v>
      </c>
      <c r="E183" s="165" t="s">
        <v>1041</v>
      </c>
      <c r="F183" s="162">
        <v>2532</v>
      </c>
      <c r="G183" s="163">
        <v>4653536.75</v>
      </c>
      <c r="H183" s="10">
        <v>988</v>
      </c>
      <c r="I183" s="10">
        <v>1857480</v>
      </c>
      <c r="J183" s="49">
        <f t="shared" si="10"/>
        <v>0.39020537124802529</v>
      </c>
      <c r="K183" s="49">
        <f t="shared" si="11"/>
        <v>0.3991544710590284</v>
      </c>
      <c r="L183" s="49">
        <f t="shared" si="12"/>
        <v>0.11706161137440758</v>
      </c>
      <c r="M183" s="49">
        <f t="shared" si="13"/>
        <v>0.27940812974131984</v>
      </c>
      <c r="N183" s="144">
        <f t="shared" si="14"/>
        <v>0.39646974111572741</v>
      </c>
      <c r="O183" s="47"/>
      <c r="P183" s="47"/>
    </row>
    <row r="184" spans="1:16" hidden="1">
      <c r="A184" s="175">
        <v>181</v>
      </c>
      <c r="B184" s="165" t="s">
        <v>57</v>
      </c>
      <c r="C184" s="165" t="s">
        <v>41</v>
      </c>
      <c r="D184" s="165" t="s">
        <v>1301</v>
      </c>
      <c r="E184" s="165" t="s">
        <v>1285</v>
      </c>
      <c r="F184" s="162">
        <v>861</v>
      </c>
      <c r="G184" s="163">
        <v>1981033.7250000001</v>
      </c>
      <c r="H184" s="10">
        <v>1803</v>
      </c>
      <c r="I184" s="10">
        <v>2768980</v>
      </c>
      <c r="J184" s="49">
        <f t="shared" si="10"/>
        <v>2.0940766550522647</v>
      </c>
      <c r="K184" s="49">
        <f t="shared" si="11"/>
        <v>1.3977450081017677</v>
      </c>
      <c r="L184" s="49">
        <f t="shared" si="12"/>
        <v>0.3</v>
      </c>
      <c r="M184" s="49">
        <f t="shared" si="13"/>
        <v>0.7</v>
      </c>
      <c r="N184" s="144">
        <f t="shared" si="14"/>
        <v>1</v>
      </c>
      <c r="O184" s="47"/>
      <c r="P184" s="47"/>
    </row>
    <row r="185" spans="1:16" hidden="1">
      <c r="A185" s="175">
        <v>182</v>
      </c>
      <c r="B185" s="165" t="s">
        <v>43</v>
      </c>
      <c r="C185" s="165" t="s">
        <v>41</v>
      </c>
      <c r="D185" s="165" t="s">
        <v>456</v>
      </c>
      <c r="E185" s="165" t="s">
        <v>457</v>
      </c>
      <c r="F185" s="162">
        <v>2180</v>
      </c>
      <c r="G185" s="163">
        <v>4880012.6749999998</v>
      </c>
      <c r="H185" s="10">
        <v>1072</v>
      </c>
      <c r="I185" s="10">
        <v>2273540</v>
      </c>
      <c r="J185" s="49">
        <f t="shared" si="10"/>
        <v>0.49174311926605507</v>
      </c>
      <c r="K185" s="49">
        <f t="shared" si="11"/>
        <v>0.46588813419424163</v>
      </c>
      <c r="L185" s="49">
        <f t="shared" si="12"/>
        <v>0.14752293577981651</v>
      </c>
      <c r="M185" s="49">
        <f t="shared" si="13"/>
        <v>0.32612169393596913</v>
      </c>
      <c r="N185" s="144">
        <f t="shared" si="14"/>
        <v>0.47364462971578564</v>
      </c>
      <c r="O185" s="47"/>
      <c r="P185" s="47"/>
    </row>
    <row r="186" spans="1:16" hidden="1">
      <c r="A186" s="175">
        <v>183</v>
      </c>
      <c r="B186" s="165" t="s">
        <v>43</v>
      </c>
      <c r="C186" s="165" t="s">
        <v>41</v>
      </c>
      <c r="D186" s="165" t="s">
        <v>458</v>
      </c>
      <c r="E186" s="165" t="s">
        <v>459</v>
      </c>
      <c r="F186" s="162">
        <v>1343</v>
      </c>
      <c r="G186" s="163">
        <v>1989586.2</v>
      </c>
      <c r="H186" s="10">
        <v>136</v>
      </c>
      <c r="I186" s="10">
        <v>159245</v>
      </c>
      <c r="J186" s="49">
        <f t="shared" si="10"/>
        <v>0.10126582278481013</v>
      </c>
      <c r="K186" s="49">
        <f t="shared" si="11"/>
        <v>8.003925640417088E-2</v>
      </c>
      <c r="L186" s="49">
        <f t="shared" si="12"/>
        <v>3.0379746835443037E-2</v>
      </c>
      <c r="M186" s="49">
        <f t="shared" si="13"/>
        <v>5.6027479482919612E-2</v>
      </c>
      <c r="N186" s="144">
        <f t="shared" si="14"/>
        <v>8.6407226318362645E-2</v>
      </c>
      <c r="O186" s="47"/>
      <c r="P186" s="47"/>
    </row>
    <row r="187" spans="1:16" hidden="1">
      <c r="A187" s="175">
        <v>184</v>
      </c>
      <c r="B187" s="161" t="s">
        <v>1365</v>
      </c>
      <c r="C187" s="161" t="s">
        <v>41</v>
      </c>
      <c r="D187" s="161" t="s">
        <v>464</v>
      </c>
      <c r="E187" s="161" t="s">
        <v>1451</v>
      </c>
      <c r="F187" s="162">
        <v>1775</v>
      </c>
      <c r="G187" s="163">
        <v>3357281.7249999996</v>
      </c>
      <c r="H187" s="10">
        <v>1075</v>
      </c>
      <c r="I187" s="10">
        <v>2120285</v>
      </c>
      <c r="J187" s="49">
        <f t="shared" si="10"/>
        <v>0.60563380281690138</v>
      </c>
      <c r="K187" s="49">
        <f t="shared" si="11"/>
        <v>0.63154813139787969</v>
      </c>
      <c r="L187" s="49">
        <f t="shared" si="12"/>
        <v>0.1816901408450704</v>
      </c>
      <c r="M187" s="49">
        <f t="shared" si="13"/>
        <v>0.44208369197851577</v>
      </c>
      <c r="N187" s="144">
        <f t="shared" si="14"/>
        <v>0.62377383282358623</v>
      </c>
      <c r="O187" s="47"/>
      <c r="P187" s="47"/>
    </row>
    <row r="188" spans="1:16" hidden="1">
      <c r="A188" s="175">
        <v>185</v>
      </c>
      <c r="B188" s="164" t="s">
        <v>1365</v>
      </c>
      <c r="C188" s="164" t="s">
        <v>41</v>
      </c>
      <c r="D188" s="164" t="s">
        <v>463</v>
      </c>
      <c r="E188" s="164" t="s">
        <v>1237</v>
      </c>
      <c r="F188" s="162">
        <v>1132</v>
      </c>
      <c r="G188" s="163">
        <v>2186099.8250000002</v>
      </c>
      <c r="H188" s="10">
        <v>1144</v>
      </c>
      <c r="I188" s="10">
        <v>1738075</v>
      </c>
      <c r="J188" s="49">
        <f t="shared" si="10"/>
        <v>1.010600706713781</v>
      </c>
      <c r="K188" s="49">
        <f t="shared" si="11"/>
        <v>0.79505747181513076</v>
      </c>
      <c r="L188" s="49">
        <f t="shared" si="12"/>
        <v>0.3</v>
      </c>
      <c r="M188" s="49">
        <f t="shared" si="13"/>
        <v>0.55654023027059152</v>
      </c>
      <c r="N188" s="144">
        <f t="shared" si="14"/>
        <v>0.85654023027059156</v>
      </c>
      <c r="O188" s="47"/>
      <c r="P188" s="47"/>
    </row>
    <row r="189" spans="1:16" hidden="1">
      <c r="A189" s="175">
        <v>186</v>
      </c>
      <c r="B189" s="164" t="s">
        <v>1365</v>
      </c>
      <c r="C189" s="164" t="s">
        <v>41</v>
      </c>
      <c r="D189" s="164" t="s">
        <v>461</v>
      </c>
      <c r="E189" s="164" t="s">
        <v>462</v>
      </c>
      <c r="F189" s="162">
        <v>1275</v>
      </c>
      <c r="G189" s="163">
        <v>2299588.375</v>
      </c>
      <c r="H189" s="10">
        <v>1123</v>
      </c>
      <c r="I189" s="10">
        <v>1797645</v>
      </c>
      <c r="J189" s="49">
        <f t="shared" si="10"/>
        <v>0.88078431372549015</v>
      </c>
      <c r="K189" s="49">
        <f t="shared" si="11"/>
        <v>0.78172468583643806</v>
      </c>
      <c r="L189" s="49">
        <f t="shared" si="12"/>
        <v>0.26423529411764701</v>
      </c>
      <c r="M189" s="49">
        <f t="shared" si="13"/>
        <v>0.54720728008550656</v>
      </c>
      <c r="N189" s="144">
        <f t="shared" si="14"/>
        <v>0.81144257420315358</v>
      </c>
      <c r="O189" s="47"/>
      <c r="P189" s="47"/>
    </row>
    <row r="190" spans="1:16" hidden="1">
      <c r="A190" s="175">
        <v>187</v>
      </c>
      <c r="B190" s="164" t="s">
        <v>1238</v>
      </c>
      <c r="C190" s="164" t="s">
        <v>41</v>
      </c>
      <c r="D190" s="164" t="s">
        <v>470</v>
      </c>
      <c r="E190" s="164" t="s">
        <v>471</v>
      </c>
      <c r="F190" s="162">
        <v>602</v>
      </c>
      <c r="G190" s="163">
        <v>1164504.825</v>
      </c>
      <c r="H190" s="10">
        <v>701</v>
      </c>
      <c r="I190" s="10">
        <v>1051240</v>
      </c>
      <c r="J190" s="49">
        <f t="shared" si="10"/>
        <v>1.1644518272425248</v>
      </c>
      <c r="K190" s="49">
        <f t="shared" si="11"/>
        <v>0.90273563271839607</v>
      </c>
      <c r="L190" s="49">
        <f t="shared" si="12"/>
        <v>0.3</v>
      </c>
      <c r="M190" s="49">
        <f t="shared" si="13"/>
        <v>0.6319149429028772</v>
      </c>
      <c r="N190" s="144">
        <f t="shared" si="14"/>
        <v>0.93191494290287724</v>
      </c>
      <c r="O190" s="47"/>
      <c r="P190" s="47"/>
    </row>
    <row r="191" spans="1:16" hidden="1">
      <c r="A191" s="175">
        <v>188</v>
      </c>
      <c r="B191" s="164" t="s">
        <v>1238</v>
      </c>
      <c r="C191" s="164" t="s">
        <v>41</v>
      </c>
      <c r="D191" s="164" t="s">
        <v>466</v>
      </c>
      <c r="E191" s="164" t="s">
        <v>1032</v>
      </c>
      <c r="F191" s="162">
        <v>1050</v>
      </c>
      <c r="G191" s="163">
        <v>2103265.5249999999</v>
      </c>
      <c r="H191" s="10">
        <v>1030</v>
      </c>
      <c r="I191" s="10">
        <v>1562365</v>
      </c>
      <c r="J191" s="49">
        <f t="shared" si="10"/>
        <v>0.98095238095238091</v>
      </c>
      <c r="K191" s="49">
        <f t="shared" si="11"/>
        <v>0.74282822659778069</v>
      </c>
      <c r="L191" s="49">
        <f t="shared" si="12"/>
        <v>0.29428571428571426</v>
      </c>
      <c r="M191" s="49">
        <f t="shared" si="13"/>
        <v>0.51997975861844647</v>
      </c>
      <c r="N191" s="144">
        <f t="shared" si="14"/>
        <v>0.81426547290416074</v>
      </c>
      <c r="O191" s="47"/>
      <c r="P191" s="47"/>
    </row>
    <row r="192" spans="1:16" hidden="1">
      <c r="A192" s="175">
        <v>189</v>
      </c>
      <c r="B192" s="164" t="s">
        <v>1238</v>
      </c>
      <c r="C192" s="164" t="s">
        <v>41</v>
      </c>
      <c r="D192" s="164" t="s">
        <v>469</v>
      </c>
      <c r="E192" s="164" t="s">
        <v>1033</v>
      </c>
      <c r="F192" s="162">
        <v>515</v>
      </c>
      <c r="G192" s="163">
        <v>1040158.3</v>
      </c>
      <c r="H192" s="10">
        <v>763</v>
      </c>
      <c r="I192" s="10">
        <v>1144155</v>
      </c>
      <c r="J192" s="49">
        <f t="shared" si="10"/>
        <v>1.4815533980582525</v>
      </c>
      <c r="K192" s="49">
        <f t="shared" si="11"/>
        <v>1.0999816085686187</v>
      </c>
      <c r="L192" s="49">
        <f t="shared" si="12"/>
        <v>0.3</v>
      </c>
      <c r="M192" s="49">
        <f t="shared" si="13"/>
        <v>0.7</v>
      </c>
      <c r="N192" s="144">
        <f t="shared" si="14"/>
        <v>1</v>
      </c>
      <c r="O192" s="47"/>
      <c r="P192" s="47"/>
    </row>
    <row r="193" spans="1:16" hidden="1">
      <c r="A193" s="175">
        <v>190</v>
      </c>
      <c r="B193" s="164" t="s">
        <v>1238</v>
      </c>
      <c r="C193" s="164" t="s">
        <v>41</v>
      </c>
      <c r="D193" s="164" t="s">
        <v>467</v>
      </c>
      <c r="E193" s="164" t="s">
        <v>468</v>
      </c>
      <c r="F193" s="162">
        <v>1374</v>
      </c>
      <c r="G193" s="163">
        <v>2688183.15</v>
      </c>
      <c r="H193" s="10">
        <v>989</v>
      </c>
      <c r="I193" s="10">
        <v>2402010</v>
      </c>
      <c r="J193" s="49">
        <f t="shared" si="10"/>
        <v>0.7197962154294032</v>
      </c>
      <c r="K193" s="49">
        <f t="shared" si="11"/>
        <v>0.89354402805478494</v>
      </c>
      <c r="L193" s="49">
        <f t="shared" si="12"/>
        <v>0.21593886462882095</v>
      </c>
      <c r="M193" s="49">
        <f t="shared" si="13"/>
        <v>0.62548081963834945</v>
      </c>
      <c r="N193" s="144">
        <f t="shared" si="14"/>
        <v>0.8414196842671704</v>
      </c>
      <c r="O193" s="47"/>
      <c r="P193" s="47"/>
    </row>
    <row r="194" spans="1:16" hidden="1">
      <c r="A194" s="175">
        <v>191</v>
      </c>
      <c r="B194" s="164" t="s">
        <v>1238</v>
      </c>
      <c r="C194" s="164" t="s">
        <v>41</v>
      </c>
      <c r="D194" s="164" t="s">
        <v>472</v>
      </c>
      <c r="E194" s="164" t="s">
        <v>473</v>
      </c>
      <c r="F194" s="162">
        <v>1141</v>
      </c>
      <c r="G194" s="163">
        <v>2268907.4750000001</v>
      </c>
      <c r="H194" s="10">
        <v>720</v>
      </c>
      <c r="I194" s="10">
        <v>1639305</v>
      </c>
      <c r="J194" s="49">
        <f t="shared" si="10"/>
        <v>0.63102541630148989</v>
      </c>
      <c r="K194" s="49">
        <f t="shared" si="11"/>
        <v>0.72250852803065491</v>
      </c>
      <c r="L194" s="49">
        <f t="shared" si="12"/>
        <v>0.18930762489044697</v>
      </c>
      <c r="M194" s="49">
        <f t="shared" si="13"/>
        <v>0.50575596962145841</v>
      </c>
      <c r="N194" s="144">
        <f t="shared" si="14"/>
        <v>0.69506359451190536</v>
      </c>
      <c r="O194" s="47"/>
      <c r="P194" s="47"/>
    </row>
    <row r="195" spans="1:16" hidden="1">
      <c r="A195" s="175">
        <v>192</v>
      </c>
      <c r="B195" s="161" t="s">
        <v>1236</v>
      </c>
      <c r="C195" s="161" t="s">
        <v>41</v>
      </c>
      <c r="D195" s="161" t="s">
        <v>516</v>
      </c>
      <c r="E195" s="161" t="s">
        <v>517</v>
      </c>
      <c r="F195" s="162">
        <v>3147</v>
      </c>
      <c r="G195" s="163">
        <v>6102121.4500000002</v>
      </c>
      <c r="H195" s="10">
        <v>3352</v>
      </c>
      <c r="I195" s="10">
        <v>4667390</v>
      </c>
      <c r="J195" s="49">
        <f t="shared" si="10"/>
        <v>1.0651414045122338</v>
      </c>
      <c r="K195" s="49">
        <f t="shared" si="11"/>
        <v>0.76487989271337753</v>
      </c>
      <c r="L195" s="49">
        <f t="shared" si="12"/>
        <v>0.3</v>
      </c>
      <c r="M195" s="49">
        <f t="shared" si="13"/>
        <v>0.53541592489936418</v>
      </c>
      <c r="N195" s="144">
        <f t="shared" si="14"/>
        <v>0.83541592489936423</v>
      </c>
      <c r="O195" s="47"/>
      <c r="P195" s="47"/>
    </row>
    <row r="196" spans="1:16" hidden="1">
      <c r="A196" s="175">
        <v>193</v>
      </c>
      <c r="B196" s="161" t="s">
        <v>1236</v>
      </c>
      <c r="C196" s="161" t="s">
        <v>41</v>
      </c>
      <c r="D196" s="161" t="s">
        <v>518</v>
      </c>
      <c r="E196" s="161" t="s">
        <v>1307</v>
      </c>
      <c r="F196" s="162">
        <v>438</v>
      </c>
      <c r="G196" s="163">
        <v>917459</v>
      </c>
      <c r="H196" s="10">
        <v>602</v>
      </c>
      <c r="I196" s="10">
        <v>728615</v>
      </c>
      <c r="J196" s="49">
        <f t="shared" ref="J196:J259" si="15">IFERROR(H196/F196,0)</f>
        <v>1.3744292237442923</v>
      </c>
      <c r="K196" s="49">
        <f t="shared" ref="K196:K259" si="16">IFERROR(I196/G196,0)</f>
        <v>0.79416627882008894</v>
      </c>
      <c r="L196" s="49">
        <f t="shared" si="12"/>
        <v>0.3</v>
      </c>
      <c r="M196" s="49">
        <f t="shared" si="13"/>
        <v>0.55591639517406222</v>
      </c>
      <c r="N196" s="144">
        <f t="shared" si="14"/>
        <v>0.85591639517406226</v>
      </c>
      <c r="O196" s="47"/>
      <c r="P196" s="47"/>
    </row>
    <row r="197" spans="1:16" hidden="1">
      <c r="A197" s="175">
        <v>194</v>
      </c>
      <c r="B197" s="161" t="s">
        <v>1236</v>
      </c>
      <c r="C197" s="161" t="s">
        <v>41</v>
      </c>
      <c r="D197" s="161" t="s">
        <v>512</v>
      </c>
      <c r="E197" s="161" t="s">
        <v>513</v>
      </c>
      <c r="F197" s="162">
        <v>1298</v>
      </c>
      <c r="G197" s="163">
        <v>2491498.7749999999</v>
      </c>
      <c r="H197" s="10">
        <v>1676</v>
      </c>
      <c r="I197" s="10">
        <v>2513900</v>
      </c>
      <c r="J197" s="49">
        <f t="shared" si="15"/>
        <v>1.2912172573189522</v>
      </c>
      <c r="K197" s="49">
        <f t="shared" si="16"/>
        <v>1.0089910640233006</v>
      </c>
      <c r="L197" s="49">
        <f t="shared" ref="L197:L260" si="17">IF((J197*0.3)&gt;30%,30%,(J197*0.3))</f>
        <v>0.3</v>
      </c>
      <c r="M197" s="49">
        <f t="shared" ref="M197:M260" si="18">IF((K197*0.7)&gt;70%,70%,(K197*0.7))</f>
        <v>0.7</v>
      </c>
      <c r="N197" s="144">
        <f t="shared" ref="N197:N260" si="19">L197+M197</f>
        <v>1</v>
      </c>
      <c r="O197" s="47"/>
      <c r="P197" s="47"/>
    </row>
    <row r="198" spans="1:16" hidden="1">
      <c r="A198" s="175">
        <v>195</v>
      </c>
      <c r="B198" s="161" t="s">
        <v>1236</v>
      </c>
      <c r="C198" s="161" t="s">
        <v>41</v>
      </c>
      <c r="D198" s="161" t="s">
        <v>515</v>
      </c>
      <c r="E198" s="161" t="s">
        <v>1331</v>
      </c>
      <c r="F198" s="162">
        <v>610</v>
      </c>
      <c r="G198" s="163">
        <v>1270094.45</v>
      </c>
      <c r="H198" s="10">
        <v>203</v>
      </c>
      <c r="I198" s="10">
        <v>500295</v>
      </c>
      <c r="J198" s="49">
        <f t="shared" si="15"/>
        <v>0.33278688524590166</v>
      </c>
      <c r="K198" s="49">
        <f t="shared" si="16"/>
        <v>0.39390377621128886</v>
      </c>
      <c r="L198" s="49">
        <f t="shared" si="17"/>
        <v>9.9836065573770491E-2</v>
      </c>
      <c r="M198" s="49">
        <f t="shared" si="18"/>
        <v>0.27573264334790221</v>
      </c>
      <c r="N198" s="144">
        <f t="shared" si="19"/>
        <v>0.37556870892167271</v>
      </c>
      <c r="O198" s="47"/>
      <c r="P198" s="47"/>
    </row>
    <row r="199" spans="1:16" hidden="1">
      <c r="A199" s="175">
        <v>196</v>
      </c>
      <c r="B199" s="161" t="s">
        <v>55</v>
      </c>
      <c r="C199" s="161" t="s">
        <v>41</v>
      </c>
      <c r="D199" s="161" t="s">
        <v>504</v>
      </c>
      <c r="E199" s="161" t="s">
        <v>505</v>
      </c>
      <c r="F199" s="162">
        <v>2892</v>
      </c>
      <c r="G199" s="163">
        <v>4389207.5250000004</v>
      </c>
      <c r="H199" s="10">
        <v>2771</v>
      </c>
      <c r="I199" s="10">
        <v>3028600</v>
      </c>
      <c r="J199" s="49">
        <f t="shared" si="15"/>
        <v>0.95816044260027666</v>
      </c>
      <c r="K199" s="49">
        <f t="shared" si="16"/>
        <v>0.69001066428272828</v>
      </c>
      <c r="L199" s="49">
        <f t="shared" si="17"/>
        <v>0.28744813278008297</v>
      </c>
      <c r="M199" s="49">
        <f t="shared" si="18"/>
        <v>0.48300746499790975</v>
      </c>
      <c r="N199" s="144">
        <f t="shared" si="19"/>
        <v>0.77045559777799277</v>
      </c>
      <c r="O199" s="47"/>
      <c r="P199" s="47"/>
    </row>
    <row r="200" spans="1:16" hidden="1">
      <c r="A200" s="175">
        <v>197</v>
      </c>
      <c r="B200" s="161" t="s">
        <v>55</v>
      </c>
      <c r="C200" s="161" t="s">
        <v>41</v>
      </c>
      <c r="D200" s="161" t="s">
        <v>500</v>
      </c>
      <c r="E200" s="161" t="s">
        <v>501</v>
      </c>
      <c r="F200" s="162">
        <v>1087</v>
      </c>
      <c r="G200" s="163">
        <v>2834876.9</v>
      </c>
      <c r="H200" s="10">
        <v>1041</v>
      </c>
      <c r="I200" s="10">
        <v>2071200</v>
      </c>
      <c r="J200" s="49">
        <f t="shared" si="15"/>
        <v>0.95768169273229076</v>
      </c>
      <c r="K200" s="49">
        <f t="shared" si="16"/>
        <v>0.73061373493854354</v>
      </c>
      <c r="L200" s="49">
        <f t="shared" si="17"/>
        <v>0.28730450781968719</v>
      </c>
      <c r="M200" s="49">
        <f t="shared" si="18"/>
        <v>0.51142961445698043</v>
      </c>
      <c r="N200" s="144">
        <f t="shared" si="19"/>
        <v>0.79873412227666762</v>
      </c>
      <c r="O200" s="47"/>
      <c r="P200" s="47"/>
    </row>
    <row r="201" spans="1:16" hidden="1">
      <c r="A201" s="175">
        <v>198</v>
      </c>
      <c r="B201" s="161" t="s">
        <v>55</v>
      </c>
      <c r="C201" s="161" t="s">
        <v>41</v>
      </c>
      <c r="D201" s="161" t="s">
        <v>498</v>
      </c>
      <c r="E201" s="161" t="s">
        <v>499</v>
      </c>
      <c r="F201" s="162">
        <v>1341</v>
      </c>
      <c r="G201" s="163">
        <v>4287305.0250000004</v>
      </c>
      <c r="H201" s="10">
        <v>1258</v>
      </c>
      <c r="I201" s="10">
        <v>3220055</v>
      </c>
      <c r="J201" s="49">
        <f t="shared" si="15"/>
        <v>0.93810589112602538</v>
      </c>
      <c r="K201" s="49">
        <f t="shared" si="16"/>
        <v>0.75106739110544152</v>
      </c>
      <c r="L201" s="49">
        <f t="shared" si="17"/>
        <v>0.28143176733780761</v>
      </c>
      <c r="M201" s="49">
        <f t="shared" si="18"/>
        <v>0.52574717377380897</v>
      </c>
      <c r="N201" s="144">
        <f t="shared" si="19"/>
        <v>0.80717894111161659</v>
      </c>
      <c r="O201" s="47"/>
      <c r="P201" s="47"/>
    </row>
    <row r="202" spans="1:16" hidden="1">
      <c r="A202" s="175">
        <v>199</v>
      </c>
      <c r="B202" s="161" t="s">
        <v>55</v>
      </c>
      <c r="C202" s="161" t="s">
        <v>41</v>
      </c>
      <c r="D202" s="161" t="s">
        <v>502</v>
      </c>
      <c r="E202" s="161" t="s">
        <v>503</v>
      </c>
      <c r="F202" s="162">
        <v>681</v>
      </c>
      <c r="G202" s="163">
        <v>1179529.3999999999</v>
      </c>
      <c r="H202" s="10">
        <v>677</v>
      </c>
      <c r="I202" s="10">
        <v>976095</v>
      </c>
      <c r="J202" s="49">
        <f t="shared" si="15"/>
        <v>0.99412628487518351</v>
      </c>
      <c r="K202" s="49">
        <f t="shared" si="16"/>
        <v>0.82752918240104911</v>
      </c>
      <c r="L202" s="49">
        <f t="shared" si="17"/>
        <v>0.29823788546255503</v>
      </c>
      <c r="M202" s="49">
        <f t="shared" si="18"/>
        <v>0.57927042768073433</v>
      </c>
      <c r="N202" s="144">
        <f t="shared" si="19"/>
        <v>0.87750831314328936</v>
      </c>
      <c r="O202" s="47"/>
      <c r="P202" s="47"/>
    </row>
    <row r="203" spans="1:16" hidden="1">
      <c r="A203" s="175">
        <v>200</v>
      </c>
      <c r="B203" s="161" t="s">
        <v>55</v>
      </c>
      <c r="C203" s="161" t="s">
        <v>41</v>
      </c>
      <c r="D203" s="161" t="s">
        <v>506</v>
      </c>
      <c r="E203" s="161" t="s">
        <v>507</v>
      </c>
      <c r="F203" s="162">
        <v>2088</v>
      </c>
      <c r="G203" s="163">
        <v>3133476.375</v>
      </c>
      <c r="H203" s="10">
        <v>1876</v>
      </c>
      <c r="I203" s="10">
        <v>2151415</v>
      </c>
      <c r="J203" s="49">
        <f t="shared" si="15"/>
        <v>0.8984674329501916</v>
      </c>
      <c r="K203" s="49">
        <f t="shared" si="16"/>
        <v>0.68659046456030803</v>
      </c>
      <c r="L203" s="49">
        <f t="shared" si="17"/>
        <v>0.26954022988505749</v>
      </c>
      <c r="M203" s="49">
        <f t="shared" si="18"/>
        <v>0.48061332519221561</v>
      </c>
      <c r="N203" s="144">
        <f t="shared" si="19"/>
        <v>0.7501535550772731</v>
      </c>
      <c r="O203" s="47"/>
      <c r="P203" s="47"/>
    </row>
    <row r="204" spans="1:16" hidden="1">
      <c r="A204" s="175">
        <v>201</v>
      </c>
      <c r="B204" s="161" t="s">
        <v>40</v>
      </c>
      <c r="C204" s="161" t="s">
        <v>41</v>
      </c>
      <c r="D204" s="161" t="s">
        <v>451</v>
      </c>
      <c r="E204" s="161" t="s">
        <v>1145</v>
      </c>
      <c r="F204" s="162">
        <v>1043</v>
      </c>
      <c r="G204" s="163">
        <v>2066402.675</v>
      </c>
      <c r="H204" s="10">
        <v>681</v>
      </c>
      <c r="I204" s="10">
        <v>1806690</v>
      </c>
      <c r="J204" s="49">
        <f t="shared" si="15"/>
        <v>0.65292425695110257</v>
      </c>
      <c r="K204" s="49">
        <f t="shared" si="16"/>
        <v>0.87431652206896215</v>
      </c>
      <c r="L204" s="49">
        <f t="shared" si="17"/>
        <v>0.19587727708533076</v>
      </c>
      <c r="M204" s="49">
        <f t="shared" si="18"/>
        <v>0.61202156544827346</v>
      </c>
      <c r="N204" s="144">
        <f t="shared" si="19"/>
        <v>0.80789884253360422</v>
      </c>
      <c r="O204" s="47"/>
      <c r="P204" s="47"/>
    </row>
    <row r="205" spans="1:16" hidden="1">
      <c r="A205" s="175">
        <v>202</v>
      </c>
      <c r="B205" s="161" t="s">
        <v>40</v>
      </c>
      <c r="C205" s="161" t="s">
        <v>41</v>
      </c>
      <c r="D205" s="161" t="s">
        <v>455</v>
      </c>
      <c r="E205" s="161" t="s">
        <v>1029</v>
      </c>
      <c r="F205" s="162">
        <v>1413</v>
      </c>
      <c r="G205" s="163">
        <v>2803432.625</v>
      </c>
      <c r="H205" s="10">
        <v>1179</v>
      </c>
      <c r="I205" s="10">
        <v>2170315</v>
      </c>
      <c r="J205" s="49">
        <f t="shared" si="15"/>
        <v>0.83439490445859876</v>
      </c>
      <c r="K205" s="49">
        <f t="shared" si="16"/>
        <v>0.77416342402735649</v>
      </c>
      <c r="L205" s="49">
        <f t="shared" si="17"/>
        <v>0.25031847133757962</v>
      </c>
      <c r="M205" s="49">
        <f t="shared" si="18"/>
        <v>0.54191439681914955</v>
      </c>
      <c r="N205" s="144">
        <f t="shared" si="19"/>
        <v>0.79223286815672922</v>
      </c>
      <c r="O205" s="47"/>
      <c r="P205" s="47"/>
    </row>
    <row r="206" spans="1:16" hidden="1">
      <c r="A206" s="175">
        <v>203</v>
      </c>
      <c r="B206" s="161" t="s">
        <v>40</v>
      </c>
      <c r="C206" s="161" t="s">
        <v>41</v>
      </c>
      <c r="D206" s="161" t="s">
        <v>454</v>
      </c>
      <c r="E206" s="161" t="s">
        <v>1030</v>
      </c>
      <c r="F206" s="162">
        <v>1414</v>
      </c>
      <c r="G206" s="163">
        <v>2809182.625</v>
      </c>
      <c r="H206" s="10">
        <v>1023</v>
      </c>
      <c r="I206" s="10">
        <v>2063475</v>
      </c>
      <c r="J206" s="49">
        <f t="shared" si="15"/>
        <v>0.72347949080622342</v>
      </c>
      <c r="K206" s="49">
        <f t="shared" si="16"/>
        <v>0.73454640564708751</v>
      </c>
      <c r="L206" s="49">
        <f t="shared" si="17"/>
        <v>0.21704384724186701</v>
      </c>
      <c r="M206" s="49">
        <f t="shared" si="18"/>
        <v>0.51418248395296118</v>
      </c>
      <c r="N206" s="144">
        <f t="shared" si="19"/>
        <v>0.73122633119482816</v>
      </c>
      <c r="O206" s="47"/>
      <c r="P206" s="47"/>
    </row>
    <row r="207" spans="1:16" hidden="1">
      <c r="A207" s="175">
        <v>204</v>
      </c>
      <c r="B207" s="161" t="s">
        <v>40</v>
      </c>
      <c r="C207" s="161" t="s">
        <v>41</v>
      </c>
      <c r="D207" s="161" t="s">
        <v>449</v>
      </c>
      <c r="E207" s="161" t="s">
        <v>1031</v>
      </c>
      <c r="F207" s="162">
        <v>1635</v>
      </c>
      <c r="G207" s="163">
        <v>3226812.9750000001</v>
      </c>
      <c r="H207" s="10">
        <v>1126</v>
      </c>
      <c r="I207" s="10">
        <v>2417705</v>
      </c>
      <c r="J207" s="49">
        <f t="shared" si="15"/>
        <v>0.68868501529051984</v>
      </c>
      <c r="K207" s="49">
        <f t="shared" si="16"/>
        <v>0.74925476584213868</v>
      </c>
      <c r="L207" s="49">
        <f t="shared" si="17"/>
        <v>0.20660550458715596</v>
      </c>
      <c r="M207" s="49">
        <f t="shared" si="18"/>
        <v>0.52447833608949701</v>
      </c>
      <c r="N207" s="144">
        <f t="shared" si="19"/>
        <v>0.731083840676653</v>
      </c>
      <c r="O207" s="47"/>
      <c r="P207" s="47"/>
    </row>
    <row r="208" spans="1:16" hidden="1">
      <c r="A208" s="175">
        <v>205</v>
      </c>
      <c r="B208" s="161" t="s">
        <v>40</v>
      </c>
      <c r="C208" s="161" t="s">
        <v>41</v>
      </c>
      <c r="D208" s="161" t="s">
        <v>450</v>
      </c>
      <c r="E208" s="161" t="s">
        <v>1146</v>
      </c>
      <c r="F208" s="162">
        <v>1187</v>
      </c>
      <c r="G208" s="163">
        <v>2343522.75</v>
      </c>
      <c r="H208" s="10">
        <v>905</v>
      </c>
      <c r="I208" s="10">
        <v>1729100</v>
      </c>
      <c r="J208" s="49">
        <f t="shared" si="15"/>
        <v>0.76242628475147434</v>
      </c>
      <c r="K208" s="49">
        <f t="shared" si="16"/>
        <v>0.73782087244512562</v>
      </c>
      <c r="L208" s="49">
        <f t="shared" si="17"/>
        <v>0.22872788542544228</v>
      </c>
      <c r="M208" s="49">
        <f t="shared" si="18"/>
        <v>0.51647461071158796</v>
      </c>
      <c r="N208" s="144">
        <f t="shared" si="19"/>
        <v>0.74520249613703027</v>
      </c>
      <c r="O208" s="47"/>
      <c r="P208" s="47"/>
    </row>
    <row r="209" spans="1:16" hidden="1">
      <c r="A209" s="175">
        <v>206</v>
      </c>
      <c r="B209" s="161" t="s">
        <v>40</v>
      </c>
      <c r="C209" s="161" t="s">
        <v>41</v>
      </c>
      <c r="D209" s="161" t="s">
        <v>447</v>
      </c>
      <c r="E209" s="161" t="s">
        <v>448</v>
      </c>
      <c r="F209" s="162">
        <v>753</v>
      </c>
      <c r="G209" s="163">
        <v>1530687.75</v>
      </c>
      <c r="H209" s="10">
        <v>528</v>
      </c>
      <c r="I209" s="10">
        <v>912575</v>
      </c>
      <c r="J209" s="49">
        <f t="shared" si="15"/>
        <v>0.70119521912350602</v>
      </c>
      <c r="K209" s="49">
        <f t="shared" si="16"/>
        <v>0.59618625679861881</v>
      </c>
      <c r="L209" s="49">
        <f t="shared" si="17"/>
        <v>0.21035856573705181</v>
      </c>
      <c r="M209" s="49">
        <f t="shared" si="18"/>
        <v>0.41733037975903314</v>
      </c>
      <c r="N209" s="144">
        <f t="shared" si="19"/>
        <v>0.627688945496085</v>
      </c>
      <c r="O209" s="47"/>
      <c r="P209" s="47"/>
    </row>
    <row r="210" spans="1:16" hidden="1">
      <c r="A210" s="175">
        <v>207</v>
      </c>
      <c r="B210" s="164" t="s">
        <v>1355</v>
      </c>
      <c r="C210" s="164" t="s">
        <v>41</v>
      </c>
      <c r="D210" s="164" t="s">
        <v>492</v>
      </c>
      <c r="E210" s="164" t="s">
        <v>493</v>
      </c>
      <c r="F210" s="162">
        <v>1451</v>
      </c>
      <c r="G210" s="163">
        <v>3834515.7250000001</v>
      </c>
      <c r="H210" s="10">
        <v>1213</v>
      </c>
      <c r="I210" s="10">
        <v>2550700</v>
      </c>
      <c r="J210" s="49">
        <f t="shared" si="15"/>
        <v>0.83597518952446592</v>
      </c>
      <c r="K210" s="49">
        <f t="shared" si="16"/>
        <v>0.66519482065756819</v>
      </c>
      <c r="L210" s="49">
        <f t="shared" si="17"/>
        <v>0.25079255685733975</v>
      </c>
      <c r="M210" s="49">
        <f t="shared" si="18"/>
        <v>0.46563637446029771</v>
      </c>
      <c r="N210" s="144">
        <f t="shared" si="19"/>
        <v>0.71642893131763752</v>
      </c>
      <c r="O210" s="47"/>
      <c r="P210" s="47"/>
    </row>
    <row r="211" spans="1:16" hidden="1">
      <c r="A211" s="175">
        <v>208</v>
      </c>
      <c r="B211" s="164" t="s">
        <v>1355</v>
      </c>
      <c r="C211" s="164" t="s">
        <v>41</v>
      </c>
      <c r="D211" s="164" t="s">
        <v>491</v>
      </c>
      <c r="E211" s="164" t="s">
        <v>1034</v>
      </c>
      <c r="F211" s="162">
        <v>931</v>
      </c>
      <c r="G211" s="163">
        <v>1656528.65</v>
      </c>
      <c r="H211" s="10">
        <v>778</v>
      </c>
      <c r="I211" s="10">
        <v>1622050</v>
      </c>
      <c r="J211" s="49">
        <f t="shared" si="15"/>
        <v>0.83566058002148225</v>
      </c>
      <c r="K211" s="49">
        <f t="shared" si="16"/>
        <v>0.97918620363131059</v>
      </c>
      <c r="L211" s="49">
        <f t="shared" si="17"/>
        <v>0.25069817400644467</v>
      </c>
      <c r="M211" s="49">
        <f t="shared" si="18"/>
        <v>0.68543034254191737</v>
      </c>
      <c r="N211" s="144">
        <f t="shared" si="19"/>
        <v>0.93612851654836204</v>
      </c>
      <c r="O211" s="47"/>
      <c r="P211" s="47"/>
    </row>
    <row r="212" spans="1:16" hidden="1">
      <c r="A212" s="175">
        <v>209</v>
      </c>
      <c r="B212" s="164" t="s">
        <v>1355</v>
      </c>
      <c r="C212" s="164" t="s">
        <v>41</v>
      </c>
      <c r="D212" s="164" t="s">
        <v>489</v>
      </c>
      <c r="E212" s="164" t="s">
        <v>1035</v>
      </c>
      <c r="F212" s="162">
        <v>1079</v>
      </c>
      <c r="G212" s="163">
        <v>1575285.4750000001</v>
      </c>
      <c r="H212" s="10">
        <v>966</v>
      </c>
      <c r="I212" s="10">
        <v>1197855</v>
      </c>
      <c r="J212" s="49">
        <f t="shared" si="15"/>
        <v>0.89527340129749766</v>
      </c>
      <c r="K212" s="49">
        <f t="shared" si="16"/>
        <v>0.76040503071356003</v>
      </c>
      <c r="L212" s="49">
        <f t="shared" si="17"/>
        <v>0.26858202038924928</v>
      </c>
      <c r="M212" s="49">
        <f t="shared" si="18"/>
        <v>0.53228352149949199</v>
      </c>
      <c r="N212" s="144">
        <f t="shared" si="19"/>
        <v>0.80086554188874126</v>
      </c>
      <c r="O212" s="47"/>
      <c r="P212" s="47"/>
    </row>
    <row r="213" spans="1:16" hidden="1">
      <c r="A213" s="175">
        <v>210</v>
      </c>
      <c r="B213" s="164" t="s">
        <v>1355</v>
      </c>
      <c r="C213" s="164" t="s">
        <v>41</v>
      </c>
      <c r="D213" s="164" t="s">
        <v>490</v>
      </c>
      <c r="E213" s="164" t="s">
        <v>1036</v>
      </c>
      <c r="F213" s="162">
        <v>2276</v>
      </c>
      <c r="G213" s="163">
        <v>4857716.5750000002</v>
      </c>
      <c r="H213" s="10">
        <v>1609</v>
      </c>
      <c r="I213" s="10">
        <v>3802910</v>
      </c>
      <c r="J213" s="49">
        <f t="shared" si="15"/>
        <v>0.70694200351493852</v>
      </c>
      <c r="K213" s="49">
        <f t="shared" si="16"/>
        <v>0.78285958871530081</v>
      </c>
      <c r="L213" s="49">
        <f t="shared" si="17"/>
        <v>0.21208260105448154</v>
      </c>
      <c r="M213" s="49">
        <f t="shared" si="18"/>
        <v>0.54800171210071058</v>
      </c>
      <c r="N213" s="144">
        <f t="shared" si="19"/>
        <v>0.76008431315519209</v>
      </c>
      <c r="O213" s="47"/>
      <c r="P213" s="47"/>
    </row>
    <row r="214" spans="1:16" hidden="1">
      <c r="A214" s="175">
        <v>211</v>
      </c>
      <c r="B214" s="164" t="s">
        <v>179</v>
      </c>
      <c r="C214" s="164" t="s">
        <v>41</v>
      </c>
      <c r="D214" s="164" t="s">
        <v>495</v>
      </c>
      <c r="E214" s="164" t="s">
        <v>1037</v>
      </c>
      <c r="F214" s="162">
        <v>963</v>
      </c>
      <c r="G214" s="163">
        <v>1861936.95</v>
      </c>
      <c r="H214" s="10">
        <v>949</v>
      </c>
      <c r="I214" s="10">
        <v>1653950</v>
      </c>
      <c r="J214" s="49">
        <f t="shared" si="15"/>
        <v>0.98546209761163028</v>
      </c>
      <c r="K214" s="49">
        <f t="shared" si="16"/>
        <v>0.88829538508272265</v>
      </c>
      <c r="L214" s="49">
        <f t="shared" si="17"/>
        <v>0.29563862928348905</v>
      </c>
      <c r="M214" s="49">
        <f t="shared" si="18"/>
        <v>0.62180676955790581</v>
      </c>
      <c r="N214" s="144">
        <f t="shared" si="19"/>
        <v>0.91744539884139487</v>
      </c>
      <c r="O214" s="47"/>
      <c r="P214" s="47"/>
    </row>
    <row r="215" spans="1:16" hidden="1">
      <c r="A215" s="175">
        <v>212</v>
      </c>
      <c r="B215" s="164" t="s">
        <v>179</v>
      </c>
      <c r="C215" s="164" t="s">
        <v>41</v>
      </c>
      <c r="D215" s="164" t="s">
        <v>494</v>
      </c>
      <c r="E215" s="164" t="s">
        <v>1239</v>
      </c>
      <c r="F215" s="162">
        <v>938</v>
      </c>
      <c r="G215" s="163">
        <v>1859245.675</v>
      </c>
      <c r="H215" s="10">
        <v>1149</v>
      </c>
      <c r="I215" s="10">
        <v>1724065</v>
      </c>
      <c r="J215" s="49">
        <f t="shared" si="15"/>
        <v>1.2249466950959489</v>
      </c>
      <c r="K215" s="49">
        <f t="shared" si="16"/>
        <v>0.92729273123090628</v>
      </c>
      <c r="L215" s="49">
        <f t="shared" si="17"/>
        <v>0.3</v>
      </c>
      <c r="M215" s="49">
        <f t="shared" si="18"/>
        <v>0.64910491186163433</v>
      </c>
      <c r="N215" s="144">
        <f t="shared" si="19"/>
        <v>0.94910491186163437</v>
      </c>
      <c r="O215" s="47"/>
      <c r="P215" s="47"/>
    </row>
    <row r="216" spans="1:16" hidden="1">
      <c r="A216" s="175">
        <v>213</v>
      </c>
      <c r="B216" s="164" t="s">
        <v>179</v>
      </c>
      <c r="C216" s="164" t="s">
        <v>41</v>
      </c>
      <c r="D216" s="164" t="s">
        <v>496</v>
      </c>
      <c r="E216" s="164" t="s">
        <v>1038</v>
      </c>
      <c r="F216" s="162">
        <v>1087</v>
      </c>
      <c r="G216" s="163">
        <v>2350261.7000000002</v>
      </c>
      <c r="H216" s="10">
        <v>1214</v>
      </c>
      <c r="I216" s="10">
        <v>2198565</v>
      </c>
      <c r="J216" s="49">
        <f t="shared" si="15"/>
        <v>1.1168353265869366</v>
      </c>
      <c r="K216" s="49">
        <f t="shared" si="16"/>
        <v>0.93545540056241394</v>
      </c>
      <c r="L216" s="49">
        <f t="shared" si="17"/>
        <v>0.3</v>
      </c>
      <c r="M216" s="49">
        <f t="shared" si="18"/>
        <v>0.65481878039368968</v>
      </c>
      <c r="N216" s="144">
        <f t="shared" si="19"/>
        <v>0.95481878039368961</v>
      </c>
      <c r="O216" s="47"/>
      <c r="P216" s="47"/>
    </row>
    <row r="217" spans="1:16" hidden="1">
      <c r="A217" s="175">
        <v>214</v>
      </c>
      <c r="B217" s="164" t="s">
        <v>179</v>
      </c>
      <c r="C217" s="164" t="s">
        <v>41</v>
      </c>
      <c r="D217" s="164" t="s">
        <v>497</v>
      </c>
      <c r="E217" s="164" t="s">
        <v>1091</v>
      </c>
      <c r="F217" s="162">
        <v>1602</v>
      </c>
      <c r="G217" s="163">
        <v>2923998.9</v>
      </c>
      <c r="H217" s="10">
        <v>1677</v>
      </c>
      <c r="I217" s="10">
        <v>2893410</v>
      </c>
      <c r="J217" s="49">
        <f t="shared" si="15"/>
        <v>1.0468164794007491</v>
      </c>
      <c r="K217" s="49">
        <f t="shared" si="16"/>
        <v>0.9895386759550423</v>
      </c>
      <c r="L217" s="49">
        <f t="shared" si="17"/>
        <v>0.3</v>
      </c>
      <c r="M217" s="49">
        <f t="shared" si="18"/>
        <v>0.69267707316852956</v>
      </c>
      <c r="N217" s="144">
        <f t="shared" si="19"/>
        <v>0.99267707316852949</v>
      </c>
      <c r="O217" s="47"/>
      <c r="P217" s="47"/>
    </row>
    <row r="218" spans="1:16" hidden="1">
      <c r="A218" s="175">
        <v>215</v>
      </c>
      <c r="B218" s="161" t="s">
        <v>1044</v>
      </c>
      <c r="C218" s="161" t="s">
        <v>172</v>
      </c>
      <c r="D218" s="161" t="s">
        <v>572</v>
      </c>
      <c r="E218" s="187" t="s">
        <v>1241</v>
      </c>
      <c r="F218" s="166">
        <v>952</v>
      </c>
      <c r="G218" s="163">
        <v>2255459.6</v>
      </c>
      <c r="H218" s="10">
        <v>822</v>
      </c>
      <c r="I218" s="10">
        <v>1890470</v>
      </c>
      <c r="J218" s="49">
        <f t="shared" si="15"/>
        <v>0.86344537815126055</v>
      </c>
      <c r="K218" s="49">
        <f t="shared" si="16"/>
        <v>0.83817506640331751</v>
      </c>
      <c r="L218" s="49">
        <f t="shared" si="17"/>
        <v>0.25903361344537817</v>
      </c>
      <c r="M218" s="49">
        <f t="shared" si="18"/>
        <v>0.58672254648232225</v>
      </c>
      <c r="N218" s="144">
        <f t="shared" si="19"/>
        <v>0.84575615992770037</v>
      </c>
      <c r="O218" s="47"/>
      <c r="P218" s="47"/>
    </row>
    <row r="219" spans="1:16" hidden="1">
      <c r="A219" s="175">
        <v>216</v>
      </c>
      <c r="B219" s="161" t="s">
        <v>1044</v>
      </c>
      <c r="C219" s="161" t="s">
        <v>172</v>
      </c>
      <c r="D219" s="161" t="s">
        <v>571</v>
      </c>
      <c r="E219" s="161" t="s">
        <v>1373</v>
      </c>
      <c r="F219" s="166">
        <v>930</v>
      </c>
      <c r="G219" s="163">
        <v>2005352.125</v>
      </c>
      <c r="H219" s="10">
        <v>508</v>
      </c>
      <c r="I219" s="10">
        <v>1176850</v>
      </c>
      <c r="J219" s="49">
        <f t="shared" si="15"/>
        <v>0.54623655913978497</v>
      </c>
      <c r="K219" s="49">
        <f t="shared" si="16"/>
        <v>0.58685454057102315</v>
      </c>
      <c r="L219" s="49">
        <f t="shared" si="17"/>
        <v>0.16387096774193549</v>
      </c>
      <c r="M219" s="49">
        <f t="shared" si="18"/>
        <v>0.41079817839971616</v>
      </c>
      <c r="N219" s="144">
        <f t="shared" si="19"/>
        <v>0.57466914614165165</v>
      </c>
      <c r="O219" s="47"/>
      <c r="P219" s="47"/>
    </row>
    <row r="220" spans="1:16" hidden="1">
      <c r="A220" s="175">
        <v>217</v>
      </c>
      <c r="B220" s="161" t="s">
        <v>1044</v>
      </c>
      <c r="C220" s="161" t="s">
        <v>172</v>
      </c>
      <c r="D220" s="161" t="s">
        <v>579</v>
      </c>
      <c r="E220" s="161" t="s">
        <v>1091</v>
      </c>
      <c r="F220" s="166">
        <v>2262</v>
      </c>
      <c r="G220" s="163">
        <v>3833759.15</v>
      </c>
      <c r="H220" s="10">
        <v>1560</v>
      </c>
      <c r="I220" s="10">
        <v>2535450</v>
      </c>
      <c r="J220" s="49">
        <f t="shared" si="15"/>
        <v>0.68965517241379315</v>
      </c>
      <c r="K220" s="49">
        <f t="shared" si="16"/>
        <v>0.66134827483880931</v>
      </c>
      <c r="L220" s="49">
        <f t="shared" si="17"/>
        <v>0.20689655172413793</v>
      </c>
      <c r="M220" s="49">
        <f t="shared" si="18"/>
        <v>0.46294379238716649</v>
      </c>
      <c r="N220" s="144">
        <f t="shared" si="19"/>
        <v>0.66984034411130444</v>
      </c>
      <c r="O220" s="47"/>
      <c r="P220" s="47"/>
    </row>
    <row r="221" spans="1:16" hidden="1">
      <c r="A221" s="175">
        <v>218</v>
      </c>
      <c r="B221" s="161" t="s">
        <v>1044</v>
      </c>
      <c r="C221" s="161" t="s">
        <v>172</v>
      </c>
      <c r="D221" s="161" t="s">
        <v>580</v>
      </c>
      <c r="E221" s="161" t="s">
        <v>1390</v>
      </c>
      <c r="F221" s="166">
        <v>1166</v>
      </c>
      <c r="G221" s="163">
        <v>2149944.5499999998</v>
      </c>
      <c r="H221" s="10">
        <v>913</v>
      </c>
      <c r="I221" s="10">
        <v>1300945</v>
      </c>
      <c r="J221" s="49">
        <f t="shared" si="15"/>
        <v>0.78301886792452835</v>
      </c>
      <c r="K221" s="49">
        <f t="shared" si="16"/>
        <v>0.60510630378816055</v>
      </c>
      <c r="L221" s="49">
        <f t="shared" si="17"/>
        <v>0.23490566037735849</v>
      </c>
      <c r="M221" s="49">
        <f t="shared" si="18"/>
        <v>0.42357441265171236</v>
      </c>
      <c r="N221" s="144">
        <f t="shared" si="19"/>
        <v>0.65848007302907086</v>
      </c>
      <c r="O221" s="47"/>
      <c r="P221" s="47"/>
    </row>
    <row r="222" spans="1:16" hidden="1">
      <c r="A222" s="175">
        <v>219</v>
      </c>
      <c r="B222" s="161" t="s">
        <v>1044</v>
      </c>
      <c r="C222" s="161" t="s">
        <v>172</v>
      </c>
      <c r="D222" s="161" t="s">
        <v>575</v>
      </c>
      <c r="E222" s="161" t="s">
        <v>576</v>
      </c>
      <c r="F222" s="166">
        <v>1950</v>
      </c>
      <c r="G222" s="163">
        <v>4006402.875</v>
      </c>
      <c r="H222" s="10">
        <v>2009</v>
      </c>
      <c r="I222" s="10">
        <v>3002885</v>
      </c>
      <c r="J222" s="49">
        <f t="shared" si="15"/>
        <v>1.0302564102564102</v>
      </c>
      <c r="K222" s="49">
        <f t="shared" si="16"/>
        <v>0.74952147691836912</v>
      </c>
      <c r="L222" s="49">
        <f t="shared" si="17"/>
        <v>0.3</v>
      </c>
      <c r="M222" s="49">
        <f t="shared" si="18"/>
        <v>0.52466503384285834</v>
      </c>
      <c r="N222" s="144">
        <f t="shared" si="19"/>
        <v>0.82466503384285827</v>
      </c>
      <c r="O222" s="47"/>
      <c r="P222" s="47"/>
    </row>
    <row r="223" spans="1:16" hidden="1">
      <c r="A223" s="175">
        <v>220</v>
      </c>
      <c r="B223" s="161" t="s">
        <v>1044</v>
      </c>
      <c r="C223" s="161" t="s">
        <v>172</v>
      </c>
      <c r="D223" s="161" t="s">
        <v>581</v>
      </c>
      <c r="E223" s="161" t="s">
        <v>1151</v>
      </c>
      <c r="F223" s="166">
        <v>1184</v>
      </c>
      <c r="G223" s="163">
        <v>2346866.2999999998</v>
      </c>
      <c r="H223" s="10">
        <v>651</v>
      </c>
      <c r="I223" s="10">
        <v>1304305</v>
      </c>
      <c r="J223" s="49">
        <f t="shared" si="15"/>
        <v>0.54983108108108103</v>
      </c>
      <c r="K223" s="49">
        <f t="shared" si="16"/>
        <v>0.55576451031743912</v>
      </c>
      <c r="L223" s="49">
        <f t="shared" si="17"/>
        <v>0.1649493243243243</v>
      </c>
      <c r="M223" s="49">
        <f t="shared" si="18"/>
        <v>0.38903515722220738</v>
      </c>
      <c r="N223" s="144">
        <f t="shared" si="19"/>
        <v>0.55398448154653168</v>
      </c>
      <c r="O223" s="47"/>
      <c r="P223" s="47"/>
    </row>
    <row r="224" spans="1:16" hidden="1">
      <c r="A224" s="175">
        <v>221</v>
      </c>
      <c r="B224" s="161" t="s">
        <v>1044</v>
      </c>
      <c r="C224" s="161" t="s">
        <v>172</v>
      </c>
      <c r="D224" s="161" t="s">
        <v>577</v>
      </c>
      <c r="E224" s="161" t="s">
        <v>1391</v>
      </c>
      <c r="F224" s="166">
        <v>799</v>
      </c>
      <c r="G224" s="163">
        <v>1602006.35</v>
      </c>
      <c r="H224" s="10">
        <v>734</v>
      </c>
      <c r="I224" s="10">
        <v>909345</v>
      </c>
      <c r="J224" s="49">
        <f t="shared" si="15"/>
        <v>0.918648310387985</v>
      </c>
      <c r="K224" s="49">
        <f t="shared" si="16"/>
        <v>0.56762883617783411</v>
      </c>
      <c r="L224" s="49">
        <f t="shared" si="17"/>
        <v>0.2755944931163955</v>
      </c>
      <c r="M224" s="49">
        <f t="shared" si="18"/>
        <v>0.39734018532448384</v>
      </c>
      <c r="N224" s="144">
        <f t="shared" si="19"/>
        <v>0.6729346784408794</v>
      </c>
      <c r="O224" s="47"/>
      <c r="P224" s="47"/>
    </row>
    <row r="225" spans="1:16" hidden="1">
      <c r="A225" s="175">
        <v>222</v>
      </c>
      <c r="B225" s="161" t="s">
        <v>1044</v>
      </c>
      <c r="C225" s="161" t="s">
        <v>172</v>
      </c>
      <c r="D225" s="161" t="s">
        <v>573</v>
      </c>
      <c r="E225" s="161" t="s">
        <v>574</v>
      </c>
      <c r="F225" s="166">
        <v>1255</v>
      </c>
      <c r="G225" s="163">
        <v>2291080.4</v>
      </c>
      <c r="H225" s="10">
        <v>1287</v>
      </c>
      <c r="I225" s="10">
        <v>2066310</v>
      </c>
      <c r="J225" s="49">
        <f t="shared" si="15"/>
        <v>1.0254980079681275</v>
      </c>
      <c r="K225" s="49">
        <f t="shared" si="16"/>
        <v>0.90189327271098829</v>
      </c>
      <c r="L225" s="49">
        <f t="shared" si="17"/>
        <v>0.3</v>
      </c>
      <c r="M225" s="49">
        <f t="shared" si="18"/>
        <v>0.63132529089769174</v>
      </c>
      <c r="N225" s="144">
        <f t="shared" si="19"/>
        <v>0.93132529089769167</v>
      </c>
      <c r="O225" s="47"/>
      <c r="P225" s="47"/>
    </row>
    <row r="226" spans="1:16" hidden="1">
      <c r="A226" s="175">
        <v>223</v>
      </c>
      <c r="B226" s="161" t="s">
        <v>1240</v>
      </c>
      <c r="C226" s="161" t="s">
        <v>172</v>
      </c>
      <c r="D226" s="161" t="s">
        <v>565</v>
      </c>
      <c r="E226" s="161" t="s">
        <v>566</v>
      </c>
      <c r="F226" s="166">
        <v>773</v>
      </c>
      <c r="G226" s="163">
        <v>1570509.9</v>
      </c>
      <c r="H226" s="10">
        <v>637</v>
      </c>
      <c r="I226" s="10">
        <v>1199270</v>
      </c>
      <c r="J226" s="49">
        <f t="shared" si="15"/>
        <v>0.82406209573091849</v>
      </c>
      <c r="K226" s="49">
        <f t="shared" si="16"/>
        <v>0.76361823634476933</v>
      </c>
      <c r="L226" s="49">
        <f t="shared" si="17"/>
        <v>0.24721862871927552</v>
      </c>
      <c r="M226" s="49">
        <f t="shared" si="18"/>
        <v>0.53453276544133854</v>
      </c>
      <c r="N226" s="144">
        <f t="shared" si="19"/>
        <v>0.78175139416061401</v>
      </c>
      <c r="O226" s="47"/>
      <c r="P226" s="47"/>
    </row>
    <row r="227" spans="1:16" hidden="1">
      <c r="A227" s="175">
        <v>224</v>
      </c>
      <c r="B227" s="161" t="s">
        <v>1240</v>
      </c>
      <c r="C227" s="161" t="s">
        <v>172</v>
      </c>
      <c r="D227" s="161" t="s">
        <v>569</v>
      </c>
      <c r="E227" s="161" t="s">
        <v>1324</v>
      </c>
      <c r="F227" s="166">
        <v>822</v>
      </c>
      <c r="G227" s="163">
        <v>1547226.125</v>
      </c>
      <c r="H227" s="10">
        <v>951</v>
      </c>
      <c r="I227" s="10">
        <v>1363415</v>
      </c>
      <c r="J227" s="49">
        <f t="shared" si="15"/>
        <v>1.1569343065693432</v>
      </c>
      <c r="K227" s="49">
        <f t="shared" si="16"/>
        <v>0.88119957255763115</v>
      </c>
      <c r="L227" s="49">
        <f t="shared" si="17"/>
        <v>0.3</v>
      </c>
      <c r="M227" s="49">
        <f t="shared" si="18"/>
        <v>0.61683970079034178</v>
      </c>
      <c r="N227" s="144">
        <f t="shared" si="19"/>
        <v>0.91683970079034172</v>
      </c>
      <c r="O227" s="47"/>
      <c r="P227" s="47"/>
    </row>
    <row r="228" spans="1:16" hidden="1">
      <c r="A228" s="175">
        <v>225</v>
      </c>
      <c r="B228" s="161" t="s">
        <v>1240</v>
      </c>
      <c r="C228" s="161" t="s">
        <v>172</v>
      </c>
      <c r="D228" s="161" t="s">
        <v>567</v>
      </c>
      <c r="E228" s="161" t="s">
        <v>568</v>
      </c>
      <c r="F228" s="166">
        <v>958</v>
      </c>
      <c r="G228" s="163">
        <v>1874871.425</v>
      </c>
      <c r="H228" s="10">
        <v>770</v>
      </c>
      <c r="I228" s="10">
        <v>1204620</v>
      </c>
      <c r="J228" s="49">
        <f t="shared" si="15"/>
        <v>0.80375782881002089</v>
      </c>
      <c r="K228" s="49">
        <f t="shared" si="16"/>
        <v>0.64250805891929363</v>
      </c>
      <c r="L228" s="49">
        <f t="shared" si="17"/>
        <v>0.24112734864300625</v>
      </c>
      <c r="M228" s="49">
        <f t="shared" si="18"/>
        <v>0.44975564124350553</v>
      </c>
      <c r="N228" s="144">
        <f t="shared" si="19"/>
        <v>0.69088298988651176</v>
      </c>
      <c r="O228" s="47"/>
      <c r="P228" s="47"/>
    </row>
    <row r="229" spans="1:16" hidden="1">
      <c r="A229" s="175">
        <v>226</v>
      </c>
      <c r="B229" s="161" t="s">
        <v>1240</v>
      </c>
      <c r="C229" s="161" t="s">
        <v>172</v>
      </c>
      <c r="D229" s="161" t="s">
        <v>563</v>
      </c>
      <c r="E229" s="161" t="s">
        <v>564</v>
      </c>
      <c r="F229" s="166">
        <v>1428</v>
      </c>
      <c r="G229" s="163">
        <v>2787966.65</v>
      </c>
      <c r="H229" s="10">
        <v>1444</v>
      </c>
      <c r="I229" s="10">
        <v>2493230</v>
      </c>
      <c r="J229" s="49">
        <f t="shared" si="15"/>
        <v>1.011204481792717</v>
      </c>
      <c r="K229" s="49">
        <f t="shared" si="16"/>
        <v>0.8942825768737227</v>
      </c>
      <c r="L229" s="49">
        <f t="shared" si="17"/>
        <v>0.3</v>
      </c>
      <c r="M229" s="49">
        <f t="shared" si="18"/>
        <v>0.62599780381160586</v>
      </c>
      <c r="N229" s="144">
        <f t="shared" si="19"/>
        <v>0.9259978038116059</v>
      </c>
      <c r="O229" s="47"/>
      <c r="P229" s="47"/>
    </row>
    <row r="230" spans="1:16" hidden="1">
      <c r="A230" s="175">
        <v>227</v>
      </c>
      <c r="B230" s="161" t="s">
        <v>162</v>
      </c>
      <c r="C230" s="161" t="s">
        <v>172</v>
      </c>
      <c r="D230" s="161" t="s">
        <v>555</v>
      </c>
      <c r="E230" s="161" t="s">
        <v>556</v>
      </c>
      <c r="F230" s="166">
        <v>1753</v>
      </c>
      <c r="G230" s="163">
        <v>3304576.35</v>
      </c>
      <c r="H230" s="10">
        <v>1569</v>
      </c>
      <c r="I230" s="10">
        <v>2768170</v>
      </c>
      <c r="J230" s="49">
        <f t="shared" si="15"/>
        <v>0.8950370792926412</v>
      </c>
      <c r="K230" s="49">
        <f t="shared" si="16"/>
        <v>0.8376777253156823</v>
      </c>
      <c r="L230" s="49">
        <f t="shared" si="17"/>
        <v>0.26851112378779235</v>
      </c>
      <c r="M230" s="49">
        <f t="shared" si="18"/>
        <v>0.5863744077209776</v>
      </c>
      <c r="N230" s="144">
        <f t="shared" si="19"/>
        <v>0.85488553150877</v>
      </c>
      <c r="O230" s="47"/>
      <c r="P230" s="47"/>
    </row>
    <row r="231" spans="1:16" hidden="1">
      <c r="A231" s="175">
        <v>228</v>
      </c>
      <c r="B231" s="161" t="s">
        <v>162</v>
      </c>
      <c r="C231" s="161" t="s">
        <v>172</v>
      </c>
      <c r="D231" s="161" t="s">
        <v>551</v>
      </c>
      <c r="E231" s="161" t="s">
        <v>552</v>
      </c>
      <c r="F231" s="166">
        <v>1652</v>
      </c>
      <c r="G231" s="163">
        <v>3346786.2749999999</v>
      </c>
      <c r="H231" s="10">
        <v>1189</v>
      </c>
      <c r="I231" s="10">
        <v>2927250</v>
      </c>
      <c r="J231" s="49">
        <f t="shared" si="15"/>
        <v>0.71973365617433416</v>
      </c>
      <c r="K231" s="49">
        <f t="shared" si="16"/>
        <v>0.87464503540788541</v>
      </c>
      <c r="L231" s="49">
        <f t="shared" si="17"/>
        <v>0.21592009685230024</v>
      </c>
      <c r="M231" s="49">
        <f t="shared" si="18"/>
        <v>0.6122515247855197</v>
      </c>
      <c r="N231" s="144">
        <f t="shared" si="19"/>
        <v>0.82817162163781988</v>
      </c>
      <c r="O231" s="47"/>
      <c r="P231" s="47"/>
    </row>
    <row r="232" spans="1:16" hidden="1">
      <c r="A232" s="175">
        <v>229</v>
      </c>
      <c r="B232" s="161" t="s">
        <v>162</v>
      </c>
      <c r="C232" s="161" t="s">
        <v>172</v>
      </c>
      <c r="D232" s="161" t="s">
        <v>561</v>
      </c>
      <c r="E232" s="161" t="s">
        <v>1358</v>
      </c>
      <c r="F232" s="166">
        <v>1947</v>
      </c>
      <c r="G232" s="163">
        <v>3796750</v>
      </c>
      <c r="H232" s="10">
        <v>1379</v>
      </c>
      <c r="I232" s="10">
        <v>2946730</v>
      </c>
      <c r="J232" s="49">
        <f t="shared" si="15"/>
        <v>0.70826913199794561</v>
      </c>
      <c r="K232" s="49">
        <f t="shared" si="16"/>
        <v>0.77611904918680452</v>
      </c>
      <c r="L232" s="49">
        <f t="shared" si="17"/>
        <v>0.21248073959938368</v>
      </c>
      <c r="M232" s="49">
        <f t="shared" si="18"/>
        <v>0.54328333443076315</v>
      </c>
      <c r="N232" s="144">
        <f t="shared" si="19"/>
        <v>0.75576407403014678</v>
      </c>
      <c r="O232" s="47"/>
      <c r="P232" s="47"/>
    </row>
    <row r="233" spans="1:16" hidden="1">
      <c r="A233" s="175">
        <v>230</v>
      </c>
      <c r="B233" s="161" t="s">
        <v>162</v>
      </c>
      <c r="C233" s="161" t="s">
        <v>172</v>
      </c>
      <c r="D233" s="161" t="s">
        <v>557</v>
      </c>
      <c r="E233" s="161" t="s">
        <v>1325</v>
      </c>
      <c r="F233" s="166">
        <v>1033</v>
      </c>
      <c r="G233" s="163">
        <v>1642667.9249999998</v>
      </c>
      <c r="H233" s="10">
        <v>939</v>
      </c>
      <c r="I233" s="10">
        <v>1701210</v>
      </c>
      <c r="J233" s="49">
        <f t="shared" si="15"/>
        <v>0.90900290416263307</v>
      </c>
      <c r="K233" s="49">
        <f t="shared" si="16"/>
        <v>1.0356384112144883</v>
      </c>
      <c r="L233" s="49">
        <f t="shared" si="17"/>
        <v>0.27270087124878989</v>
      </c>
      <c r="M233" s="49">
        <f t="shared" si="18"/>
        <v>0.7</v>
      </c>
      <c r="N233" s="144">
        <f t="shared" si="19"/>
        <v>0.9727008712487899</v>
      </c>
      <c r="O233" s="47"/>
      <c r="P233" s="47"/>
    </row>
    <row r="234" spans="1:16" hidden="1">
      <c r="A234" s="175">
        <v>231</v>
      </c>
      <c r="B234" s="161" t="s">
        <v>162</v>
      </c>
      <c r="C234" s="161" t="s">
        <v>172</v>
      </c>
      <c r="D234" s="161" t="s">
        <v>559</v>
      </c>
      <c r="E234" s="161" t="s">
        <v>560</v>
      </c>
      <c r="F234" s="166">
        <v>1721</v>
      </c>
      <c r="G234" s="163">
        <v>3737890.5750000002</v>
      </c>
      <c r="H234" s="10">
        <v>1397</v>
      </c>
      <c r="I234" s="10">
        <v>3915790</v>
      </c>
      <c r="J234" s="49">
        <f t="shared" si="15"/>
        <v>0.81173736199883784</v>
      </c>
      <c r="K234" s="49">
        <f t="shared" si="16"/>
        <v>1.047593534757234</v>
      </c>
      <c r="L234" s="49">
        <f t="shared" si="17"/>
        <v>0.24352120859965135</v>
      </c>
      <c r="M234" s="49">
        <f t="shared" si="18"/>
        <v>0.7</v>
      </c>
      <c r="N234" s="144">
        <f t="shared" si="19"/>
        <v>0.94352120859965127</v>
      </c>
      <c r="O234" s="47"/>
      <c r="P234" s="47"/>
    </row>
    <row r="235" spans="1:16" hidden="1">
      <c r="A235" s="175">
        <v>232</v>
      </c>
      <c r="B235" s="201" t="s">
        <v>166</v>
      </c>
      <c r="C235" s="161" t="s">
        <v>172</v>
      </c>
      <c r="D235" s="161" t="s">
        <v>519</v>
      </c>
      <c r="E235" s="161" t="s">
        <v>1356</v>
      </c>
      <c r="F235" s="166">
        <v>874</v>
      </c>
      <c r="G235" s="163">
        <v>1710667.325</v>
      </c>
      <c r="H235" s="10">
        <v>858</v>
      </c>
      <c r="I235" s="10">
        <v>1911220</v>
      </c>
      <c r="J235" s="49">
        <f t="shared" si="15"/>
        <v>0.98169336384439354</v>
      </c>
      <c r="K235" s="49">
        <f t="shared" si="16"/>
        <v>1.1172365147034067</v>
      </c>
      <c r="L235" s="49">
        <f t="shared" si="17"/>
        <v>0.29450800915331804</v>
      </c>
      <c r="M235" s="49">
        <f t="shared" si="18"/>
        <v>0.7</v>
      </c>
      <c r="N235" s="144">
        <f t="shared" si="19"/>
        <v>0.99450800915331805</v>
      </c>
      <c r="O235" s="47"/>
      <c r="P235" s="47"/>
    </row>
    <row r="236" spans="1:16" hidden="1">
      <c r="A236" s="175">
        <v>233</v>
      </c>
      <c r="B236" s="201" t="s">
        <v>166</v>
      </c>
      <c r="C236" s="161" t="s">
        <v>172</v>
      </c>
      <c r="D236" s="161" t="s">
        <v>522</v>
      </c>
      <c r="E236" s="161" t="s">
        <v>1357</v>
      </c>
      <c r="F236" s="166">
        <v>477</v>
      </c>
      <c r="G236" s="163">
        <v>949520.22499999998</v>
      </c>
      <c r="H236" s="10">
        <v>239</v>
      </c>
      <c r="I236" s="10">
        <v>406445</v>
      </c>
      <c r="J236" s="49">
        <f t="shared" si="15"/>
        <v>0.50104821802935007</v>
      </c>
      <c r="K236" s="49">
        <f t="shared" si="16"/>
        <v>0.42805302014498953</v>
      </c>
      <c r="L236" s="49">
        <f t="shared" si="17"/>
        <v>0.15031446540880503</v>
      </c>
      <c r="M236" s="49">
        <f t="shared" si="18"/>
        <v>0.29963711410149263</v>
      </c>
      <c r="N236" s="144">
        <f t="shared" si="19"/>
        <v>0.44995157951029763</v>
      </c>
      <c r="O236" s="47"/>
      <c r="P236" s="47"/>
    </row>
    <row r="237" spans="1:16" hidden="1">
      <c r="A237" s="175">
        <v>234</v>
      </c>
      <c r="B237" s="201" t="s">
        <v>166</v>
      </c>
      <c r="C237" s="161" t="s">
        <v>172</v>
      </c>
      <c r="D237" s="161" t="s">
        <v>521</v>
      </c>
      <c r="E237" s="161" t="s">
        <v>1242</v>
      </c>
      <c r="F237" s="166">
        <v>427</v>
      </c>
      <c r="G237" s="163">
        <v>808905.22499999998</v>
      </c>
      <c r="H237" s="10">
        <v>204</v>
      </c>
      <c r="I237" s="10">
        <v>376165</v>
      </c>
      <c r="J237" s="49">
        <f t="shared" si="15"/>
        <v>0.47775175644028101</v>
      </c>
      <c r="K237" s="49">
        <f t="shared" si="16"/>
        <v>0.46502975673077152</v>
      </c>
      <c r="L237" s="49">
        <f t="shared" si="17"/>
        <v>0.14332552693208431</v>
      </c>
      <c r="M237" s="49">
        <f t="shared" si="18"/>
        <v>0.32552082971154006</v>
      </c>
      <c r="N237" s="144">
        <f t="shared" si="19"/>
        <v>0.4688463566436244</v>
      </c>
      <c r="O237" s="47"/>
      <c r="P237" s="47"/>
    </row>
    <row r="238" spans="1:16" hidden="1">
      <c r="A238" s="175">
        <v>235</v>
      </c>
      <c r="B238" s="184" t="s">
        <v>167</v>
      </c>
      <c r="C238" s="161" t="s">
        <v>172</v>
      </c>
      <c r="D238" s="184" t="s">
        <v>586</v>
      </c>
      <c r="E238" s="184" t="s">
        <v>587</v>
      </c>
      <c r="F238" s="166">
        <v>1322</v>
      </c>
      <c r="G238" s="163">
        <v>2512164</v>
      </c>
      <c r="H238" s="10">
        <v>1337</v>
      </c>
      <c r="I238" s="10">
        <v>2294085</v>
      </c>
      <c r="J238" s="49">
        <f t="shared" si="15"/>
        <v>1.0113464447806355</v>
      </c>
      <c r="K238" s="49">
        <f t="shared" si="16"/>
        <v>0.91319077894596057</v>
      </c>
      <c r="L238" s="49">
        <f t="shared" si="17"/>
        <v>0.3</v>
      </c>
      <c r="M238" s="49">
        <f t="shared" si="18"/>
        <v>0.63923354526217235</v>
      </c>
      <c r="N238" s="144">
        <f t="shared" si="19"/>
        <v>0.93923354526217229</v>
      </c>
      <c r="O238" s="47"/>
      <c r="P238" s="47"/>
    </row>
    <row r="239" spans="1:16" hidden="1">
      <c r="A239" s="175">
        <v>236</v>
      </c>
      <c r="B239" s="184" t="s">
        <v>167</v>
      </c>
      <c r="C239" s="161" t="s">
        <v>172</v>
      </c>
      <c r="D239" s="184" t="s">
        <v>588</v>
      </c>
      <c r="E239" s="184" t="s">
        <v>589</v>
      </c>
      <c r="F239" s="166">
        <v>1094</v>
      </c>
      <c r="G239" s="163">
        <v>2416645.5249999999</v>
      </c>
      <c r="H239" s="10">
        <v>1061</v>
      </c>
      <c r="I239" s="10">
        <v>2147875</v>
      </c>
      <c r="J239" s="49">
        <f t="shared" si="15"/>
        <v>0.96983546617915906</v>
      </c>
      <c r="K239" s="49">
        <f t="shared" si="16"/>
        <v>0.88878363739340716</v>
      </c>
      <c r="L239" s="49">
        <f t="shared" si="17"/>
        <v>0.29095063985374769</v>
      </c>
      <c r="M239" s="49">
        <f t="shared" si="18"/>
        <v>0.62214854617538495</v>
      </c>
      <c r="N239" s="144">
        <f t="shared" si="19"/>
        <v>0.91309918602913265</v>
      </c>
      <c r="O239" s="47"/>
      <c r="P239" s="47"/>
    </row>
    <row r="240" spans="1:16" hidden="1">
      <c r="A240" s="175">
        <v>237</v>
      </c>
      <c r="B240" s="184" t="s">
        <v>167</v>
      </c>
      <c r="C240" s="161" t="s">
        <v>172</v>
      </c>
      <c r="D240" s="184" t="s">
        <v>583</v>
      </c>
      <c r="E240" s="184" t="s">
        <v>1395</v>
      </c>
      <c r="F240" s="166">
        <v>892</v>
      </c>
      <c r="G240" s="163">
        <v>1694109.25</v>
      </c>
      <c r="H240" s="10">
        <v>938</v>
      </c>
      <c r="I240" s="10">
        <v>1545005</v>
      </c>
      <c r="J240" s="49">
        <f t="shared" si="15"/>
        <v>1.0515695067264574</v>
      </c>
      <c r="K240" s="49">
        <f t="shared" si="16"/>
        <v>0.91198663840599414</v>
      </c>
      <c r="L240" s="49">
        <f t="shared" si="17"/>
        <v>0.3</v>
      </c>
      <c r="M240" s="49">
        <f t="shared" si="18"/>
        <v>0.63839064688419589</v>
      </c>
      <c r="N240" s="144">
        <f t="shared" si="19"/>
        <v>0.93839064688419582</v>
      </c>
      <c r="O240" s="47"/>
      <c r="P240" s="47"/>
    </row>
    <row r="241" spans="1:16" hidden="1">
      <c r="A241" s="175">
        <v>238</v>
      </c>
      <c r="B241" s="184" t="s">
        <v>167</v>
      </c>
      <c r="C241" s="184" t="s">
        <v>172</v>
      </c>
      <c r="D241" s="184" t="s">
        <v>582</v>
      </c>
      <c r="E241" s="184" t="s">
        <v>1172</v>
      </c>
      <c r="F241" s="166">
        <v>773</v>
      </c>
      <c r="G241" s="163">
        <v>1450802.2749999999</v>
      </c>
      <c r="H241" s="10">
        <v>756</v>
      </c>
      <c r="I241" s="10">
        <v>1162990</v>
      </c>
      <c r="J241" s="49">
        <f t="shared" si="15"/>
        <v>0.97800776196636485</v>
      </c>
      <c r="K241" s="49">
        <f t="shared" si="16"/>
        <v>0.80161853895631652</v>
      </c>
      <c r="L241" s="49">
        <f t="shared" si="17"/>
        <v>0.29340232858990944</v>
      </c>
      <c r="M241" s="49">
        <f t="shared" si="18"/>
        <v>0.56113297726942157</v>
      </c>
      <c r="N241" s="144">
        <f t="shared" si="19"/>
        <v>0.85453530585933102</v>
      </c>
      <c r="O241" s="47"/>
      <c r="P241" s="47"/>
    </row>
    <row r="242" spans="1:16" hidden="1">
      <c r="A242" s="175">
        <v>239</v>
      </c>
      <c r="B242" s="184" t="s">
        <v>167</v>
      </c>
      <c r="C242" s="184" t="s">
        <v>172</v>
      </c>
      <c r="D242" s="184" t="s">
        <v>585</v>
      </c>
      <c r="E242" s="184" t="s">
        <v>1401</v>
      </c>
      <c r="F242" s="166">
        <v>728</v>
      </c>
      <c r="G242" s="163">
        <v>1327836.075</v>
      </c>
      <c r="H242" s="10">
        <v>852</v>
      </c>
      <c r="I242" s="10">
        <v>1146280</v>
      </c>
      <c r="J242" s="49">
        <f t="shared" si="15"/>
        <v>1.1703296703296704</v>
      </c>
      <c r="K242" s="49">
        <f t="shared" si="16"/>
        <v>0.86326921039556792</v>
      </c>
      <c r="L242" s="49">
        <f t="shared" si="17"/>
        <v>0.3</v>
      </c>
      <c r="M242" s="49">
        <f t="shared" si="18"/>
        <v>0.60428844727689746</v>
      </c>
      <c r="N242" s="144">
        <f t="shared" si="19"/>
        <v>0.9042884472768975</v>
      </c>
      <c r="O242" s="47"/>
      <c r="P242" s="47"/>
    </row>
    <row r="243" spans="1:16" hidden="1">
      <c r="A243" s="175">
        <v>240</v>
      </c>
      <c r="B243" s="201" t="s">
        <v>168</v>
      </c>
      <c r="C243" s="161" t="s">
        <v>172</v>
      </c>
      <c r="D243" s="161" t="s">
        <v>525</v>
      </c>
      <c r="E243" s="161" t="s">
        <v>1396</v>
      </c>
      <c r="F243" s="166">
        <v>984</v>
      </c>
      <c r="G243" s="163">
        <v>1998091.65</v>
      </c>
      <c r="H243" s="10">
        <v>736</v>
      </c>
      <c r="I243" s="10">
        <v>1752715</v>
      </c>
      <c r="J243" s="49">
        <f t="shared" si="15"/>
        <v>0.74796747967479671</v>
      </c>
      <c r="K243" s="49">
        <f t="shared" si="16"/>
        <v>0.87719449705923158</v>
      </c>
      <c r="L243" s="49">
        <f t="shared" si="17"/>
        <v>0.224390243902439</v>
      </c>
      <c r="M243" s="49">
        <f t="shared" si="18"/>
        <v>0.61403614794146211</v>
      </c>
      <c r="N243" s="144">
        <f t="shared" si="19"/>
        <v>0.83842639184390111</v>
      </c>
      <c r="O243" s="47"/>
      <c r="P243" s="47"/>
    </row>
    <row r="244" spans="1:16" hidden="1">
      <c r="A244" s="175">
        <v>241</v>
      </c>
      <c r="B244" s="201" t="s">
        <v>168</v>
      </c>
      <c r="C244" s="161" t="s">
        <v>172</v>
      </c>
      <c r="D244" s="161" t="s">
        <v>528</v>
      </c>
      <c r="E244" s="161" t="s">
        <v>529</v>
      </c>
      <c r="F244" s="166">
        <v>886</v>
      </c>
      <c r="G244" s="163">
        <v>1748725.675</v>
      </c>
      <c r="H244" s="10">
        <v>711</v>
      </c>
      <c r="I244" s="10">
        <v>1095825</v>
      </c>
      <c r="J244" s="49">
        <f t="shared" si="15"/>
        <v>0.80248306997742669</v>
      </c>
      <c r="K244" s="49">
        <f t="shared" si="16"/>
        <v>0.6266420260570601</v>
      </c>
      <c r="L244" s="49">
        <f t="shared" si="17"/>
        <v>0.240744920993228</v>
      </c>
      <c r="M244" s="49">
        <f t="shared" si="18"/>
        <v>0.43864941823994202</v>
      </c>
      <c r="N244" s="144">
        <f t="shared" si="19"/>
        <v>0.67939433923317005</v>
      </c>
      <c r="O244" s="47"/>
      <c r="P244" s="47"/>
    </row>
    <row r="245" spans="1:16" hidden="1">
      <c r="A245" s="175">
        <v>242</v>
      </c>
      <c r="B245" s="201" t="s">
        <v>168</v>
      </c>
      <c r="C245" s="161" t="s">
        <v>172</v>
      </c>
      <c r="D245" s="161" t="s">
        <v>530</v>
      </c>
      <c r="E245" s="161" t="s">
        <v>468</v>
      </c>
      <c r="F245" s="166">
        <v>1194</v>
      </c>
      <c r="G245" s="163">
        <v>2256442.25</v>
      </c>
      <c r="H245" s="10">
        <v>736</v>
      </c>
      <c r="I245" s="10">
        <v>1515990</v>
      </c>
      <c r="J245" s="49">
        <f t="shared" si="15"/>
        <v>0.6164154103852596</v>
      </c>
      <c r="K245" s="49">
        <f t="shared" si="16"/>
        <v>0.67184967840413379</v>
      </c>
      <c r="L245" s="49">
        <f t="shared" si="17"/>
        <v>0.18492462311557786</v>
      </c>
      <c r="M245" s="49">
        <f t="shared" si="18"/>
        <v>0.47029477488289362</v>
      </c>
      <c r="N245" s="144">
        <f t="shared" si="19"/>
        <v>0.65521939799847151</v>
      </c>
      <c r="O245" s="47"/>
      <c r="P245" s="47"/>
    </row>
    <row r="246" spans="1:16" hidden="1">
      <c r="A246" s="175">
        <v>243</v>
      </c>
      <c r="B246" s="201" t="s">
        <v>168</v>
      </c>
      <c r="C246" s="161" t="s">
        <v>172</v>
      </c>
      <c r="D246" s="161" t="s">
        <v>527</v>
      </c>
      <c r="E246" s="161" t="s">
        <v>1148</v>
      </c>
      <c r="F246" s="166">
        <v>1461</v>
      </c>
      <c r="G246" s="163">
        <v>2843568.35</v>
      </c>
      <c r="H246" s="10">
        <v>932</v>
      </c>
      <c r="I246" s="10">
        <v>1890525</v>
      </c>
      <c r="J246" s="49">
        <f t="shared" si="15"/>
        <v>0.63791923340177958</v>
      </c>
      <c r="K246" s="49">
        <f t="shared" si="16"/>
        <v>0.66484246809119252</v>
      </c>
      <c r="L246" s="49">
        <f t="shared" si="17"/>
        <v>0.19137577002053388</v>
      </c>
      <c r="M246" s="49">
        <f t="shared" si="18"/>
        <v>0.46538972766383474</v>
      </c>
      <c r="N246" s="144">
        <f t="shared" si="19"/>
        <v>0.65676549768436865</v>
      </c>
      <c r="O246" s="47"/>
      <c r="P246" s="47"/>
    </row>
    <row r="247" spans="1:16" hidden="1">
      <c r="A247" s="175">
        <v>244</v>
      </c>
      <c r="B247" s="201" t="s">
        <v>168</v>
      </c>
      <c r="C247" s="161" t="s">
        <v>172</v>
      </c>
      <c r="D247" s="161" t="s">
        <v>524</v>
      </c>
      <c r="E247" s="161" t="s">
        <v>1429</v>
      </c>
      <c r="F247" s="166">
        <v>749</v>
      </c>
      <c r="G247" s="163">
        <v>1441096.575</v>
      </c>
      <c r="H247" s="10">
        <v>532</v>
      </c>
      <c r="I247" s="10">
        <v>853805</v>
      </c>
      <c r="J247" s="49">
        <f t="shared" si="15"/>
        <v>0.71028037383177567</v>
      </c>
      <c r="K247" s="49">
        <f t="shared" si="16"/>
        <v>0.59246896759851087</v>
      </c>
      <c r="L247" s="49">
        <f t="shared" si="17"/>
        <v>0.21308411214953268</v>
      </c>
      <c r="M247" s="49">
        <f t="shared" si="18"/>
        <v>0.41472827731895756</v>
      </c>
      <c r="N247" s="144">
        <f t="shared" si="19"/>
        <v>0.62781238946849027</v>
      </c>
      <c r="O247" s="47"/>
      <c r="P247" s="47"/>
    </row>
    <row r="248" spans="1:16" hidden="1">
      <c r="A248" s="175">
        <v>245</v>
      </c>
      <c r="B248" s="161" t="s">
        <v>169</v>
      </c>
      <c r="C248" s="161" t="s">
        <v>172</v>
      </c>
      <c r="D248" s="161" t="s">
        <v>593</v>
      </c>
      <c r="E248" s="161" t="s">
        <v>594</v>
      </c>
      <c r="F248" s="166">
        <v>1054</v>
      </c>
      <c r="G248" s="163">
        <v>2056043.375</v>
      </c>
      <c r="H248" s="10">
        <v>817</v>
      </c>
      <c r="I248" s="10">
        <v>1406015</v>
      </c>
      <c r="J248" s="49">
        <f t="shared" si="15"/>
        <v>0.77514231499051234</v>
      </c>
      <c r="K248" s="49">
        <f t="shared" si="16"/>
        <v>0.68384500886320065</v>
      </c>
      <c r="L248" s="49">
        <f t="shared" si="17"/>
        <v>0.2325426944971537</v>
      </c>
      <c r="M248" s="49">
        <f t="shared" si="18"/>
        <v>0.47869150620424045</v>
      </c>
      <c r="N248" s="144">
        <f t="shared" si="19"/>
        <v>0.71123420070139409</v>
      </c>
      <c r="O248" s="47"/>
      <c r="P248" s="47"/>
    </row>
    <row r="249" spans="1:16" hidden="1">
      <c r="A249" s="175">
        <v>246</v>
      </c>
      <c r="B249" s="161" t="s">
        <v>169</v>
      </c>
      <c r="C249" s="161" t="s">
        <v>172</v>
      </c>
      <c r="D249" s="161" t="s">
        <v>597</v>
      </c>
      <c r="E249" s="161" t="s">
        <v>1204</v>
      </c>
      <c r="F249" s="166">
        <v>812</v>
      </c>
      <c r="G249" s="163">
        <v>1582746.35</v>
      </c>
      <c r="H249" s="10">
        <v>940</v>
      </c>
      <c r="I249" s="10">
        <v>1544655</v>
      </c>
      <c r="J249" s="49">
        <f t="shared" si="15"/>
        <v>1.1576354679802956</v>
      </c>
      <c r="K249" s="49">
        <f t="shared" si="16"/>
        <v>0.97593338313495392</v>
      </c>
      <c r="L249" s="49">
        <f t="shared" si="17"/>
        <v>0.3</v>
      </c>
      <c r="M249" s="49">
        <f t="shared" si="18"/>
        <v>0.6831533681944677</v>
      </c>
      <c r="N249" s="144">
        <f t="shared" si="19"/>
        <v>0.98315336819446775</v>
      </c>
      <c r="O249" s="47"/>
      <c r="P249" s="47"/>
    </row>
    <row r="250" spans="1:16" hidden="1">
      <c r="A250" s="175">
        <v>247</v>
      </c>
      <c r="B250" s="161" t="s">
        <v>169</v>
      </c>
      <c r="C250" s="161" t="s">
        <v>172</v>
      </c>
      <c r="D250" s="161" t="s">
        <v>591</v>
      </c>
      <c r="E250" s="161" t="s">
        <v>592</v>
      </c>
      <c r="F250" s="166">
        <v>1142</v>
      </c>
      <c r="G250" s="163">
        <v>2246860.7999999998</v>
      </c>
      <c r="H250" s="10">
        <v>1524</v>
      </c>
      <c r="I250" s="10">
        <v>2299860</v>
      </c>
      <c r="J250" s="49">
        <f t="shared" si="15"/>
        <v>1.3345008756567425</v>
      </c>
      <c r="K250" s="49">
        <f t="shared" si="16"/>
        <v>1.0235881101312552</v>
      </c>
      <c r="L250" s="49">
        <f t="shared" si="17"/>
        <v>0.3</v>
      </c>
      <c r="M250" s="49">
        <f t="shared" si="18"/>
        <v>0.7</v>
      </c>
      <c r="N250" s="144">
        <f t="shared" si="19"/>
        <v>1</v>
      </c>
      <c r="O250" s="47"/>
      <c r="P250" s="47"/>
    </row>
    <row r="251" spans="1:16" hidden="1">
      <c r="A251" s="175">
        <v>248</v>
      </c>
      <c r="B251" s="161" t="s">
        <v>169</v>
      </c>
      <c r="C251" s="161" t="s">
        <v>172</v>
      </c>
      <c r="D251" s="161" t="s">
        <v>595</v>
      </c>
      <c r="E251" s="161" t="s">
        <v>596</v>
      </c>
      <c r="F251" s="166">
        <v>689</v>
      </c>
      <c r="G251" s="163">
        <v>1342910.1</v>
      </c>
      <c r="H251" s="10">
        <v>838</v>
      </c>
      <c r="I251" s="10">
        <v>1186225</v>
      </c>
      <c r="J251" s="49">
        <f t="shared" si="15"/>
        <v>1.216255442670537</v>
      </c>
      <c r="K251" s="49">
        <f t="shared" si="16"/>
        <v>0.88332420762938635</v>
      </c>
      <c r="L251" s="49">
        <f t="shared" si="17"/>
        <v>0.3</v>
      </c>
      <c r="M251" s="49">
        <f t="shared" si="18"/>
        <v>0.61832694534057042</v>
      </c>
      <c r="N251" s="144">
        <f t="shared" si="19"/>
        <v>0.91832694534057047</v>
      </c>
      <c r="O251" s="47"/>
      <c r="P251" s="47"/>
    </row>
    <row r="252" spans="1:16" hidden="1">
      <c r="A252" s="175">
        <v>249</v>
      </c>
      <c r="B252" s="161" t="s">
        <v>169</v>
      </c>
      <c r="C252" s="161" t="s">
        <v>172</v>
      </c>
      <c r="D252" s="161" t="s">
        <v>590</v>
      </c>
      <c r="E252" s="161" t="s">
        <v>373</v>
      </c>
      <c r="F252" s="166">
        <v>365</v>
      </c>
      <c r="G252" s="163">
        <v>712303.27500000002</v>
      </c>
      <c r="H252" s="10">
        <v>342</v>
      </c>
      <c r="I252" s="10">
        <v>569525</v>
      </c>
      <c r="J252" s="49">
        <f t="shared" si="15"/>
        <v>0.93698630136986305</v>
      </c>
      <c r="K252" s="49">
        <f t="shared" si="16"/>
        <v>0.799554094426984</v>
      </c>
      <c r="L252" s="49">
        <f t="shared" si="17"/>
        <v>0.28109589041095889</v>
      </c>
      <c r="M252" s="49">
        <f t="shared" si="18"/>
        <v>0.55968786609888876</v>
      </c>
      <c r="N252" s="144">
        <f t="shared" si="19"/>
        <v>0.84078375650984771</v>
      </c>
      <c r="O252" s="47"/>
      <c r="P252" s="47"/>
    </row>
    <row r="253" spans="1:16" hidden="1">
      <c r="A253" s="175">
        <v>250</v>
      </c>
      <c r="B253" s="161" t="s">
        <v>170</v>
      </c>
      <c r="C253" s="161" t="s">
        <v>172</v>
      </c>
      <c r="D253" s="161" t="s">
        <v>604</v>
      </c>
      <c r="E253" s="161" t="s">
        <v>605</v>
      </c>
      <c r="F253" s="166">
        <v>748</v>
      </c>
      <c r="G253" s="163">
        <v>1466513.2250000001</v>
      </c>
      <c r="H253" s="10">
        <v>672</v>
      </c>
      <c r="I253" s="10">
        <v>925175</v>
      </c>
      <c r="J253" s="49">
        <f t="shared" si="15"/>
        <v>0.89839572192513373</v>
      </c>
      <c r="K253" s="49">
        <f t="shared" si="16"/>
        <v>0.63086713725339905</v>
      </c>
      <c r="L253" s="49">
        <f t="shared" si="17"/>
        <v>0.26951871657754012</v>
      </c>
      <c r="M253" s="49">
        <f t="shared" si="18"/>
        <v>0.4416069960773793</v>
      </c>
      <c r="N253" s="144">
        <f t="shared" si="19"/>
        <v>0.71112571265491942</v>
      </c>
      <c r="O253" s="47"/>
      <c r="P253" s="47"/>
    </row>
    <row r="254" spans="1:16" hidden="1">
      <c r="A254" s="175">
        <v>251</v>
      </c>
      <c r="B254" s="161" t="s">
        <v>170</v>
      </c>
      <c r="C254" s="161" t="s">
        <v>172</v>
      </c>
      <c r="D254" s="161" t="s">
        <v>602</v>
      </c>
      <c r="E254" s="161" t="s">
        <v>1392</v>
      </c>
      <c r="F254" s="166">
        <v>748</v>
      </c>
      <c r="G254" s="163">
        <v>1466513.2250000001</v>
      </c>
      <c r="H254" s="10">
        <v>361</v>
      </c>
      <c r="I254" s="10">
        <v>561755</v>
      </c>
      <c r="J254" s="49">
        <f t="shared" si="15"/>
        <v>0.48262032085561496</v>
      </c>
      <c r="K254" s="49">
        <f t="shared" si="16"/>
        <v>0.38305484766426157</v>
      </c>
      <c r="L254" s="49">
        <f t="shared" si="17"/>
        <v>0.14478609625668448</v>
      </c>
      <c r="M254" s="49">
        <f t="shared" si="18"/>
        <v>0.26813839336498307</v>
      </c>
      <c r="N254" s="144">
        <f t="shared" si="19"/>
        <v>0.41292448962166756</v>
      </c>
      <c r="O254" s="47"/>
      <c r="P254" s="47"/>
    </row>
    <row r="255" spans="1:16" hidden="1">
      <c r="A255" s="175">
        <v>252</v>
      </c>
      <c r="B255" s="161" t="s">
        <v>170</v>
      </c>
      <c r="C255" s="161" t="s">
        <v>172</v>
      </c>
      <c r="D255" s="161" t="s">
        <v>600</v>
      </c>
      <c r="E255" s="161" t="s">
        <v>601</v>
      </c>
      <c r="F255" s="166">
        <v>888</v>
      </c>
      <c r="G255" s="163">
        <v>1723561.625</v>
      </c>
      <c r="H255" s="10">
        <v>411</v>
      </c>
      <c r="I255" s="10">
        <v>785430</v>
      </c>
      <c r="J255" s="49">
        <f t="shared" si="15"/>
        <v>0.46283783783783783</v>
      </c>
      <c r="K255" s="49">
        <f t="shared" si="16"/>
        <v>0.45570172171824724</v>
      </c>
      <c r="L255" s="49">
        <f t="shared" si="17"/>
        <v>0.13885135135135135</v>
      </c>
      <c r="M255" s="49">
        <f t="shared" si="18"/>
        <v>0.31899120520277308</v>
      </c>
      <c r="N255" s="144">
        <f t="shared" si="19"/>
        <v>0.45784255655412442</v>
      </c>
      <c r="O255" s="47"/>
      <c r="P255" s="47"/>
    </row>
    <row r="256" spans="1:16" hidden="1">
      <c r="A256" s="175">
        <v>253</v>
      </c>
      <c r="B256" s="161" t="s">
        <v>170</v>
      </c>
      <c r="C256" s="161" t="s">
        <v>172</v>
      </c>
      <c r="D256" s="161" t="s">
        <v>606</v>
      </c>
      <c r="E256" s="161" t="s">
        <v>1393</v>
      </c>
      <c r="F256" s="166">
        <v>374</v>
      </c>
      <c r="G256" s="163">
        <v>724970.42500000005</v>
      </c>
      <c r="H256" s="10">
        <v>266</v>
      </c>
      <c r="I256" s="10">
        <v>324315</v>
      </c>
      <c r="J256" s="49">
        <f t="shared" si="15"/>
        <v>0.71122994652406413</v>
      </c>
      <c r="K256" s="49">
        <f t="shared" si="16"/>
        <v>0.44734928324834766</v>
      </c>
      <c r="L256" s="49">
        <f t="shared" si="17"/>
        <v>0.21336898395721923</v>
      </c>
      <c r="M256" s="49">
        <f t="shared" si="18"/>
        <v>0.31314449827384333</v>
      </c>
      <c r="N256" s="144">
        <f t="shared" si="19"/>
        <v>0.52651348223106254</v>
      </c>
      <c r="O256" s="47"/>
      <c r="P256" s="47"/>
    </row>
    <row r="257" spans="1:16" hidden="1">
      <c r="A257" s="175">
        <v>254</v>
      </c>
      <c r="B257" s="161" t="s">
        <v>170</v>
      </c>
      <c r="C257" s="161" t="s">
        <v>172</v>
      </c>
      <c r="D257" s="161" t="s">
        <v>608</v>
      </c>
      <c r="E257" s="161" t="s">
        <v>1205</v>
      </c>
      <c r="F257" s="166">
        <v>1225</v>
      </c>
      <c r="G257" s="163">
        <v>2393105.6</v>
      </c>
      <c r="H257" s="10">
        <v>485</v>
      </c>
      <c r="I257" s="10">
        <v>1171375</v>
      </c>
      <c r="J257" s="49">
        <f t="shared" si="15"/>
        <v>0.39591836734693875</v>
      </c>
      <c r="K257" s="49">
        <f t="shared" si="16"/>
        <v>0.48947902675084626</v>
      </c>
      <c r="L257" s="49">
        <f t="shared" si="17"/>
        <v>0.11877551020408161</v>
      </c>
      <c r="M257" s="49">
        <f t="shared" si="18"/>
        <v>0.34263531872559239</v>
      </c>
      <c r="N257" s="144">
        <f t="shared" si="19"/>
        <v>0.461410828929674</v>
      </c>
      <c r="O257" s="47"/>
      <c r="P257" s="47"/>
    </row>
    <row r="258" spans="1:16" hidden="1">
      <c r="A258" s="175">
        <v>255</v>
      </c>
      <c r="B258" s="161" t="s">
        <v>170</v>
      </c>
      <c r="C258" s="161" t="s">
        <v>172</v>
      </c>
      <c r="D258" s="161" t="s">
        <v>598</v>
      </c>
      <c r="E258" s="161" t="s">
        <v>1394</v>
      </c>
      <c r="F258" s="166">
        <v>704</v>
      </c>
      <c r="G258" s="163">
        <v>1377112.25</v>
      </c>
      <c r="H258" s="10">
        <v>482</v>
      </c>
      <c r="I258" s="10">
        <v>872030</v>
      </c>
      <c r="J258" s="49">
        <f t="shared" si="15"/>
        <v>0.68465909090909094</v>
      </c>
      <c r="K258" s="49">
        <f t="shared" si="16"/>
        <v>0.63323087860121785</v>
      </c>
      <c r="L258" s="49">
        <f t="shared" si="17"/>
        <v>0.20539772727272729</v>
      </c>
      <c r="M258" s="49">
        <f t="shared" si="18"/>
        <v>0.44326161502085248</v>
      </c>
      <c r="N258" s="144">
        <f t="shared" si="19"/>
        <v>0.6486593422935798</v>
      </c>
      <c r="O258" s="47"/>
      <c r="P258" s="47"/>
    </row>
    <row r="259" spans="1:16" hidden="1">
      <c r="A259" s="175">
        <v>256</v>
      </c>
      <c r="B259" s="161" t="s">
        <v>165</v>
      </c>
      <c r="C259" s="161" t="s">
        <v>172</v>
      </c>
      <c r="D259" s="161" t="s">
        <v>613</v>
      </c>
      <c r="E259" s="161" t="s">
        <v>1430</v>
      </c>
      <c r="F259" s="166">
        <v>1682</v>
      </c>
      <c r="G259" s="163">
        <v>3276995.8250000002</v>
      </c>
      <c r="H259" s="10">
        <v>1059</v>
      </c>
      <c r="I259" s="10">
        <v>2059925</v>
      </c>
      <c r="J259" s="49">
        <f t="shared" si="15"/>
        <v>0.62960760998810938</v>
      </c>
      <c r="K259" s="49">
        <f t="shared" si="16"/>
        <v>0.62860165529811129</v>
      </c>
      <c r="L259" s="49">
        <f t="shared" si="17"/>
        <v>0.18888228299643281</v>
      </c>
      <c r="M259" s="49">
        <f t="shared" si="18"/>
        <v>0.44002115870867786</v>
      </c>
      <c r="N259" s="144">
        <f t="shared" si="19"/>
        <v>0.6289034417051107</v>
      </c>
      <c r="O259" s="47"/>
      <c r="P259" s="47"/>
    </row>
    <row r="260" spans="1:16" hidden="1">
      <c r="A260" s="175">
        <v>257</v>
      </c>
      <c r="B260" s="161" t="s">
        <v>165</v>
      </c>
      <c r="C260" s="161" t="s">
        <v>172</v>
      </c>
      <c r="D260" s="161" t="s">
        <v>617</v>
      </c>
      <c r="E260" s="161" t="s">
        <v>618</v>
      </c>
      <c r="F260" s="166">
        <v>779</v>
      </c>
      <c r="G260" s="163">
        <v>1525877.5249999999</v>
      </c>
      <c r="H260" s="10">
        <v>603</v>
      </c>
      <c r="I260" s="10">
        <v>943605</v>
      </c>
      <c r="J260" s="49">
        <f t="shared" ref="J260:J323" si="20">IFERROR(H260/F260,0)</f>
        <v>0.7740693196405648</v>
      </c>
      <c r="K260" s="49">
        <f t="shared" ref="K260:K323" si="21">IFERROR(I260/G260,0)</f>
        <v>0.61840153258696173</v>
      </c>
      <c r="L260" s="49">
        <f t="shared" si="17"/>
        <v>0.23222079589216943</v>
      </c>
      <c r="M260" s="49">
        <f t="shared" si="18"/>
        <v>0.43288107281087318</v>
      </c>
      <c r="N260" s="144">
        <f t="shared" si="19"/>
        <v>0.66510186870304255</v>
      </c>
      <c r="O260" s="47"/>
      <c r="P260" s="47"/>
    </row>
    <row r="261" spans="1:16" hidden="1">
      <c r="A261" s="175">
        <v>258</v>
      </c>
      <c r="B261" s="161" t="s">
        <v>165</v>
      </c>
      <c r="C261" s="161" t="s">
        <v>172</v>
      </c>
      <c r="D261" s="161" t="s">
        <v>615</v>
      </c>
      <c r="E261" s="161" t="s">
        <v>616</v>
      </c>
      <c r="F261" s="166">
        <v>1033</v>
      </c>
      <c r="G261" s="163">
        <v>2019491.7</v>
      </c>
      <c r="H261" s="10">
        <v>935</v>
      </c>
      <c r="I261" s="10">
        <v>1574215</v>
      </c>
      <c r="J261" s="49">
        <f t="shared" si="20"/>
        <v>0.90513068731848989</v>
      </c>
      <c r="K261" s="49">
        <f t="shared" si="21"/>
        <v>0.7795105075202835</v>
      </c>
      <c r="L261" s="49">
        <f t="shared" ref="L261:L324" si="22">IF((J261*0.3)&gt;30%,30%,(J261*0.3))</f>
        <v>0.27153920619554694</v>
      </c>
      <c r="M261" s="49">
        <f t="shared" ref="M261:M324" si="23">IF((K261*0.7)&gt;70%,70%,(K261*0.7))</f>
        <v>0.54565735526419845</v>
      </c>
      <c r="N261" s="144">
        <f t="shared" ref="N261:N324" si="24">L261+M261</f>
        <v>0.8171965614597454</v>
      </c>
      <c r="O261" s="47"/>
      <c r="P261" s="47"/>
    </row>
    <row r="262" spans="1:16" hidden="1">
      <c r="A262" s="175">
        <v>259</v>
      </c>
      <c r="B262" s="161" t="s">
        <v>165</v>
      </c>
      <c r="C262" s="161" t="s">
        <v>172</v>
      </c>
      <c r="D262" s="161" t="s">
        <v>611</v>
      </c>
      <c r="E262" s="161" t="s">
        <v>612</v>
      </c>
      <c r="F262" s="166">
        <v>904</v>
      </c>
      <c r="G262" s="163">
        <v>1757408.2999999998</v>
      </c>
      <c r="H262" s="10">
        <v>909</v>
      </c>
      <c r="I262" s="10">
        <v>1402585</v>
      </c>
      <c r="J262" s="49">
        <f t="shared" si="20"/>
        <v>1.0055309734513274</v>
      </c>
      <c r="K262" s="49">
        <f t="shared" si="21"/>
        <v>0.79809854090253252</v>
      </c>
      <c r="L262" s="49">
        <f t="shared" si="22"/>
        <v>0.3</v>
      </c>
      <c r="M262" s="49">
        <f t="shared" si="23"/>
        <v>0.55866897863177267</v>
      </c>
      <c r="N262" s="144">
        <f t="shared" si="24"/>
        <v>0.85866897863177272</v>
      </c>
      <c r="O262" s="47"/>
      <c r="P262" s="47"/>
    </row>
    <row r="263" spans="1:16" hidden="1">
      <c r="A263" s="175">
        <v>260</v>
      </c>
      <c r="B263" s="161" t="s">
        <v>165</v>
      </c>
      <c r="C263" s="161" t="s">
        <v>172</v>
      </c>
      <c r="D263" s="161" t="s">
        <v>609</v>
      </c>
      <c r="E263" s="161" t="s">
        <v>1046</v>
      </c>
      <c r="F263" s="166">
        <v>1607</v>
      </c>
      <c r="G263" s="163">
        <v>3156070.0750000002</v>
      </c>
      <c r="H263" s="10">
        <v>924</v>
      </c>
      <c r="I263" s="10">
        <v>1716115</v>
      </c>
      <c r="J263" s="49">
        <f t="shared" si="20"/>
        <v>0.57498444306160545</v>
      </c>
      <c r="K263" s="49">
        <f t="shared" si="21"/>
        <v>0.54375060097485317</v>
      </c>
      <c r="L263" s="49">
        <f t="shared" si="22"/>
        <v>0.17249533291848163</v>
      </c>
      <c r="M263" s="49">
        <f t="shared" si="23"/>
        <v>0.38062542068239719</v>
      </c>
      <c r="N263" s="144">
        <f t="shared" si="24"/>
        <v>0.55312075360087887</v>
      </c>
      <c r="O263" s="47"/>
      <c r="P263" s="47"/>
    </row>
    <row r="264" spans="1:16" hidden="1">
      <c r="A264" s="175">
        <v>261</v>
      </c>
      <c r="B264" s="161" t="s">
        <v>165</v>
      </c>
      <c r="C264" s="161" t="s">
        <v>172</v>
      </c>
      <c r="D264" s="161" t="s">
        <v>1047</v>
      </c>
      <c r="E264" s="161" t="s">
        <v>1152</v>
      </c>
      <c r="F264" s="166">
        <v>779</v>
      </c>
      <c r="G264" s="163">
        <v>1525877.5249999999</v>
      </c>
      <c r="H264" s="10">
        <v>679</v>
      </c>
      <c r="I264" s="10">
        <v>977350</v>
      </c>
      <c r="J264" s="49">
        <f t="shared" si="20"/>
        <v>0.87163029525032087</v>
      </c>
      <c r="K264" s="49">
        <f t="shared" si="21"/>
        <v>0.64051667580594329</v>
      </c>
      <c r="L264" s="49">
        <f t="shared" si="22"/>
        <v>0.26148908857509623</v>
      </c>
      <c r="M264" s="49">
        <f t="shared" si="23"/>
        <v>0.44836167306416025</v>
      </c>
      <c r="N264" s="144">
        <f t="shared" si="24"/>
        <v>0.70985076163925642</v>
      </c>
      <c r="O264" s="47"/>
      <c r="P264" s="47"/>
    </row>
    <row r="265" spans="1:16" hidden="1">
      <c r="A265" s="175">
        <v>262</v>
      </c>
      <c r="B265" s="161" t="s">
        <v>165</v>
      </c>
      <c r="C265" s="161" t="s">
        <v>172</v>
      </c>
      <c r="D265" s="161" t="s">
        <v>610</v>
      </c>
      <c r="E265" s="161" t="s">
        <v>1243</v>
      </c>
      <c r="F265" s="166">
        <v>731</v>
      </c>
      <c r="G265" s="163">
        <v>1421476.55</v>
      </c>
      <c r="H265" s="10">
        <v>742</v>
      </c>
      <c r="I265" s="10">
        <v>1140100</v>
      </c>
      <c r="J265" s="49">
        <f t="shared" si="20"/>
        <v>1.0150478796169631</v>
      </c>
      <c r="K265" s="49">
        <f t="shared" si="21"/>
        <v>0.80205332968735921</v>
      </c>
      <c r="L265" s="49">
        <f t="shared" si="22"/>
        <v>0.3</v>
      </c>
      <c r="M265" s="49">
        <f t="shared" si="23"/>
        <v>0.56143733078115143</v>
      </c>
      <c r="N265" s="144">
        <f t="shared" si="24"/>
        <v>0.86143733078115137</v>
      </c>
      <c r="O265" s="47"/>
      <c r="P265" s="47"/>
    </row>
    <row r="266" spans="1:16" hidden="1">
      <c r="A266" s="175">
        <v>263</v>
      </c>
      <c r="B266" s="161" t="s">
        <v>165</v>
      </c>
      <c r="C266" s="161" t="s">
        <v>172</v>
      </c>
      <c r="D266" s="161" t="s">
        <v>619</v>
      </c>
      <c r="E266" s="161" t="s">
        <v>1106</v>
      </c>
      <c r="F266" s="166">
        <v>1123</v>
      </c>
      <c r="G266" s="163">
        <v>2181388.65</v>
      </c>
      <c r="H266" s="10">
        <v>1259</v>
      </c>
      <c r="I266" s="10">
        <v>2069225</v>
      </c>
      <c r="J266" s="49">
        <f t="shared" si="20"/>
        <v>1.1211041852181656</v>
      </c>
      <c r="K266" s="49">
        <f t="shared" si="21"/>
        <v>0.94858153772827236</v>
      </c>
      <c r="L266" s="49">
        <f t="shared" si="22"/>
        <v>0.3</v>
      </c>
      <c r="M266" s="49">
        <f t="shared" si="23"/>
        <v>0.66400707640979062</v>
      </c>
      <c r="N266" s="144">
        <f t="shared" si="24"/>
        <v>0.96400707640979055</v>
      </c>
      <c r="O266" s="47"/>
      <c r="P266" s="47"/>
    </row>
    <row r="267" spans="1:16" hidden="1">
      <c r="A267" s="175">
        <v>264</v>
      </c>
      <c r="B267" s="161" t="s">
        <v>160</v>
      </c>
      <c r="C267" s="161" t="s">
        <v>172</v>
      </c>
      <c r="D267" s="161" t="s">
        <v>532</v>
      </c>
      <c r="E267" s="161" t="s">
        <v>533</v>
      </c>
      <c r="F267" s="166">
        <v>1142</v>
      </c>
      <c r="G267" s="163">
        <v>2236213.65</v>
      </c>
      <c r="H267" s="10">
        <v>1351</v>
      </c>
      <c r="I267" s="10">
        <v>1979935</v>
      </c>
      <c r="J267" s="49">
        <f t="shared" si="20"/>
        <v>1.1830122591943959</v>
      </c>
      <c r="K267" s="49">
        <f t="shared" si="21"/>
        <v>0.88539616954757439</v>
      </c>
      <c r="L267" s="49">
        <f t="shared" si="22"/>
        <v>0.3</v>
      </c>
      <c r="M267" s="49">
        <f t="shared" si="23"/>
        <v>0.61977731868330199</v>
      </c>
      <c r="N267" s="144">
        <f t="shared" si="24"/>
        <v>0.91977731868330204</v>
      </c>
      <c r="O267" s="47"/>
      <c r="P267" s="47"/>
    </row>
    <row r="268" spans="1:16" hidden="1">
      <c r="A268" s="175">
        <v>265</v>
      </c>
      <c r="B268" s="161" t="s">
        <v>160</v>
      </c>
      <c r="C268" s="161" t="s">
        <v>172</v>
      </c>
      <c r="D268" s="161" t="s">
        <v>531</v>
      </c>
      <c r="E268" s="161" t="s">
        <v>1037</v>
      </c>
      <c r="F268" s="166">
        <v>1003</v>
      </c>
      <c r="G268" s="163">
        <v>1961382.4</v>
      </c>
      <c r="H268" s="10">
        <v>1088</v>
      </c>
      <c r="I268" s="10">
        <v>1618870</v>
      </c>
      <c r="J268" s="49">
        <f t="shared" si="20"/>
        <v>1.0847457627118644</v>
      </c>
      <c r="K268" s="49">
        <f t="shared" si="21"/>
        <v>0.82537194174883999</v>
      </c>
      <c r="L268" s="49">
        <f t="shared" si="22"/>
        <v>0.3</v>
      </c>
      <c r="M268" s="49">
        <f t="shared" si="23"/>
        <v>0.577760359224188</v>
      </c>
      <c r="N268" s="144">
        <f t="shared" si="24"/>
        <v>0.87776035922418805</v>
      </c>
      <c r="O268" s="47"/>
      <c r="P268" s="47"/>
    </row>
    <row r="269" spans="1:16" hidden="1">
      <c r="A269" s="175">
        <v>266</v>
      </c>
      <c r="B269" s="161" t="s">
        <v>161</v>
      </c>
      <c r="C269" s="161" t="s">
        <v>172</v>
      </c>
      <c r="D269" s="161" t="s">
        <v>542</v>
      </c>
      <c r="E269" s="161" t="s">
        <v>543</v>
      </c>
      <c r="F269" s="166">
        <v>842</v>
      </c>
      <c r="G269" s="163">
        <v>1656225.175</v>
      </c>
      <c r="H269" s="10">
        <v>1183</v>
      </c>
      <c r="I269" s="10">
        <v>1719640</v>
      </c>
      <c r="J269" s="49">
        <f t="shared" si="20"/>
        <v>1.4049881235154393</v>
      </c>
      <c r="K269" s="49">
        <f t="shared" si="21"/>
        <v>1.0382887701245092</v>
      </c>
      <c r="L269" s="49">
        <f t="shared" si="22"/>
        <v>0.3</v>
      </c>
      <c r="M269" s="49">
        <f t="shared" si="23"/>
        <v>0.7</v>
      </c>
      <c r="N269" s="144">
        <f t="shared" si="24"/>
        <v>1</v>
      </c>
      <c r="O269" s="47"/>
      <c r="P269" s="47"/>
    </row>
    <row r="270" spans="1:16" hidden="1">
      <c r="A270" s="175">
        <v>267</v>
      </c>
      <c r="B270" s="161" t="s">
        <v>161</v>
      </c>
      <c r="C270" s="161" t="s">
        <v>172</v>
      </c>
      <c r="D270" s="161" t="s">
        <v>548</v>
      </c>
      <c r="E270" s="161" t="s">
        <v>1147</v>
      </c>
      <c r="F270" s="166">
        <v>1486</v>
      </c>
      <c r="G270" s="163">
        <v>2848553.6</v>
      </c>
      <c r="H270" s="10">
        <v>1316</v>
      </c>
      <c r="I270" s="10">
        <v>1923725</v>
      </c>
      <c r="J270" s="49">
        <f t="shared" si="20"/>
        <v>0.88559892328398382</v>
      </c>
      <c r="K270" s="49">
        <f t="shared" si="21"/>
        <v>0.67533396598189344</v>
      </c>
      <c r="L270" s="49">
        <f t="shared" si="22"/>
        <v>0.26567967698519512</v>
      </c>
      <c r="M270" s="49">
        <f t="shared" si="23"/>
        <v>0.47273377618732537</v>
      </c>
      <c r="N270" s="144">
        <f t="shared" si="24"/>
        <v>0.7384134531725205</v>
      </c>
      <c r="O270" s="47"/>
      <c r="P270" s="47"/>
    </row>
    <row r="271" spans="1:16" hidden="1">
      <c r="A271" s="175">
        <v>268</v>
      </c>
      <c r="B271" s="161" t="s">
        <v>161</v>
      </c>
      <c r="C271" s="161" t="s">
        <v>172</v>
      </c>
      <c r="D271" s="161" t="s">
        <v>549</v>
      </c>
      <c r="E271" s="161" t="s">
        <v>550</v>
      </c>
      <c r="F271" s="166">
        <v>951</v>
      </c>
      <c r="G271" s="163">
        <v>1867809.2749999999</v>
      </c>
      <c r="H271" s="10">
        <v>1047</v>
      </c>
      <c r="I271" s="10">
        <v>1870335</v>
      </c>
      <c r="J271" s="49">
        <f t="shared" si="20"/>
        <v>1.1009463722397477</v>
      </c>
      <c r="K271" s="49">
        <f t="shared" si="21"/>
        <v>1.0013522392429495</v>
      </c>
      <c r="L271" s="49">
        <f t="shared" si="22"/>
        <v>0.3</v>
      </c>
      <c r="M271" s="49">
        <f t="shared" si="23"/>
        <v>0.7</v>
      </c>
      <c r="N271" s="144">
        <f t="shared" si="24"/>
        <v>1</v>
      </c>
      <c r="O271" s="47"/>
      <c r="P271" s="47"/>
    </row>
    <row r="272" spans="1:16" hidden="1">
      <c r="A272" s="175">
        <v>269</v>
      </c>
      <c r="B272" s="161" t="s">
        <v>161</v>
      </c>
      <c r="C272" s="161" t="s">
        <v>172</v>
      </c>
      <c r="D272" s="161" t="s">
        <v>540</v>
      </c>
      <c r="E272" s="161" t="s">
        <v>541</v>
      </c>
      <c r="F272" s="166">
        <v>1209</v>
      </c>
      <c r="G272" s="163">
        <v>2370118.4500000002</v>
      </c>
      <c r="H272" s="10">
        <v>837</v>
      </c>
      <c r="I272" s="10">
        <v>1769100</v>
      </c>
      <c r="J272" s="49">
        <f t="shared" si="20"/>
        <v>0.69230769230769229</v>
      </c>
      <c r="K272" s="49">
        <f t="shared" si="21"/>
        <v>0.74641839103020347</v>
      </c>
      <c r="L272" s="49">
        <f t="shared" si="22"/>
        <v>0.20769230769230768</v>
      </c>
      <c r="M272" s="49">
        <f t="shared" si="23"/>
        <v>0.52249287372114239</v>
      </c>
      <c r="N272" s="144">
        <f t="shared" si="24"/>
        <v>0.73018518141345012</v>
      </c>
      <c r="O272" s="47"/>
      <c r="P272" s="47"/>
    </row>
    <row r="273" spans="1:16" hidden="1">
      <c r="A273" s="175">
        <v>270</v>
      </c>
      <c r="B273" s="161" t="s">
        <v>161</v>
      </c>
      <c r="C273" s="161" t="s">
        <v>172</v>
      </c>
      <c r="D273" s="161" t="s">
        <v>536</v>
      </c>
      <c r="E273" s="161" t="s">
        <v>537</v>
      </c>
      <c r="F273" s="166">
        <v>1386</v>
      </c>
      <c r="G273" s="163">
        <v>2706017.8250000002</v>
      </c>
      <c r="H273" s="10">
        <v>696</v>
      </c>
      <c r="I273" s="10">
        <v>2045890</v>
      </c>
      <c r="J273" s="49">
        <f t="shared" si="20"/>
        <v>0.50216450216450215</v>
      </c>
      <c r="K273" s="49">
        <f t="shared" si="21"/>
        <v>0.75605193029354856</v>
      </c>
      <c r="L273" s="49">
        <f t="shared" si="22"/>
        <v>0.15064935064935064</v>
      </c>
      <c r="M273" s="49">
        <f t="shared" si="23"/>
        <v>0.52923635120548396</v>
      </c>
      <c r="N273" s="144">
        <f t="shared" si="24"/>
        <v>0.67988570185483455</v>
      </c>
      <c r="O273" s="47"/>
      <c r="P273" s="47"/>
    </row>
    <row r="274" spans="1:16" hidden="1">
      <c r="A274" s="175">
        <v>271</v>
      </c>
      <c r="B274" s="161" t="s">
        <v>161</v>
      </c>
      <c r="C274" s="161" t="s">
        <v>172</v>
      </c>
      <c r="D274" s="161" t="s">
        <v>546</v>
      </c>
      <c r="E274" s="161" t="s">
        <v>547</v>
      </c>
      <c r="F274" s="166">
        <v>2868</v>
      </c>
      <c r="G274" s="163">
        <v>5595567.5999999996</v>
      </c>
      <c r="H274" s="10">
        <v>1490</v>
      </c>
      <c r="I274" s="10">
        <v>3471395</v>
      </c>
      <c r="J274" s="49">
        <f t="shared" si="20"/>
        <v>0.51952580195258025</v>
      </c>
      <c r="K274" s="49">
        <f t="shared" si="21"/>
        <v>0.62038299742817871</v>
      </c>
      <c r="L274" s="49">
        <f t="shared" si="22"/>
        <v>0.15585774058577406</v>
      </c>
      <c r="M274" s="49">
        <f t="shared" si="23"/>
        <v>0.43426809819972506</v>
      </c>
      <c r="N274" s="144">
        <f t="shared" si="24"/>
        <v>0.59012583878549907</v>
      </c>
      <c r="O274" s="47"/>
      <c r="P274" s="47"/>
    </row>
    <row r="275" spans="1:16" hidden="1">
      <c r="A275" s="175">
        <v>272</v>
      </c>
      <c r="B275" s="161" t="s">
        <v>161</v>
      </c>
      <c r="C275" s="161" t="s">
        <v>172</v>
      </c>
      <c r="D275" s="161" t="s">
        <v>534</v>
      </c>
      <c r="E275" s="161" t="s">
        <v>535</v>
      </c>
      <c r="F275" s="166">
        <v>779</v>
      </c>
      <c r="G275" s="163">
        <v>1525877.5249999999</v>
      </c>
      <c r="H275" s="10">
        <v>518</v>
      </c>
      <c r="I275" s="10">
        <v>1052750</v>
      </c>
      <c r="J275" s="49">
        <f t="shared" si="20"/>
        <v>0.66495507060333758</v>
      </c>
      <c r="K275" s="49">
        <f t="shared" si="21"/>
        <v>0.68993086453645747</v>
      </c>
      <c r="L275" s="49">
        <f t="shared" si="22"/>
        <v>0.19948652118100127</v>
      </c>
      <c r="M275" s="49">
        <f t="shared" si="23"/>
        <v>0.48295160517552022</v>
      </c>
      <c r="N275" s="144">
        <f t="shared" si="24"/>
        <v>0.68243812635652146</v>
      </c>
      <c r="O275" s="47"/>
      <c r="P275" s="47"/>
    </row>
    <row r="276" spans="1:16" hidden="1">
      <c r="A276" s="175">
        <v>273</v>
      </c>
      <c r="B276" s="161" t="s">
        <v>161</v>
      </c>
      <c r="C276" s="161" t="s">
        <v>172</v>
      </c>
      <c r="D276" s="161" t="s">
        <v>544</v>
      </c>
      <c r="E276" s="161" t="s">
        <v>1332</v>
      </c>
      <c r="F276" s="166">
        <v>532</v>
      </c>
      <c r="G276" s="163">
        <v>1040270.5</v>
      </c>
      <c r="H276" s="10">
        <v>431</v>
      </c>
      <c r="I276" s="10">
        <v>548610</v>
      </c>
      <c r="J276" s="49">
        <f t="shared" si="20"/>
        <v>0.81015037593984962</v>
      </c>
      <c r="K276" s="49">
        <f t="shared" si="21"/>
        <v>0.52737244783928794</v>
      </c>
      <c r="L276" s="49">
        <f t="shared" si="22"/>
        <v>0.24304511278195487</v>
      </c>
      <c r="M276" s="49">
        <f t="shared" si="23"/>
        <v>0.36916071348750151</v>
      </c>
      <c r="N276" s="144">
        <f t="shared" si="24"/>
        <v>0.61220582626945641</v>
      </c>
      <c r="O276" s="47"/>
      <c r="P276" s="47"/>
    </row>
    <row r="277" spans="1:16" hidden="1">
      <c r="A277" s="175">
        <v>274</v>
      </c>
      <c r="B277" s="161" t="s">
        <v>161</v>
      </c>
      <c r="C277" s="161" t="s">
        <v>172</v>
      </c>
      <c r="D277" s="161" t="s">
        <v>545</v>
      </c>
      <c r="E277" s="161" t="s">
        <v>1333</v>
      </c>
      <c r="F277" s="166">
        <v>801</v>
      </c>
      <c r="G277" s="163">
        <v>1564919.2</v>
      </c>
      <c r="H277" s="10">
        <v>625</v>
      </c>
      <c r="I277" s="10">
        <v>1220310</v>
      </c>
      <c r="J277" s="49">
        <f t="shared" si="20"/>
        <v>0.78027465667915108</v>
      </c>
      <c r="K277" s="49">
        <f t="shared" si="21"/>
        <v>0.77979105886105815</v>
      </c>
      <c r="L277" s="49">
        <f t="shared" si="22"/>
        <v>0.23408239700374531</v>
      </c>
      <c r="M277" s="49">
        <f t="shared" si="23"/>
        <v>0.54585374120274066</v>
      </c>
      <c r="N277" s="144">
        <f t="shared" si="24"/>
        <v>0.779936138206486</v>
      </c>
      <c r="O277" s="47"/>
      <c r="P277" s="47"/>
    </row>
    <row r="278" spans="1:16" hidden="1">
      <c r="A278" s="175">
        <v>275</v>
      </c>
      <c r="B278" s="161" t="s">
        <v>161</v>
      </c>
      <c r="C278" s="161" t="s">
        <v>172</v>
      </c>
      <c r="D278" s="161" t="s">
        <v>538</v>
      </c>
      <c r="E278" s="161" t="s">
        <v>1287</v>
      </c>
      <c r="F278" s="166">
        <v>1195</v>
      </c>
      <c r="G278" s="163">
        <v>2341991.7749999999</v>
      </c>
      <c r="H278" s="10">
        <v>901</v>
      </c>
      <c r="I278" s="10">
        <v>1815105</v>
      </c>
      <c r="J278" s="49">
        <f t="shared" si="20"/>
        <v>0.75397489539748952</v>
      </c>
      <c r="K278" s="49">
        <f t="shared" si="21"/>
        <v>0.77502620605915662</v>
      </c>
      <c r="L278" s="49">
        <f t="shared" si="22"/>
        <v>0.22619246861924686</v>
      </c>
      <c r="M278" s="49">
        <f t="shared" si="23"/>
        <v>0.54251834424140954</v>
      </c>
      <c r="N278" s="144">
        <f t="shared" si="24"/>
        <v>0.76871081286065635</v>
      </c>
      <c r="O278" s="47"/>
      <c r="P278" s="47"/>
    </row>
    <row r="279" spans="1:16" hidden="1">
      <c r="A279" s="175">
        <v>276</v>
      </c>
      <c r="B279" s="164" t="s">
        <v>72</v>
      </c>
      <c r="C279" s="159" t="s">
        <v>66</v>
      </c>
      <c r="D279" s="167" t="s">
        <v>654</v>
      </c>
      <c r="E279" s="167" t="s">
        <v>1289</v>
      </c>
      <c r="F279" s="156">
        <v>1442</v>
      </c>
      <c r="G279" s="163">
        <v>2791006.65</v>
      </c>
      <c r="H279" s="10">
        <v>1271</v>
      </c>
      <c r="I279" s="10">
        <v>2120325</v>
      </c>
      <c r="J279" s="49">
        <f t="shared" si="20"/>
        <v>0.88141470180305137</v>
      </c>
      <c r="K279" s="49">
        <f t="shared" si="21"/>
        <v>0.75969901397404416</v>
      </c>
      <c r="L279" s="49">
        <f t="shared" si="22"/>
        <v>0.26442441054091542</v>
      </c>
      <c r="M279" s="49">
        <f t="shared" si="23"/>
        <v>0.53178930978183092</v>
      </c>
      <c r="N279" s="144">
        <f t="shared" si="24"/>
        <v>0.7962137203227464</v>
      </c>
      <c r="O279" s="47"/>
      <c r="P279" s="47"/>
    </row>
    <row r="280" spans="1:16" hidden="1">
      <c r="A280" s="175">
        <v>277</v>
      </c>
      <c r="B280" s="164" t="s">
        <v>72</v>
      </c>
      <c r="C280" s="159" t="s">
        <v>66</v>
      </c>
      <c r="D280" s="164" t="s">
        <v>651</v>
      </c>
      <c r="E280" s="164" t="s">
        <v>652</v>
      </c>
      <c r="F280" s="156">
        <v>1220</v>
      </c>
      <c r="G280" s="163">
        <v>2380410.6</v>
      </c>
      <c r="H280" s="10">
        <v>1030</v>
      </c>
      <c r="I280" s="10">
        <v>1899180</v>
      </c>
      <c r="J280" s="49">
        <f t="shared" si="20"/>
        <v>0.84426229508196726</v>
      </c>
      <c r="K280" s="49">
        <f t="shared" si="21"/>
        <v>0.79783714624695412</v>
      </c>
      <c r="L280" s="49">
        <f t="shared" si="22"/>
        <v>0.25327868852459018</v>
      </c>
      <c r="M280" s="49">
        <f t="shared" si="23"/>
        <v>0.55848600237286783</v>
      </c>
      <c r="N280" s="144">
        <f t="shared" si="24"/>
        <v>0.81176469089745806</v>
      </c>
      <c r="O280" s="47"/>
      <c r="P280" s="47"/>
    </row>
    <row r="281" spans="1:16" hidden="1">
      <c r="A281" s="175">
        <v>278</v>
      </c>
      <c r="B281" s="164" t="s">
        <v>72</v>
      </c>
      <c r="C281" s="159" t="s">
        <v>66</v>
      </c>
      <c r="D281" s="167" t="s">
        <v>641</v>
      </c>
      <c r="E281" s="168" t="s">
        <v>1370</v>
      </c>
      <c r="F281" s="156">
        <v>1402</v>
      </c>
      <c r="G281" s="163">
        <v>2759806.65</v>
      </c>
      <c r="H281" s="10">
        <v>1243</v>
      </c>
      <c r="I281" s="10">
        <v>2319540</v>
      </c>
      <c r="J281" s="49">
        <f t="shared" si="20"/>
        <v>0.88659058487874465</v>
      </c>
      <c r="K281" s="49">
        <f t="shared" si="21"/>
        <v>0.84047192219063616</v>
      </c>
      <c r="L281" s="49">
        <f t="shared" si="22"/>
        <v>0.26597717546362337</v>
      </c>
      <c r="M281" s="49">
        <f t="shared" si="23"/>
        <v>0.58833034553344532</v>
      </c>
      <c r="N281" s="144">
        <f t="shared" si="24"/>
        <v>0.85430752099706875</v>
      </c>
      <c r="O281" s="47"/>
      <c r="P281" s="47"/>
    </row>
    <row r="282" spans="1:16" hidden="1">
      <c r="A282" s="175">
        <v>279</v>
      </c>
      <c r="B282" s="164" t="s">
        <v>72</v>
      </c>
      <c r="C282" s="159" t="s">
        <v>66</v>
      </c>
      <c r="D282" s="167" t="s">
        <v>658</v>
      </c>
      <c r="E282" s="167" t="s">
        <v>659</v>
      </c>
      <c r="F282" s="156">
        <v>1317</v>
      </c>
      <c r="G282" s="163">
        <v>2585122.5499999998</v>
      </c>
      <c r="H282" s="10">
        <v>1205</v>
      </c>
      <c r="I282" s="10">
        <v>2344430</v>
      </c>
      <c r="J282" s="49">
        <f t="shared" si="20"/>
        <v>0.91495823842065305</v>
      </c>
      <c r="K282" s="49">
        <f t="shared" si="21"/>
        <v>0.90689317610880771</v>
      </c>
      <c r="L282" s="49">
        <f t="shared" si="22"/>
        <v>0.2744874715261959</v>
      </c>
      <c r="M282" s="49">
        <f t="shared" si="23"/>
        <v>0.63482522327616531</v>
      </c>
      <c r="N282" s="144">
        <f t="shared" si="24"/>
        <v>0.90931269480236121</v>
      </c>
      <c r="O282" s="47"/>
      <c r="P282" s="47"/>
    </row>
    <row r="283" spans="1:16" hidden="1">
      <c r="A283" s="175">
        <v>280</v>
      </c>
      <c r="B283" s="164" t="s">
        <v>72</v>
      </c>
      <c r="C283" s="159" t="s">
        <v>66</v>
      </c>
      <c r="D283" s="167" t="s">
        <v>648</v>
      </c>
      <c r="E283" s="167" t="s">
        <v>649</v>
      </c>
      <c r="F283" s="156">
        <v>1016</v>
      </c>
      <c r="G283" s="163">
        <v>1988347.4</v>
      </c>
      <c r="H283" s="10">
        <v>1201</v>
      </c>
      <c r="I283" s="10">
        <v>1854665</v>
      </c>
      <c r="J283" s="49">
        <f t="shared" si="20"/>
        <v>1.1820866141732282</v>
      </c>
      <c r="K283" s="49">
        <f t="shared" si="21"/>
        <v>0.93276708084311633</v>
      </c>
      <c r="L283" s="49">
        <f t="shared" si="22"/>
        <v>0.3</v>
      </c>
      <c r="M283" s="49">
        <f t="shared" si="23"/>
        <v>0.65293695659018136</v>
      </c>
      <c r="N283" s="144">
        <f t="shared" si="24"/>
        <v>0.95293695659018129</v>
      </c>
      <c r="O283" s="47"/>
      <c r="P283" s="47"/>
    </row>
    <row r="284" spans="1:16" hidden="1">
      <c r="A284" s="175">
        <v>281</v>
      </c>
      <c r="B284" s="164" t="s">
        <v>72</v>
      </c>
      <c r="C284" s="159" t="s">
        <v>66</v>
      </c>
      <c r="D284" s="167" t="s">
        <v>656</v>
      </c>
      <c r="E284" s="167" t="s">
        <v>657</v>
      </c>
      <c r="F284" s="156">
        <v>3751</v>
      </c>
      <c r="G284" s="163">
        <v>7062693.25</v>
      </c>
      <c r="H284" s="10">
        <v>3546</v>
      </c>
      <c r="I284" s="10">
        <v>7821375</v>
      </c>
      <c r="J284" s="49">
        <f t="shared" si="20"/>
        <v>0.94534790722474005</v>
      </c>
      <c r="K284" s="49">
        <f t="shared" si="21"/>
        <v>1.1074210252583176</v>
      </c>
      <c r="L284" s="49">
        <f t="shared" si="22"/>
        <v>0.28360437216742201</v>
      </c>
      <c r="M284" s="49">
        <f t="shared" si="23"/>
        <v>0.7</v>
      </c>
      <c r="N284" s="144">
        <f t="shared" si="24"/>
        <v>0.98360437216742191</v>
      </c>
      <c r="O284" s="47"/>
      <c r="P284" s="47"/>
    </row>
    <row r="285" spans="1:16" hidden="1">
      <c r="A285" s="175">
        <v>282</v>
      </c>
      <c r="B285" s="164" t="s">
        <v>72</v>
      </c>
      <c r="C285" s="159" t="s">
        <v>66</v>
      </c>
      <c r="D285" s="167" t="s">
        <v>639</v>
      </c>
      <c r="E285" s="167" t="s">
        <v>640</v>
      </c>
      <c r="F285" s="156">
        <v>1153</v>
      </c>
      <c r="G285" s="163">
        <v>1978880.6</v>
      </c>
      <c r="H285" s="10">
        <v>1057</v>
      </c>
      <c r="I285" s="10">
        <v>1685230</v>
      </c>
      <c r="J285" s="49">
        <f t="shared" si="20"/>
        <v>0.91673894189071992</v>
      </c>
      <c r="K285" s="49">
        <f t="shared" si="21"/>
        <v>0.85160772206266511</v>
      </c>
      <c r="L285" s="49">
        <f t="shared" si="22"/>
        <v>0.27502168256721599</v>
      </c>
      <c r="M285" s="49">
        <f t="shared" si="23"/>
        <v>0.5961254054438655</v>
      </c>
      <c r="N285" s="144">
        <f t="shared" si="24"/>
        <v>0.87114708801108143</v>
      </c>
      <c r="O285" s="47"/>
      <c r="P285" s="47"/>
    </row>
    <row r="286" spans="1:16" hidden="1">
      <c r="A286" s="175">
        <v>283</v>
      </c>
      <c r="B286" s="164" t="s">
        <v>72</v>
      </c>
      <c r="C286" s="159" t="s">
        <v>66</v>
      </c>
      <c r="D286" s="167" t="s">
        <v>655</v>
      </c>
      <c r="E286" s="167" t="s">
        <v>1290</v>
      </c>
      <c r="F286" s="156">
        <v>1149</v>
      </c>
      <c r="G286" s="163">
        <v>2787797.4</v>
      </c>
      <c r="H286" s="10">
        <v>1190</v>
      </c>
      <c r="I286" s="10">
        <v>1957010</v>
      </c>
      <c r="J286" s="49">
        <f t="shared" si="20"/>
        <v>1.0356832027850305</v>
      </c>
      <c r="K286" s="49">
        <f t="shared" si="21"/>
        <v>0.70199147183364186</v>
      </c>
      <c r="L286" s="49">
        <f t="shared" si="22"/>
        <v>0.3</v>
      </c>
      <c r="M286" s="49">
        <f t="shared" si="23"/>
        <v>0.49139403028354928</v>
      </c>
      <c r="N286" s="144">
        <f t="shared" si="24"/>
        <v>0.79139403028354927</v>
      </c>
      <c r="O286" s="47"/>
      <c r="P286" s="47"/>
    </row>
    <row r="287" spans="1:16" hidden="1">
      <c r="A287" s="175">
        <v>284</v>
      </c>
      <c r="B287" s="164" t="s">
        <v>72</v>
      </c>
      <c r="C287" s="159" t="s">
        <v>66</v>
      </c>
      <c r="D287" s="167" t="s">
        <v>653</v>
      </c>
      <c r="E287" s="167" t="s">
        <v>1291</v>
      </c>
      <c r="F287" s="156">
        <v>816</v>
      </c>
      <c r="G287" s="163">
        <v>1504116.35</v>
      </c>
      <c r="H287" s="10">
        <v>874</v>
      </c>
      <c r="I287" s="10">
        <v>1300185</v>
      </c>
      <c r="J287" s="49">
        <f t="shared" si="20"/>
        <v>1.071078431372549</v>
      </c>
      <c r="K287" s="49">
        <f t="shared" si="21"/>
        <v>0.86441783576117626</v>
      </c>
      <c r="L287" s="49">
        <f t="shared" si="22"/>
        <v>0.3</v>
      </c>
      <c r="M287" s="49">
        <f t="shared" si="23"/>
        <v>0.60509248503282331</v>
      </c>
      <c r="N287" s="144">
        <f t="shared" si="24"/>
        <v>0.90509248503282325</v>
      </c>
      <c r="O287" s="47"/>
      <c r="P287" s="47"/>
    </row>
    <row r="288" spans="1:16" hidden="1">
      <c r="A288" s="175">
        <v>285</v>
      </c>
      <c r="B288" s="164" t="s">
        <v>72</v>
      </c>
      <c r="C288" s="159" t="s">
        <v>66</v>
      </c>
      <c r="D288" s="167" t="s">
        <v>642</v>
      </c>
      <c r="E288" s="167" t="s">
        <v>693</v>
      </c>
      <c r="F288" s="156">
        <v>1153</v>
      </c>
      <c r="G288" s="163">
        <v>1978880.6</v>
      </c>
      <c r="H288" s="10">
        <v>952</v>
      </c>
      <c r="I288" s="10">
        <v>1760725</v>
      </c>
      <c r="J288" s="49">
        <f t="shared" si="20"/>
        <v>0.82567215958369466</v>
      </c>
      <c r="K288" s="49">
        <f t="shared" si="21"/>
        <v>0.8897580783802721</v>
      </c>
      <c r="L288" s="49">
        <f t="shared" si="22"/>
        <v>0.2477016478751084</v>
      </c>
      <c r="M288" s="49">
        <f t="shared" si="23"/>
        <v>0.62283065486619038</v>
      </c>
      <c r="N288" s="144">
        <f t="shared" si="24"/>
        <v>0.87053230274129878</v>
      </c>
      <c r="O288" s="47"/>
      <c r="P288" s="47"/>
    </row>
    <row r="289" spans="1:16" hidden="1">
      <c r="A289" s="175">
        <v>286</v>
      </c>
      <c r="B289" s="164" t="s">
        <v>72</v>
      </c>
      <c r="C289" s="159" t="s">
        <v>66</v>
      </c>
      <c r="D289" s="167" t="s">
        <v>650</v>
      </c>
      <c r="E289" s="167" t="s">
        <v>1292</v>
      </c>
      <c r="F289" s="156">
        <v>1150</v>
      </c>
      <c r="G289" s="163">
        <v>2951940.95</v>
      </c>
      <c r="H289" s="10">
        <v>1324</v>
      </c>
      <c r="I289" s="10">
        <v>3546995</v>
      </c>
      <c r="J289" s="49">
        <f t="shared" si="20"/>
        <v>1.1513043478260869</v>
      </c>
      <c r="K289" s="49">
        <f t="shared" si="21"/>
        <v>1.2015806074982631</v>
      </c>
      <c r="L289" s="49">
        <f t="shared" si="22"/>
        <v>0.3</v>
      </c>
      <c r="M289" s="49">
        <f t="shared" si="23"/>
        <v>0.7</v>
      </c>
      <c r="N289" s="144">
        <f t="shared" si="24"/>
        <v>1</v>
      </c>
      <c r="O289" s="47"/>
      <c r="P289" s="47"/>
    </row>
    <row r="290" spans="1:16" hidden="1">
      <c r="A290" s="175">
        <v>287</v>
      </c>
      <c r="B290" s="164" t="s">
        <v>72</v>
      </c>
      <c r="C290" s="159" t="s">
        <v>66</v>
      </c>
      <c r="D290" s="167" t="s">
        <v>646</v>
      </c>
      <c r="E290" s="167" t="s">
        <v>499</v>
      </c>
      <c r="F290" s="156">
        <v>776</v>
      </c>
      <c r="G290" s="163">
        <v>1472916.35</v>
      </c>
      <c r="H290" s="10">
        <v>1062</v>
      </c>
      <c r="I290" s="10">
        <v>1293365</v>
      </c>
      <c r="J290" s="49">
        <f t="shared" si="20"/>
        <v>1.3685567010309279</v>
      </c>
      <c r="K290" s="49">
        <f t="shared" si="21"/>
        <v>0.87809806714413885</v>
      </c>
      <c r="L290" s="49">
        <f t="shared" si="22"/>
        <v>0.3</v>
      </c>
      <c r="M290" s="49">
        <f t="shared" si="23"/>
        <v>0.61466864700089718</v>
      </c>
      <c r="N290" s="144">
        <f t="shared" si="24"/>
        <v>0.91466864700089712</v>
      </c>
      <c r="O290" s="47"/>
      <c r="P290" s="47"/>
    </row>
    <row r="291" spans="1:16" hidden="1">
      <c r="A291" s="175">
        <v>288</v>
      </c>
      <c r="B291" s="164" t="s">
        <v>72</v>
      </c>
      <c r="C291" s="159" t="s">
        <v>66</v>
      </c>
      <c r="D291" s="164" t="s">
        <v>637</v>
      </c>
      <c r="E291" s="164" t="s">
        <v>638</v>
      </c>
      <c r="F291" s="156">
        <v>1371</v>
      </c>
      <c r="G291" s="163">
        <v>2468106.65</v>
      </c>
      <c r="H291" s="10">
        <v>1357</v>
      </c>
      <c r="I291" s="10">
        <v>1977040</v>
      </c>
      <c r="J291" s="49">
        <f t="shared" si="20"/>
        <v>0.98978847556528082</v>
      </c>
      <c r="K291" s="49">
        <f t="shared" si="21"/>
        <v>0.80103507682700825</v>
      </c>
      <c r="L291" s="49">
        <f t="shared" si="22"/>
        <v>0.29693654266958425</v>
      </c>
      <c r="M291" s="49">
        <f t="shared" si="23"/>
        <v>0.56072455377890573</v>
      </c>
      <c r="N291" s="144">
        <f t="shared" si="24"/>
        <v>0.85766109644848998</v>
      </c>
      <c r="O291" s="47"/>
      <c r="P291" s="47"/>
    </row>
    <row r="292" spans="1:16" hidden="1">
      <c r="A292" s="175">
        <v>289</v>
      </c>
      <c r="B292" s="164" t="s">
        <v>72</v>
      </c>
      <c r="C292" s="159" t="s">
        <v>66</v>
      </c>
      <c r="D292" s="164" t="s">
        <v>644</v>
      </c>
      <c r="E292" s="164" t="s">
        <v>645</v>
      </c>
      <c r="F292" s="156">
        <v>723</v>
      </c>
      <c r="G292" s="163">
        <v>1375538.25</v>
      </c>
      <c r="H292" s="10">
        <v>633</v>
      </c>
      <c r="I292" s="10">
        <v>975795</v>
      </c>
      <c r="J292" s="49">
        <f t="shared" si="20"/>
        <v>0.87551867219917012</v>
      </c>
      <c r="K292" s="49">
        <f t="shared" si="21"/>
        <v>0.70939139642245497</v>
      </c>
      <c r="L292" s="49">
        <f t="shared" si="22"/>
        <v>0.26265560165975105</v>
      </c>
      <c r="M292" s="49">
        <f t="shared" si="23"/>
        <v>0.49657397749571847</v>
      </c>
      <c r="N292" s="144">
        <f t="shared" si="24"/>
        <v>0.75922957915546951</v>
      </c>
      <c r="O292" s="47"/>
      <c r="P292" s="47"/>
    </row>
    <row r="293" spans="1:16" hidden="1">
      <c r="A293" s="175">
        <v>290</v>
      </c>
      <c r="B293" s="164" t="s">
        <v>72</v>
      </c>
      <c r="C293" s="159" t="s">
        <v>66</v>
      </c>
      <c r="D293" s="164" t="s">
        <v>1452</v>
      </c>
      <c r="E293" s="164" t="s">
        <v>1453</v>
      </c>
      <c r="F293" s="156">
        <v>503</v>
      </c>
      <c r="G293" s="163">
        <v>997096.2</v>
      </c>
      <c r="H293" s="10">
        <v>371</v>
      </c>
      <c r="I293" s="10">
        <v>525660</v>
      </c>
      <c r="J293" s="49">
        <f t="shared" si="20"/>
        <v>0.7375745526838966</v>
      </c>
      <c r="K293" s="49">
        <f t="shared" si="21"/>
        <v>0.52719085681000488</v>
      </c>
      <c r="L293" s="49">
        <f t="shared" si="22"/>
        <v>0.22127236580516899</v>
      </c>
      <c r="M293" s="49">
        <f t="shared" si="23"/>
        <v>0.3690335997670034</v>
      </c>
      <c r="N293" s="144">
        <f t="shared" si="24"/>
        <v>0.59030596557217241</v>
      </c>
      <c r="O293" s="47"/>
      <c r="P293" s="47"/>
    </row>
    <row r="294" spans="1:16" hidden="1">
      <c r="A294" s="175">
        <v>291</v>
      </c>
      <c r="B294" s="164" t="s">
        <v>72</v>
      </c>
      <c r="C294" s="159" t="s">
        <v>66</v>
      </c>
      <c r="D294" s="164" t="s">
        <v>632</v>
      </c>
      <c r="E294" s="164" t="s">
        <v>1326</v>
      </c>
      <c r="F294" s="156">
        <v>812</v>
      </c>
      <c r="G294" s="163">
        <v>1582746.35</v>
      </c>
      <c r="H294" s="10">
        <v>779</v>
      </c>
      <c r="I294" s="10">
        <v>1165850</v>
      </c>
      <c r="J294" s="49">
        <f t="shared" si="20"/>
        <v>0.95935960591133007</v>
      </c>
      <c r="K294" s="49">
        <f t="shared" si="21"/>
        <v>0.73659939256849327</v>
      </c>
      <c r="L294" s="49">
        <f t="shared" si="22"/>
        <v>0.287807881773399</v>
      </c>
      <c r="M294" s="49">
        <f t="shared" si="23"/>
        <v>0.51561957479794529</v>
      </c>
      <c r="N294" s="144">
        <f t="shared" si="24"/>
        <v>0.80342745657134429</v>
      </c>
      <c r="O294" s="47"/>
      <c r="P294" s="47"/>
    </row>
    <row r="295" spans="1:16" hidden="1">
      <c r="A295" s="175">
        <v>292</v>
      </c>
      <c r="B295" s="164" t="s">
        <v>72</v>
      </c>
      <c r="C295" s="159" t="s">
        <v>66</v>
      </c>
      <c r="D295" s="164" t="s">
        <v>630</v>
      </c>
      <c r="E295" s="164" t="s">
        <v>1334</v>
      </c>
      <c r="F295" s="156">
        <v>504</v>
      </c>
      <c r="G295" s="163">
        <v>885242.2</v>
      </c>
      <c r="H295" s="10">
        <v>494</v>
      </c>
      <c r="I295" s="10">
        <v>957890</v>
      </c>
      <c r="J295" s="49">
        <f t="shared" si="20"/>
        <v>0.98015873015873012</v>
      </c>
      <c r="K295" s="49">
        <f t="shared" si="21"/>
        <v>1.0820654505625693</v>
      </c>
      <c r="L295" s="49">
        <f t="shared" si="22"/>
        <v>0.294047619047619</v>
      </c>
      <c r="M295" s="49">
        <f t="shared" si="23"/>
        <v>0.7</v>
      </c>
      <c r="N295" s="144">
        <f t="shared" si="24"/>
        <v>0.99404761904761896</v>
      </c>
      <c r="O295" s="47"/>
      <c r="P295" s="47"/>
    </row>
    <row r="296" spans="1:16" hidden="1">
      <c r="A296" s="175">
        <v>293</v>
      </c>
      <c r="B296" s="164" t="s">
        <v>633</v>
      </c>
      <c r="C296" s="159" t="s">
        <v>66</v>
      </c>
      <c r="D296" s="164" t="s">
        <v>635</v>
      </c>
      <c r="E296" s="164" t="s">
        <v>636</v>
      </c>
      <c r="F296" s="156">
        <v>1460</v>
      </c>
      <c r="G296" s="163">
        <v>2719504.1</v>
      </c>
      <c r="H296" s="10">
        <v>1863</v>
      </c>
      <c r="I296" s="10">
        <v>2581860</v>
      </c>
      <c r="J296" s="49">
        <f t="shared" si="20"/>
        <v>1.276027397260274</v>
      </c>
      <c r="K296" s="49">
        <f t="shared" si="21"/>
        <v>0.94938632377866239</v>
      </c>
      <c r="L296" s="49">
        <f t="shared" si="22"/>
        <v>0.3</v>
      </c>
      <c r="M296" s="49">
        <f t="shared" si="23"/>
        <v>0.66457042664506361</v>
      </c>
      <c r="N296" s="144">
        <f t="shared" si="24"/>
        <v>0.96457042664506365</v>
      </c>
      <c r="O296" s="47"/>
      <c r="P296" s="47"/>
    </row>
    <row r="297" spans="1:16" hidden="1">
      <c r="A297" s="175">
        <v>294</v>
      </c>
      <c r="B297" s="164" t="s">
        <v>633</v>
      </c>
      <c r="C297" s="159" t="s">
        <v>66</v>
      </c>
      <c r="D297" s="164" t="s">
        <v>634</v>
      </c>
      <c r="E297" s="164" t="s">
        <v>1288</v>
      </c>
      <c r="F297" s="156">
        <v>1172</v>
      </c>
      <c r="G297" s="163">
        <v>2420286</v>
      </c>
      <c r="H297" s="10">
        <v>1446</v>
      </c>
      <c r="I297" s="10">
        <v>2537395</v>
      </c>
      <c r="J297" s="49">
        <f t="shared" si="20"/>
        <v>1.2337883959044369</v>
      </c>
      <c r="K297" s="49">
        <f t="shared" si="21"/>
        <v>1.0483864303640149</v>
      </c>
      <c r="L297" s="49">
        <f t="shared" si="22"/>
        <v>0.3</v>
      </c>
      <c r="M297" s="49">
        <f t="shared" si="23"/>
        <v>0.7</v>
      </c>
      <c r="N297" s="144">
        <f t="shared" si="24"/>
        <v>1</v>
      </c>
      <c r="O297" s="47"/>
      <c r="P297" s="47"/>
    </row>
    <row r="298" spans="1:16" hidden="1">
      <c r="A298" s="175">
        <v>295</v>
      </c>
      <c r="B298" s="167" t="s">
        <v>65</v>
      </c>
      <c r="C298" s="159" t="s">
        <v>66</v>
      </c>
      <c r="D298" s="167" t="s">
        <v>620</v>
      </c>
      <c r="E298" s="167" t="s">
        <v>1048</v>
      </c>
      <c r="F298" s="156">
        <v>1836</v>
      </c>
      <c r="G298" s="163">
        <v>3583128.05</v>
      </c>
      <c r="H298" s="10">
        <v>653</v>
      </c>
      <c r="I298" s="10">
        <v>902750</v>
      </c>
      <c r="J298" s="49">
        <f t="shared" si="20"/>
        <v>0.35566448801742917</v>
      </c>
      <c r="K298" s="49">
        <f t="shared" si="21"/>
        <v>0.25194466605791555</v>
      </c>
      <c r="L298" s="49">
        <f t="shared" si="22"/>
        <v>0.10669934640522875</v>
      </c>
      <c r="M298" s="49">
        <f t="shared" si="23"/>
        <v>0.17636126624054088</v>
      </c>
      <c r="N298" s="144">
        <f t="shared" si="24"/>
        <v>0.28306061264576965</v>
      </c>
      <c r="O298" s="47"/>
      <c r="P298" s="47"/>
    </row>
    <row r="299" spans="1:16" hidden="1">
      <c r="A299" s="175">
        <v>296</v>
      </c>
      <c r="B299" s="167" t="s">
        <v>65</v>
      </c>
      <c r="C299" s="159" t="s">
        <v>66</v>
      </c>
      <c r="D299" s="167" t="s">
        <v>622</v>
      </c>
      <c r="E299" s="167" t="s">
        <v>1049</v>
      </c>
      <c r="F299" s="156">
        <v>1221</v>
      </c>
      <c r="G299" s="163">
        <v>2383180.6</v>
      </c>
      <c r="H299" s="10">
        <v>364</v>
      </c>
      <c r="I299" s="10">
        <v>1029640</v>
      </c>
      <c r="J299" s="49">
        <f t="shared" si="20"/>
        <v>0.29811629811629814</v>
      </c>
      <c r="K299" s="49">
        <f t="shared" si="21"/>
        <v>0.43204447031836363</v>
      </c>
      <c r="L299" s="49">
        <f t="shared" si="22"/>
        <v>8.9434889434889434E-2</v>
      </c>
      <c r="M299" s="49">
        <f t="shared" si="23"/>
        <v>0.30243112922285453</v>
      </c>
      <c r="N299" s="144">
        <f t="shared" si="24"/>
        <v>0.39186601865774395</v>
      </c>
      <c r="O299" s="47"/>
      <c r="P299" s="47"/>
    </row>
    <row r="300" spans="1:16" hidden="1">
      <c r="A300" s="175">
        <v>297</v>
      </c>
      <c r="B300" s="167" t="s">
        <v>73</v>
      </c>
      <c r="C300" s="159" t="s">
        <v>66</v>
      </c>
      <c r="D300" s="167" t="s">
        <v>627</v>
      </c>
      <c r="E300" s="167" t="s">
        <v>1374</v>
      </c>
      <c r="F300" s="156">
        <v>1743</v>
      </c>
      <c r="G300" s="163">
        <v>3407708.95</v>
      </c>
      <c r="H300" s="10">
        <v>1237</v>
      </c>
      <c r="I300" s="10">
        <v>2763540</v>
      </c>
      <c r="J300" s="49">
        <f t="shared" si="20"/>
        <v>0.70969592656339642</v>
      </c>
      <c r="K300" s="49">
        <f t="shared" si="21"/>
        <v>0.81096714553629934</v>
      </c>
      <c r="L300" s="49">
        <f t="shared" si="22"/>
        <v>0.21290877796901891</v>
      </c>
      <c r="M300" s="49">
        <f t="shared" si="23"/>
        <v>0.56767700187540948</v>
      </c>
      <c r="N300" s="144">
        <f t="shared" si="24"/>
        <v>0.78058577984442845</v>
      </c>
      <c r="O300" s="47"/>
      <c r="P300" s="47"/>
    </row>
    <row r="301" spans="1:16" hidden="1">
      <c r="A301" s="175">
        <v>298</v>
      </c>
      <c r="B301" s="167" t="s">
        <v>73</v>
      </c>
      <c r="C301" s="159" t="s">
        <v>66</v>
      </c>
      <c r="D301" s="167" t="s">
        <v>628</v>
      </c>
      <c r="E301" s="167" t="s">
        <v>629</v>
      </c>
      <c r="F301" s="156">
        <v>1844</v>
      </c>
      <c r="G301" s="163">
        <v>3592213.05</v>
      </c>
      <c r="H301" s="10">
        <v>1789</v>
      </c>
      <c r="I301" s="10">
        <v>3006565</v>
      </c>
      <c r="J301" s="49">
        <f t="shared" si="20"/>
        <v>0.97017353579175702</v>
      </c>
      <c r="K301" s="49">
        <f t="shared" si="21"/>
        <v>0.83696733967379811</v>
      </c>
      <c r="L301" s="49">
        <f t="shared" si="22"/>
        <v>0.2910520607375271</v>
      </c>
      <c r="M301" s="49">
        <f t="shared" si="23"/>
        <v>0.58587713777165862</v>
      </c>
      <c r="N301" s="144">
        <f t="shared" si="24"/>
        <v>0.87692919850918571</v>
      </c>
      <c r="O301" s="47"/>
      <c r="P301" s="47"/>
    </row>
    <row r="302" spans="1:16" hidden="1">
      <c r="A302" s="175">
        <v>299</v>
      </c>
      <c r="B302" s="167" t="s">
        <v>73</v>
      </c>
      <c r="C302" s="159" t="s">
        <v>66</v>
      </c>
      <c r="D302" s="167" t="s">
        <v>624</v>
      </c>
      <c r="E302" s="167" t="s">
        <v>625</v>
      </c>
      <c r="F302" s="156">
        <v>924</v>
      </c>
      <c r="G302" s="163">
        <v>1814415.45</v>
      </c>
      <c r="H302" s="10">
        <v>1218</v>
      </c>
      <c r="I302" s="10">
        <v>1460575</v>
      </c>
      <c r="J302" s="49">
        <f t="shared" si="20"/>
        <v>1.3181818181818181</v>
      </c>
      <c r="K302" s="49">
        <f t="shared" si="21"/>
        <v>0.80498377590424508</v>
      </c>
      <c r="L302" s="49">
        <f t="shared" si="22"/>
        <v>0.3</v>
      </c>
      <c r="M302" s="49">
        <f t="shared" si="23"/>
        <v>0.56348864313297153</v>
      </c>
      <c r="N302" s="144">
        <f t="shared" si="24"/>
        <v>0.86348864313297158</v>
      </c>
      <c r="O302" s="47"/>
      <c r="P302" s="47"/>
    </row>
    <row r="303" spans="1:16" hidden="1">
      <c r="A303" s="175">
        <v>300</v>
      </c>
      <c r="B303" s="167" t="s">
        <v>73</v>
      </c>
      <c r="C303" s="159" t="s">
        <v>66</v>
      </c>
      <c r="D303" s="167" t="s">
        <v>626</v>
      </c>
      <c r="E303" s="167" t="s">
        <v>1051</v>
      </c>
      <c r="F303" s="156">
        <v>612</v>
      </c>
      <c r="G303" s="163">
        <v>1193714.825</v>
      </c>
      <c r="H303" s="10">
        <v>737</v>
      </c>
      <c r="I303" s="10">
        <v>1164950</v>
      </c>
      <c r="J303" s="49">
        <f t="shared" si="20"/>
        <v>1.2042483660130718</v>
      </c>
      <c r="K303" s="49">
        <f t="shared" si="21"/>
        <v>0.97590310147986981</v>
      </c>
      <c r="L303" s="49">
        <f t="shared" si="22"/>
        <v>0.3</v>
      </c>
      <c r="M303" s="49">
        <f t="shared" si="23"/>
        <v>0.68313217103590884</v>
      </c>
      <c r="N303" s="144">
        <f t="shared" si="24"/>
        <v>0.98313217103590889</v>
      </c>
      <c r="O303" s="47"/>
      <c r="P303" s="47"/>
    </row>
    <row r="304" spans="1:16" hidden="1">
      <c r="A304" s="175">
        <v>301</v>
      </c>
      <c r="B304" s="167" t="s">
        <v>68</v>
      </c>
      <c r="C304" s="159" t="s">
        <v>66</v>
      </c>
      <c r="D304" s="167" t="s">
        <v>710</v>
      </c>
      <c r="E304" s="167" t="s">
        <v>1176</v>
      </c>
      <c r="F304" s="156">
        <v>314</v>
      </c>
      <c r="G304" s="163">
        <v>624965.15</v>
      </c>
      <c r="H304" s="10">
        <v>152</v>
      </c>
      <c r="I304" s="10">
        <v>171365</v>
      </c>
      <c r="J304" s="49">
        <f t="shared" si="20"/>
        <v>0.48407643312101911</v>
      </c>
      <c r="K304" s="49">
        <f t="shared" si="21"/>
        <v>0.27419928935237425</v>
      </c>
      <c r="L304" s="49">
        <f t="shared" si="22"/>
        <v>0.14522292993630573</v>
      </c>
      <c r="M304" s="49">
        <f t="shared" si="23"/>
        <v>0.19193950254666198</v>
      </c>
      <c r="N304" s="144">
        <f t="shared" si="24"/>
        <v>0.33716243248296773</v>
      </c>
      <c r="O304" s="47"/>
      <c r="P304" s="47"/>
    </row>
    <row r="305" spans="1:16" hidden="1">
      <c r="A305" s="175">
        <v>302</v>
      </c>
      <c r="B305" s="167" t="s">
        <v>68</v>
      </c>
      <c r="C305" s="159" t="s">
        <v>66</v>
      </c>
      <c r="D305" s="167" t="s">
        <v>709</v>
      </c>
      <c r="E305" s="167" t="s">
        <v>1053</v>
      </c>
      <c r="F305" s="156">
        <v>906</v>
      </c>
      <c r="G305" s="163">
        <v>1755445.45</v>
      </c>
      <c r="H305" s="10">
        <v>446</v>
      </c>
      <c r="I305" s="10">
        <v>1082600</v>
      </c>
      <c r="J305" s="49">
        <f t="shared" si="20"/>
        <v>0.49227373068432673</v>
      </c>
      <c r="K305" s="49">
        <f t="shared" si="21"/>
        <v>0.61670956508503294</v>
      </c>
      <c r="L305" s="49">
        <f t="shared" si="22"/>
        <v>0.147682119205298</v>
      </c>
      <c r="M305" s="49">
        <f t="shared" si="23"/>
        <v>0.43169669555952306</v>
      </c>
      <c r="N305" s="144">
        <f t="shared" si="24"/>
        <v>0.57937881476482112</v>
      </c>
      <c r="O305" s="47"/>
      <c r="P305" s="47"/>
    </row>
    <row r="306" spans="1:16" hidden="1">
      <c r="A306" s="175">
        <v>303</v>
      </c>
      <c r="B306" s="165" t="s">
        <v>88</v>
      </c>
      <c r="C306" s="159" t="s">
        <v>66</v>
      </c>
      <c r="D306" s="165" t="s">
        <v>747</v>
      </c>
      <c r="E306" s="165" t="s">
        <v>1177</v>
      </c>
      <c r="F306" s="156">
        <v>991</v>
      </c>
      <c r="G306" s="163">
        <v>1750434.55</v>
      </c>
      <c r="H306" s="10">
        <v>997</v>
      </c>
      <c r="I306" s="10">
        <v>1655315</v>
      </c>
      <c r="J306" s="49">
        <f t="shared" si="20"/>
        <v>1.0060544904137234</v>
      </c>
      <c r="K306" s="49">
        <f t="shared" si="21"/>
        <v>0.94565946495971531</v>
      </c>
      <c r="L306" s="49">
        <f t="shared" si="22"/>
        <v>0.3</v>
      </c>
      <c r="M306" s="49">
        <f t="shared" si="23"/>
        <v>0.66196162547180071</v>
      </c>
      <c r="N306" s="144">
        <f t="shared" si="24"/>
        <v>0.96196162547180064</v>
      </c>
      <c r="O306" s="47"/>
      <c r="P306" s="47"/>
    </row>
    <row r="307" spans="1:16" hidden="1">
      <c r="A307" s="175">
        <v>304</v>
      </c>
      <c r="B307" s="165" t="s">
        <v>88</v>
      </c>
      <c r="C307" s="159" t="s">
        <v>66</v>
      </c>
      <c r="D307" s="165" t="s">
        <v>1178</v>
      </c>
      <c r="E307" s="165" t="s">
        <v>1432</v>
      </c>
      <c r="F307" s="156">
        <v>389</v>
      </c>
      <c r="G307" s="163">
        <v>721497.22499999998</v>
      </c>
      <c r="H307" s="10">
        <v>441</v>
      </c>
      <c r="I307" s="10">
        <v>736770</v>
      </c>
      <c r="J307" s="49">
        <f t="shared" si="20"/>
        <v>1.1336760925449871</v>
      </c>
      <c r="K307" s="49">
        <f t="shared" si="21"/>
        <v>1.021168168734121</v>
      </c>
      <c r="L307" s="49">
        <f t="shared" si="22"/>
        <v>0.3</v>
      </c>
      <c r="M307" s="49">
        <f t="shared" si="23"/>
        <v>0.7</v>
      </c>
      <c r="N307" s="144">
        <f t="shared" si="24"/>
        <v>1</v>
      </c>
      <c r="O307" s="47"/>
      <c r="P307" s="47"/>
    </row>
    <row r="308" spans="1:16" hidden="1">
      <c r="A308" s="175">
        <v>305</v>
      </c>
      <c r="B308" s="165" t="s">
        <v>88</v>
      </c>
      <c r="C308" s="159" t="s">
        <v>66</v>
      </c>
      <c r="D308" s="165" t="s">
        <v>734</v>
      </c>
      <c r="E308" s="165" t="s">
        <v>1180</v>
      </c>
      <c r="F308" s="156">
        <v>808</v>
      </c>
      <c r="G308" s="163">
        <v>1500665.175</v>
      </c>
      <c r="H308" s="10">
        <v>850</v>
      </c>
      <c r="I308" s="10">
        <v>1503490</v>
      </c>
      <c r="J308" s="49">
        <f t="shared" si="20"/>
        <v>1.051980198019802</v>
      </c>
      <c r="K308" s="49">
        <f t="shared" si="21"/>
        <v>1.0018823819244023</v>
      </c>
      <c r="L308" s="49">
        <f t="shared" si="22"/>
        <v>0.3</v>
      </c>
      <c r="M308" s="49">
        <f t="shared" si="23"/>
        <v>0.7</v>
      </c>
      <c r="N308" s="144">
        <f t="shared" si="24"/>
        <v>1</v>
      </c>
      <c r="O308" s="47"/>
      <c r="P308" s="47"/>
    </row>
    <row r="309" spans="1:16" hidden="1">
      <c r="A309" s="175">
        <v>306</v>
      </c>
      <c r="B309" s="165" t="s">
        <v>88</v>
      </c>
      <c r="C309" s="159" t="s">
        <v>66</v>
      </c>
      <c r="D309" s="165" t="s">
        <v>748</v>
      </c>
      <c r="E309" s="165" t="s">
        <v>1359</v>
      </c>
      <c r="F309" s="156">
        <v>837</v>
      </c>
      <c r="G309" s="163">
        <v>1626525.175</v>
      </c>
      <c r="H309" s="10">
        <v>732</v>
      </c>
      <c r="I309" s="10">
        <v>1163190</v>
      </c>
      <c r="J309" s="49">
        <f t="shared" si="20"/>
        <v>0.87455197132616491</v>
      </c>
      <c r="K309" s="49">
        <f t="shared" si="21"/>
        <v>0.71513802422394102</v>
      </c>
      <c r="L309" s="49">
        <f t="shared" si="22"/>
        <v>0.26236559139784948</v>
      </c>
      <c r="M309" s="49">
        <f t="shared" si="23"/>
        <v>0.50059661695675872</v>
      </c>
      <c r="N309" s="144">
        <f t="shared" si="24"/>
        <v>0.76296220835460815</v>
      </c>
      <c r="O309" s="47"/>
      <c r="P309" s="47"/>
    </row>
    <row r="310" spans="1:16" hidden="1">
      <c r="A310" s="175">
        <v>307</v>
      </c>
      <c r="B310" s="165" t="s">
        <v>88</v>
      </c>
      <c r="C310" s="159" t="s">
        <v>66</v>
      </c>
      <c r="D310" s="165" t="s">
        <v>743</v>
      </c>
      <c r="E310" s="165" t="s">
        <v>744</v>
      </c>
      <c r="F310" s="156">
        <v>1178</v>
      </c>
      <c r="G310" s="163">
        <v>2427020.6</v>
      </c>
      <c r="H310" s="10">
        <v>1242</v>
      </c>
      <c r="I310" s="10">
        <v>2240675</v>
      </c>
      <c r="J310" s="49">
        <f t="shared" si="20"/>
        <v>1.0543293718166384</v>
      </c>
      <c r="K310" s="49">
        <f t="shared" si="21"/>
        <v>0.92322042919619218</v>
      </c>
      <c r="L310" s="49">
        <f t="shared" si="22"/>
        <v>0.3</v>
      </c>
      <c r="M310" s="49">
        <f t="shared" si="23"/>
        <v>0.64625430043733445</v>
      </c>
      <c r="N310" s="144">
        <f t="shared" si="24"/>
        <v>0.94625430043733449</v>
      </c>
      <c r="O310" s="47"/>
      <c r="P310" s="47"/>
    </row>
    <row r="311" spans="1:16" hidden="1">
      <c r="A311" s="175">
        <v>308</v>
      </c>
      <c r="B311" s="165" t="s">
        <v>88</v>
      </c>
      <c r="C311" s="159" t="s">
        <v>66</v>
      </c>
      <c r="D311" s="165" t="s">
        <v>735</v>
      </c>
      <c r="E311" s="165" t="s">
        <v>736</v>
      </c>
      <c r="F311" s="156">
        <v>1356</v>
      </c>
      <c r="G311" s="163">
        <v>2399828.85</v>
      </c>
      <c r="H311" s="10">
        <v>1525</v>
      </c>
      <c r="I311" s="10">
        <v>2340950</v>
      </c>
      <c r="J311" s="49">
        <f t="shared" si="20"/>
        <v>1.1246312684365782</v>
      </c>
      <c r="K311" s="49">
        <f t="shared" si="21"/>
        <v>0.97546539620940043</v>
      </c>
      <c r="L311" s="49">
        <f t="shared" si="22"/>
        <v>0.3</v>
      </c>
      <c r="M311" s="49">
        <f t="shared" si="23"/>
        <v>0.68282577734658023</v>
      </c>
      <c r="N311" s="144">
        <f t="shared" si="24"/>
        <v>0.98282577734658028</v>
      </c>
      <c r="O311" s="47"/>
      <c r="P311" s="47"/>
    </row>
    <row r="312" spans="1:16" hidden="1">
      <c r="A312" s="175">
        <v>309</v>
      </c>
      <c r="B312" s="165" t="s">
        <v>88</v>
      </c>
      <c r="C312" s="159" t="s">
        <v>66</v>
      </c>
      <c r="D312" s="165" t="s">
        <v>746</v>
      </c>
      <c r="E312" s="165" t="s">
        <v>1454</v>
      </c>
      <c r="F312" s="156">
        <v>1033</v>
      </c>
      <c r="G312" s="163">
        <v>2054725.3</v>
      </c>
      <c r="H312" s="10">
        <v>1044</v>
      </c>
      <c r="I312" s="10">
        <v>1998645</v>
      </c>
      <c r="J312" s="49">
        <f t="shared" si="20"/>
        <v>1.010648596321394</v>
      </c>
      <c r="K312" s="49">
        <f t="shared" si="21"/>
        <v>0.97270666789375682</v>
      </c>
      <c r="L312" s="49">
        <f t="shared" si="22"/>
        <v>0.3</v>
      </c>
      <c r="M312" s="49">
        <f t="shared" si="23"/>
        <v>0.68089466752562977</v>
      </c>
      <c r="N312" s="144">
        <f t="shared" si="24"/>
        <v>0.98089466752562982</v>
      </c>
      <c r="O312" s="47"/>
      <c r="P312" s="47"/>
    </row>
    <row r="313" spans="1:16" hidden="1">
      <c r="A313" s="175">
        <v>310</v>
      </c>
      <c r="B313" s="165" t="s">
        <v>88</v>
      </c>
      <c r="C313" s="159" t="s">
        <v>66</v>
      </c>
      <c r="D313" s="165" t="s">
        <v>737</v>
      </c>
      <c r="E313" s="165" t="s">
        <v>738</v>
      </c>
      <c r="F313" s="156">
        <v>948</v>
      </c>
      <c r="G313" s="163">
        <v>1631302.75</v>
      </c>
      <c r="H313" s="10">
        <v>1384</v>
      </c>
      <c r="I313" s="10">
        <v>1940765</v>
      </c>
      <c r="J313" s="49">
        <f t="shared" si="20"/>
        <v>1.4599156118143459</v>
      </c>
      <c r="K313" s="49">
        <f t="shared" si="21"/>
        <v>1.189702524562041</v>
      </c>
      <c r="L313" s="49">
        <f t="shared" si="22"/>
        <v>0.3</v>
      </c>
      <c r="M313" s="49">
        <f t="shared" si="23"/>
        <v>0.7</v>
      </c>
      <c r="N313" s="144">
        <f t="shared" si="24"/>
        <v>1</v>
      </c>
      <c r="O313" s="47"/>
      <c r="P313" s="47"/>
    </row>
    <row r="314" spans="1:16" hidden="1">
      <c r="A314" s="175">
        <v>311</v>
      </c>
      <c r="B314" s="165" t="s">
        <v>88</v>
      </c>
      <c r="C314" s="159" t="s">
        <v>66</v>
      </c>
      <c r="D314" s="165" t="s">
        <v>745</v>
      </c>
      <c r="E314" s="165" t="s">
        <v>1183</v>
      </c>
      <c r="F314" s="156">
        <v>954</v>
      </c>
      <c r="G314" s="163">
        <v>2523286.7000000002</v>
      </c>
      <c r="H314" s="10">
        <v>1102</v>
      </c>
      <c r="I314" s="10">
        <v>2604485</v>
      </c>
      <c r="J314" s="49">
        <f t="shared" si="20"/>
        <v>1.1551362683438156</v>
      </c>
      <c r="K314" s="49">
        <f t="shared" si="21"/>
        <v>1.0321795775327471</v>
      </c>
      <c r="L314" s="49">
        <f t="shared" si="22"/>
        <v>0.3</v>
      </c>
      <c r="M314" s="49">
        <f t="shared" si="23"/>
        <v>0.7</v>
      </c>
      <c r="N314" s="144">
        <f t="shared" si="24"/>
        <v>1</v>
      </c>
      <c r="O314" s="47"/>
      <c r="P314" s="47"/>
    </row>
    <row r="315" spans="1:16" hidden="1">
      <c r="A315" s="175">
        <v>312</v>
      </c>
      <c r="B315" s="165" t="s">
        <v>88</v>
      </c>
      <c r="C315" s="159" t="s">
        <v>66</v>
      </c>
      <c r="D315" s="165" t="s">
        <v>1186</v>
      </c>
      <c r="E315" s="165" t="s">
        <v>1455</v>
      </c>
      <c r="F315" s="156">
        <v>390</v>
      </c>
      <c r="G315" s="163">
        <v>711636.85</v>
      </c>
      <c r="H315" s="10">
        <v>381</v>
      </c>
      <c r="I315" s="10">
        <v>534660</v>
      </c>
      <c r="J315" s="49">
        <f t="shared" si="20"/>
        <v>0.97692307692307689</v>
      </c>
      <c r="K315" s="49">
        <f t="shared" si="21"/>
        <v>0.75131016613319002</v>
      </c>
      <c r="L315" s="49">
        <f t="shared" si="22"/>
        <v>0.29307692307692307</v>
      </c>
      <c r="M315" s="49">
        <f t="shared" si="23"/>
        <v>0.52591711629323301</v>
      </c>
      <c r="N315" s="144">
        <f t="shared" si="24"/>
        <v>0.81899403937015602</v>
      </c>
      <c r="O315" s="47"/>
      <c r="P315" s="47"/>
    </row>
    <row r="316" spans="1:16" hidden="1">
      <c r="A316" s="175">
        <v>313</v>
      </c>
      <c r="B316" s="165" t="s">
        <v>88</v>
      </c>
      <c r="C316" s="159" t="s">
        <v>66</v>
      </c>
      <c r="D316" s="165" t="s">
        <v>739</v>
      </c>
      <c r="E316" s="165" t="s">
        <v>1371</v>
      </c>
      <c r="F316" s="156">
        <v>474</v>
      </c>
      <c r="G316" s="163">
        <v>922037.375</v>
      </c>
      <c r="H316" s="10">
        <v>573</v>
      </c>
      <c r="I316" s="10">
        <v>1086990</v>
      </c>
      <c r="J316" s="49">
        <f t="shared" si="20"/>
        <v>1.2088607594936709</v>
      </c>
      <c r="K316" s="49">
        <f t="shared" si="21"/>
        <v>1.1789001503328431</v>
      </c>
      <c r="L316" s="49">
        <f t="shared" si="22"/>
        <v>0.3</v>
      </c>
      <c r="M316" s="49">
        <f t="shared" si="23"/>
        <v>0.7</v>
      </c>
      <c r="N316" s="144">
        <f t="shared" si="24"/>
        <v>1</v>
      </c>
      <c r="O316" s="47"/>
      <c r="P316" s="47"/>
    </row>
    <row r="317" spans="1:16" hidden="1">
      <c r="A317" s="175">
        <v>314</v>
      </c>
      <c r="B317" s="165" t="s">
        <v>86</v>
      </c>
      <c r="C317" s="159" t="s">
        <v>66</v>
      </c>
      <c r="D317" s="165" t="s">
        <v>733</v>
      </c>
      <c r="E317" s="165" t="s">
        <v>1189</v>
      </c>
      <c r="F317" s="156">
        <v>1068</v>
      </c>
      <c r="G317" s="163">
        <v>2085445.5249999999</v>
      </c>
      <c r="H317" s="10">
        <v>807</v>
      </c>
      <c r="I317" s="10">
        <v>1413535</v>
      </c>
      <c r="J317" s="49">
        <f t="shared" si="20"/>
        <v>0.7556179775280899</v>
      </c>
      <c r="K317" s="49">
        <f t="shared" si="21"/>
        <v>0.67780960138002166</v>
      </c>
      <c r="L317" s="49">
        <f t="shared" si="22"/>
        <v>0.22668539325842696</v>
      </c>
      <c r="M317" s="49">
        <f t="shared" si="23"/>
        <v>0.47446672096601511</v>
      </c>
      <c r="N317" s="144">
        <f t="shared" si="24"/>
        <v>0.70115211422444212</v>
      </c>
      <c r="O317" s="47"/>
      <c r="P317" s="47"/>
    </row>
    <row r="318" spans="1:16" hidden="1">
      <c r="A318" s="175">
        <v>315</v>
      </c>
      <c r="B318" s="165" t="s">
        <v>86</v>
      </c>
      <c r="C318" s="159" t="s">
        <v>66</v>
      </c>
      <c r="D318" s="165" t="s">
        <v>731</v>
      </c>
      <c r="E318" s="165" t="s">
        <v>732</v>
      </c>
      <c r="F318" s="156">
        <v>1601</v>
      </c>
      <c r="G318" s="163">
        <v>3126376.0249999999</v>
      </c>
      <c r="H318" s="10">
        <v>1717</v>
      </c>
      <c r="I318" s="10">
        <v>2342585</v>
      </c>
      <c r="J318" s="49">
        <f t="shared" si="20"/>
        <v>1.0724547158026234</v>
      </c>
      <c r="K318" s="49">
        <f t="shared" si="21"/>
        <v>0.74929726343458636</v>
      </c>
      <c r="L318" s="49">
        <f t="shared" si="22"/>
        <v>0.3</v>
      </c>
      <c r="M318" s="49">
        <f t="shared" si="23"/>
        <v>0.52450808440421037</v>
      </c>
      <c r="N318" s="144">
        <f t="shared" si="24"/>
        <v>0.82450808440421031</v>
      </c>
      <c r="O318" s="47"/>
      <c r="P318" s="47"/>
    </row>
    <row r="319" spans="1:16" hidden="1">
      <c r="A319" s="175">
        <v>316</v>
      </c>
      <c r="B319" s="165" t="s">
        <v>84</v>
      </c>
      <c r="C319" s="165" t="s">
        <v>66</v>
      </c>
      <c r="D319" s="159" t="s">
        <v>703</v>
      </c>
      <c r="E319" s="169" t="s">
        <v>1375</v>
      </c>
      <c r="F319" s="156">
        <v>792</v>
      </c>
      <c r="G319" s="163">
        <v>1630394.9</v>
      </c>
      <c r="H319" s="10">
        <v>1076</v>
      </c>
      <c r="I319" s="10">
        <v>1253650</v>
      </c>
      <c r="J319" s="49">
        <f t="shared" si="20"/>
        <v>1.3585858585858586</v>
      </c>
      <c r="K319" s="49">
        <f t="shared" si="21"/>
        <v>0.76892414224308481</v>
      </c>
      <c r="L319" s="49">
        <f t="shared" si="22"/>
        <v>0.3</v>
      </c>
      <c r="M319" s="49">
        <f t="shared" si="23"/>
        <v>0.53824689957015937</v>
      </c>
      <c r="N319" s="144">
        <f t="shared" si="24"/>
        <v>0.8382468995701593</v>
      </c>
      <c r="O319" s="47"/>
      <c r="P319" s="47"/>
    </row>
    <row r="320" spans="1:16" hidden="1">
      <c r="A320" s="175">
        <v>317</v>
      </c>
      <c r="B320" s="165" t="s">
        <v>84</v>
      </c>
      <c r="C320" s="165" t="s">
        <v>66</v>
      </c>
      <c r="D320" s="159" t="s">
        <v>705</v>
      </c>
      <c r="E320" s="169" t="s">
        <v>706</v>
      </c>
      <c r="F320" s="156">
        <v>1027</v>
      </c>
      <c r="G320" s="163">
        <v>2059977.175</v>
      </c>
      <c r="H320" s="10">
        <v>923</v>
      </c>
      <c r="I320" s="10">
        <v>1676680</v>
      </c>
      <c r="J320" s="49">
        <f t="shared" si="20"/>
        <v>0.89873417721518989</v>
      </c>
      <c r="K320" s="49">
        <f t="shared" si="21"/>
        <v>0.81393134853545157</v>
      </c>
      <c r="L320" s="49">
        <f t="shared" si="22"/>
        <v>0.26962025316455696</v>
      </c>
      <c r="M320" s="49">
        <f t="shared" si="23"/>
        <v>0.5697519439748161</v>
      </c>
      <c r="N320" s="144">
        <f t="shared" si="24"/>
        <v>0.83937219713937306</v>
      </c>
      <c r="O320" s="47"/>
      <c r="P320" s="47"/>
    </row>
    <row r="321" spans="1:16" hidden="1">
      <c r="A321" s="175">
        <v>318</v>
      </c>
      <c r="B321" s="165" t="s">
        <v>84</v>
      </c>
      <c r="C321" s="165" t="s">
        <v>66</v>
      </c>
      <c r="D321" s="159" t="s">
        <v>707</v>
      </c>
      <c r="E321" s="169" t="s">
        <v>1175</v>
      </c>
      <c r="F321" s="156">
        <v>1064</v>
      </c>
      <c r="G321" s="163">
        <v>2185146.2250000001</v>
      </c>
      <c r="H321" s="10">
        <v>650</v>
      </c>
      <c r="I321" s="10">
        <v>1032195</v>
      </c>
      <c r="J321" s="49">
        <f t="shared" si="20"/>
        <v>0.61090225563909772</v>
      </c>
      <c r="K321" s="49">
        <f t="shared" si="21"/>
        <v>0.47236884570505111</v>
      </c>
      <c r="L321" s="49">
        <f t="shared" si="22"/>
        <v>0.18327067669172931</v>
      </c>
      <c r="M321" s="49">
        <f t="shared" si="23"/>
        <v>0.33065819199353574</v>
      </c>
      <c r="N321" s="144">
        <f t="shared" si="24"/>
        <v>0.51392886868526499</v>
      </c>
      <c r="O321" s="47"/>
      <c r="P321" s="47"/>
    </row>
    <row r="322" spans="1:16" hidden="1">
      <c r="A322" s="175">
        <v>319</v>
      </c>
      <c r="B322" s="165" t="s">
        <v>84</v>
      </c>
      <c r="C322" s="165" t="s">
        <v>66</v>
      </c>
      <c r="D322" s="159" t="s">
        <v>701</v>
      </c>
      <c r="E322" s="169" t="s">
        <v>1054</v>
      </c>
      <c r="F322" s="156">
        <v>2200</v>
      </c>
      <c r="G322" s="163">
        <v>4607566.0250000004</v>
      </c>
      <c r="H322" s="10">
        <v>1553</v>
      </c>
      <c r="I322" s="10">
        <v>4108570</v>
      </c>
      <c r="J322" s="49">
        <f t="shared" si="20"/>
        <v>0.70590909090909093</v>
      </c>
      <c r="K322" s="49">
        <f t="shared" si="21"/>
        <v>0.8917007326010048</v>
      </c>
      <c r="L322" s="49">
        <f t="shared" si="22"/>
        <v>0.21177272727272728</v>
      </c>
      <c r="M322" s="49">
        <f t="shared" si="23"/>
        <v>0.62419051282070337</v>
      </c>
      <c r="N322" s="144">
        <f t="shared" si="24"/>
        <v>0.8359632400934307</v>
      </c>
      <c r="O322" s="47"/>
      <c r="P322" s="47"/>
    </row>
    <row r="323" spans="1:16" hidden="1">
      <c r="A323" s="175">
        <v>320</v>
      </c>
      <c r="B323" s="165" t="s">
        <v>84</v>
      </c>
      <c r="C323" s="165" t="s">
        <v>66</v>
      </c>
      <c r="D323" s="159" t="s">
        <v>702</v>
      </c>
      <c r="E323" s="169" t="s">
        <v>1055</v>
      </c>
      <c r="F323" s="156">
        <v>1306</v>
      </c>
      <c r="G323" s="163">
        <v>2540020.4249999998</v>
      </c>
      <c r="H323" s="10">
        <v>956</v>
      </c>
      <c r="I323" s="10">
        <v>1762190</v>
      </c>
      <c r="J323" s="49">
        <f t="shared" si="20"/>
        <v>0.73200612557427258</v>
      </c>
      <c r="K323" s="49">
        <f t="shared" si="21"/>
        <v>0.69377001171161845</v>
      </c>
      <c r="L323" s="49">
        <f t="shared" si="22"/>
        <v>0.21960183767228178</v>
      </c>
      <c r="M323" s="49">
        <f t="shared" si="23"/>
        <v>0.48563900819813288</v>
      </c>
      <c r="N323" s="144">
        <f t="shared" si="24"/>
        <v>0.70524084587041469</v>
      </c>
      <c r="O323" s="47"/>
      <c r="P323" s="47"/>
    </row>
    <row r="324" spans="1:16" hidden="1">
      <c r="A324" s="175">
        <v>321</v>
      </c>
      <c r="B324" s="165" t="s">
        <v>84</v>
      </c>
      <c r="C324" s="165" t="s">
        <v>66</v>
      </c>
      <c r="D324" s="159" t="s">
        <v>708</v>
      </c>
      <c r="E324" s="159" t="s">
        <v>1056</v>
      </c>
      <c r="F324" s="156">
        <v>693</v>
      </c>
      <c r="G324" s="163">
        <v>1382665.575</v>
      </c>
      <c r="H324" s="10">
        <v>513</v>
      </c>
      <c r="I324" s="10">
        <v>555695</v>
      </c>
      <c r="J324" s="49">
        <f t="shared" ref="J324:J387" si="25">IFERROR(H324/F324,0)</f>
        <v>0.74025974025974028</v>
      </c>
      <c r="K324" s="49">
        <f t="shared" ref="K324:K387" si="26">IFERROR(I324/G324,0)</f>
        <v>0.40190123342009149</v>
      </c>
      <c r="L324" s="49">
        <f t="shared" si="22"/>
        <v>0.22207792207792207</v>
      </c>
      <c r="M324" s="49">
        <f t="shared" si="23"/>
        <v>0.28133086339406405</v>
      </c>
      <c r="N324" s="144">
        <f t="shared" si="24"/>
        <v>0.50340878547198609</v>
      </c>
      <c r="O324" s="47"/>
      <c r="P324" s="47"/>
    </row>
    <row r="325" spans="1:16" hidden="1">
      <c r="A325" s="175">
        <v>322</v>
      </c>
      <c r="B325" s="165" t="s">
        <v>80</v>
      </c>
      <c r="C325" s="165" t="s">
        <v>66</v>
      </c>
      <c r="D325" s="159" t="s">
        <v>717</v>
      </c>
      <c r="E325" s="159" t="s">
        <v>1089</v>
      </c>
      <c r="F325" s="156">
        <v>1249</v>
      </c>
      <c r="G325" s="163">
        <v>2419816.5750000002</v>
      </c>
      <c r="H325" s="10">
        <v>1153</v>
      </c>
      <c r="I325" s="10">
        <v>2143565</v>
      </c>
      <c r="J325" s="49">
        <f t="shared" si="25"/>
        <v>0.92313851080864695</v>
      </c>
      <c r="K325" s="49">
        <f t="shared" si="26"/>
        <v>0.88583780363600484</v>
      </c>
      <c r="L325" s="49">
        <f t="shared" ref="L325:L388" si="27">IF((J325*0.3)&gt;30%,30%,(J325*0.3))</f>
        <v>0.27694155324259406</v>
      </c>
      <c r="M325" s="49">
        <f t="shared" ref="M325:M388" si="28">IF((K325*0.7)&gt;70%,70%,(K325*0.7))</f>
        <v>0.62008646254520339</v>
      </c>
      <c r="N325" s="144">
        <f t="shared" ref="N325:N388" si="29">L325+M325</f>
        <v>0.89702801578779745</v>
      </c>
      <c r="O325" s="47"/>
      <c r="P325" s="47"/>
    </row>
    <row r="326" spans="1:16" hidden="1">
      <c r="A326" s="175">
        <v>323</v>
      </c>
      <c r="B326" s="165" t="s">
        <v>80</v>
      </c>
      <c r="C326" s="165" t="s">
        <v>66</v>
      </c>
      <c r="D326" s="159" t="s">
        <v>718</v>
      </c>
      <c r="E326" s="159" t="s">
        <v>719</v>
      </c>
      <c r="F326" s="156">
        <v>480</v>
      </c>
      <c r="G326" s="163">
        <v>968342.6</v>
      </c>
      <c r="H326" s="10">
        <v>617</v>
      </c>
      <c r="I326" s="10">
        <v>962135</v>
      </c>
      <c r="J326" s="49">
        <f t="shared" si="25"/>
        <v>1.2854166666666667</v>
      </c>
      <c r="K326" s="49">
        <f t="shared" si="26"/>
        <v>0.99358945893736372</v>
      </c>
      <c r="L326" s="49">
        <f t="shared" si="27"/>
        <v>0.3</v>
      </c>
      <c r="M326" s="49">
        <f t="shared" si="28"/>
        <v>0.69551262125615454</v>
      </c>
      <c r="N326" s="144">
        <f t="shared" si="29"/>
        <v>0.99551262125615447</v>
      </c>
      <c r="O326" s="47"/>
      <c r="P326" s="47"/>
    </row>
    <row r="327" spans="1:16" hidden="1">
      <c r="A327" s="175">
        <v>324</v>
      </c>
      <c r="B327" s="165" t="s">
        <v>80</v>
      </c>
      <c r="C327" s="165" t="s">
        <v>66</v>
      </c>
      <c r="D327" s="159" t="s">
        <v>720</v>
      </c>
      <c r="E327" s="159" t="s">
        <v>721</v>
      </c>
      <c r="F327" s="156">
        <v>212</v>
      </c>
      <c r="G327" s="163">
        <v>391485.35</v>
      </c>
      <c r="H327" s="10">
        <v>264</v>
      </c>
      <c r="I327" s="10">
        <v>358845</v>
      </c>
      <c r="J327" s="49">
        <f t="shared" si="25"/>
        <v>1.2452830188679245</v>
      </c>
      <c r="K327" s="49">
        <f t="shared" si="26"/>
        <v>0.91662433856081726</v>
      </c>
      <c r="L327" s="49">
        <f t="shared" si="27"/>
        <v>0.3</v>
      </c>
      <c r="M327" s="49">
        <f t="shared" si="28"/>
        <v>0.64163703699257202</v>
      </c>
      <c r="N327" s="144">
        <f t="shared" si="29"/>
        <v>0.94163703699257195</v>
      </c>
      <c r="O327" s="47"/>
      <c r="P327" s="47"/>
    </row>
    <row r="328" spans="1:16" hidden="1">
      <c r="A328" s="175">
        <v>325</v>
      </c>
      <c r="B328" s="165" t="s">
        <v>80</v>
      </c>
      <c r="C328" s="165" t="s">
        <v>66</v>
      </c>
      <c r="D328" s="159" t="s">
        <v>722</v>
      </c>
      <c r="E328" s="159" t="s">
        <v>723</v>
      </c>
      <c r="F328" s="156">
        <v>941</v>
      </c>
      <c r="G328" s="163">
        <v>1844259.75</v>
      </c>
      <c r="H328" s="10">
        <v>927</v>
      </c>
      <c r="I328" s="10">
        <v>1389230</v>
      </c>
      <c r="J328" s="49">
        <f t="shared" si="25"/>
        <v>0.98512221041445269</v>
      </c>
      <c r="K328" s="49">
        <f t="shared" si="26"/>
        <v>0.75327241729371364</v>
      </c>
      <c r="L328" s="49">
        <f t="shared" si="27"/>
        <v>0.2955366631243358</v>
      </c>
      <c r="M328" s="49">
        <f t="shared" si="28"/>
        <v>0.52729069210559953</v>
      </c>
      <c r="N328" s="144">
        <f t="shared" si="29"/>
        <v>0.82282735522993533</v>
      </c>
      <c r="O328" s="47"/>
      <c r="P328" s="47"/>
    </row>
    <row r="329" spans="1:16" hidden="1">
      <c r="A329" s="175">
        <v>326</v>
      </c>
      <c r="B329" s="165" t="s">
        <v>78</v>
      </c>
      <c r="C329" s="165" t="s">
        <v>66</v>
      </c>
      <c r="D329" s="165" t="s">
        <v>696</v>
      </c>
      <c r="E329" s="165" t="s">
        <v>697</v>
      </c>
      <c r="F329" s="156">
        <v>1856</v>
      </c>
      <c r="G329" s="163">
        <v>3696010.9</v>
      </c>
      <c r="H329" s="10">
        <v>1676</v>
      </c>
      <c r="I329" s="10">
        <v>2963605</v>
      </c>
      <c r="J329" s="49">
        <f t="shared" si="25"/>
        <v>0.90301724137931039</v>
      </c>
      <c r="K329" s="49">
        <f t="shared" si="26"/>
        <v>0.80183881492340836</v>
      </c>
      <c r="L329" s="49">
        <f t="shared" si="27"/>
        <v>0.27090517241379308</v>
      </c>
      <c r="M329" s="49">
        <f t="shared" si="28"/>
        <v>0.56128717044638576</v>
      </c>
      <c r="N329" s="144">
        <f t="shared" si="29"/>
        <v>0.83219234286017885</v>
      </c>
      <c r="O329" s="47"/>
      <c r="P329" s="47"/>
    </row>
    <row r="330" spans="1:16" hidden="1">
      <c r="A330" s="175">
        <v>327</v>
      </c>
      <c r="B330" s="165" t="s">
        <v>78</v>
      </c>
      <c r="C330" s="165" t="s">
        <v>66</v>
      </c>
      <c r="D330" s="165" t="s">
        <v>690</v>
      </c>
      <c r="E330" s="165" t="s">
        <v>691</v>
      </c>
      <c r="F330" s="156">
        <v>1549</v>
      </c>
      <c r="G330" s="163">
        <v>2984602.2</v>
      </c>
      <c r="H330" s="10">
        <v>1089</v>
      </c>
      <c r="I330" s="10">
        <v>2233235</v>
      </c>
      <c r="J330" s="49">
        <f t="shared" si="25"/>
        <v>0.70303421562298252</v>
      </c>
      <c r="K330" s="49">
        <f t="shared" si="26"/>
        <v>0.74825214562932374</v>
      </c>
      <c r="L330" s="49">
        <f t="shared" si="27"/>
        <v>0.21091026468689475</v>
      </c>
      <c r="M330" s="49">
        <f t="shared" si="28"/>
        <v>0.52377650194052661</v>
      </c>
      <c r="N330" s="144">
        <f t="shared" si="29"/>
        <v>0.73468676662742138</v>
      </c>
      <c r="O330" s="47"/>
      <c r="P330" s="47"/>
    </row>
    <row r="331" spans="1:16" hidden="1">
      <c r="A331" s="175">
        <v>328</v>
      </c>
      <c r="B331" s="165" t="s">
        <v>78</v>
      </c>
      <c r="C331" s="165" t="s">
        <v>66</v>
      </c>
      <c r="D331" s="165" t="s">
        <v>692</v>
      </c>
      <c r="E331" s="165" t="s">
        <v>693</v>
      </c>
      <c r="F331" s="156">
        <v>1061</v>
      </c>
      <c r="G331" s="163">
        <v>2024442.675</v>
      </c>
      <c r="H331" s="10">
        <v>404</v>
      </c>
      <c r="I331" s="10">
        <v>763460</v>
      </c>
      <c r="J331" s="49">
        <f t="shared" si="25"/>
        <v>0.38077285579641845</v>
      </c>
      <c r="K331" s="49">
        <f t="shared" si="26"/>
        <v>0.37712107605121492</v>
      </c>
      <c r="L331" s="49">
        <f t="shared" si="27"/>
        <v>0.11423185673892552</v>
      </c>
      <c r="M331" s="49">
        <f t="shared" si="28"/>
        <v>0.26398475323585041</v>
      </c>
      <c r="N331" s="144">
        <f t="shared" si="29"/>
        <v>0.37821660997477591</v>
      </c>
      <c r="P331" s="47"/>
    </row>
    <row r="332" spans="1:16" hidden="1">
      <c r="A332" s="175">
        <v>329</v>
      </c>
      <c r="B332" s="165" t="s">
        <v>78</v>
      </c>
      <c r="C332" s="165" t="s">
        <v>66</v>
      </c>
      <c r="D332" s="165" t="s">
        <v>698</v>
      </c>
      <c r="E332" s="165" t="s">
        <v>699</v>
      </c>
      <c r="F332" s="156">
        <v>1084</v>
      </c>
      <c r="G332" s="163">
        <v>2098635.0499999998</v>
      </c>
      <c r="H332" s="10">
        <v>1244</v>
      </c>
      <c r="I332" s="10">
        <v>1959655</v>
      </c>
      <c r="J332" s="49">
        <f t="shared" si="25"/>
        <v>1.1476014760147601</v>
      </c>
      <c r="K332" s="49">
        <f t="shared" si="26"/>
        <v>0.93377597977313886</v>
      </c>
      <c r="L332" s="49">
        <f t="shared" si="27"/>
        <v>0.3</v>
      </c>
      <c r="M332" s="49">
        <f t="shared" si="28"/>
        <v>0.65364318584119718</v>
      </c>
      <c r="N332" s="144">
        <f t="shared" si="29"/>
        <v>0.95364318584119712</v>
      </c>
      <c r="O332" s="47"/>
      <c r="P332" s="47"/>
    </row>
    <row r="333" spans="1:16" hidden="1">
      <c r="A333" s="175">
        <v>330</v>
      </c>
      <c r="B333" s="165" t="s">
        <v>78</v>
      </c>
      <c r="C333" s="165" t="s">
        <v>66</v>
      </c>
      <c r="D333" s="165" t="s">
        <v>688</v>
      </c>
      <c r="E333" s="170" t="s">
        <v>1456</v>
      </c>
      <c r="F333" s="156">
        <v>830</v>
      </c>
      <c r="G333" s="163">
        <v>1666846.35</v>
      </c>
      <c r="H333" s="10">
        <v>968</v>
      </c>
      <c r="I333" s="10">
        <v>1494855</v>
      </c>
      <c r="J333" s="49">
        <f t="shared" si="25"/>
        <v>1.1662650602409639</v>
      </c>
      <c r="K333" s="49">
        <f t="shared" si="26"/>
        <v>0.89681631423316244</v>
      </c>
      <c r="L333" s="49">
        <f t="shared" si="27"/>
        <v>0.3</v>
      </c>
      <c r="M333" s="49">
        <f t="shared" si="28"/>
        <v>0.62777141996321362</v>
      </c>
      <c r="N333" s="144">
        <f t="shared" si="29"/>
        <v>0.92777141996321366</v>
      </c>
      <c r="O333" s="47"/>
      <c r="P333" s="47"/>
    </row>
    <row r="334" spans="1:16" hidden="1">
      <c r="A334" s="175">
        <v>331</v>
      </c>
      <c r="B334" s="165" t="s">
        <v>78</v>
      </c>
      <c r="C334" s="165" t="s">
        <v>66</v>
      </c>
      <c r="D334" s="165" t="s">
        <v>700</v>
      </c>
      <c r="E334" s="165" t="s">
        <v>657</v>
      </c>
      <c r="F334" s="156">
        <v>456</v>
      </c>
      <c r="G334" s="163">
        <v>871322.375</v>
      </c>
      <c r="H334" s="10">
        <v>690</v>
      </c>
      <c r="I334" s="10">
        <v>866105</v>
      </c>
      <c r="J334" s="49">
        <f t="shared" si="25"/>
        <v>1.513157894736842</v>
      </c>
      <c r="K334" s="49">
        <f t="shared" si="26"/>
        <v>0.99401211864896732</v>
      </c>
      <c r="L334" s="49">
        <f t="shared" si="27"/>
        <v>0.3</v>
      </c>
      <c r="M334" s="49">
        <f t="shared" si="28"/>
        <v>0.69580848305427712</v>
      </c>
      <c r="N334" s="144">
        <f t="shared" si="29"/>
        <v>0.99580848305427705</v>
      </c>
      <c r="O334" s="47"/>
      <c r="P334" s="47"/>
    </row>
    <row r="335" spans="1:16" hidden="1">
      <c r="A335" s="175">
        <v>332</v>
      </c>
      <c r="B335" s="165" t="s">
        <v>83</v>
      </c>
      <c r="C335" s="165" t="s">
        <v>66</v>
      </c>
      <c r="D335" s="165" t="s">
        <v>730</v>
      </c>
      <c r="E335" s="165" t="s">
        <v>476</v>
      </c>
      <c r="F335" s="156">
        <v>2573</v>
      </c>
      <c r="G335" s="163">
        <v>5119302.45</v>
      </c>
      <c r="H335" s="10">
        <v>1497</v>
      </c>
      <c r="I335" s="10">
        <v>3396950</v>
      </c>
      <c r="J335" s="49">
        <f t="shared" si="25"/>
        <v>0.58181111542945974</v>
      </c>
      <c r="K335" s="49">
        <f t="shared" si="26"/>
        <v>0.66355720006345786</v>
      </c>
      <c r="L335" s="49">
        <f t="shared" si="27"/>
        <v>0.17454333462883792</v>
      </c>
      <c r="M335" s="49">
        <f t="shared" si="28"/>
        <v>0.46449004004442046</v>
      </c>
      <c r="N335" s="144">
        <f t="shared" si="29"/>
        <v>0.63903337467325838</v>
      </c>
      <c r="O335" s="47"/>
      <c r="P335" s="47"/>
    </row>
    <row r="336" spans="1:16" hidden="1">
      <c r="A336" s="175">
        <v>333</v>
      </c>
      <c r="B336" s="165" t="s">
        <v>83</v>
      </c>
      <c r="C336" s="165" t="s">
        <v>66</v>
      </c>
      <c r="D336" s="165" t="s">
        <v>728</v>
      </c>
      <c r="E336" s="165" t="s">
        <v>729</v>
      </c>
      <c r="F336" s="156">
        <v>1113</v>
      </c>
      <c r="G336" s="163">
        <v>2205055.0499999998</v>
      </c>
      <c r="H336" s="10">
        <v>1351</v>
      </c>
      <c r="I336" s="10">
        <v>1697850</v>
      </c>
      <c r="J336" s="49">
        <f t="shared" si="25"/>
        <v>1.2138364779874213</v>
      </c>
      <c r="K336" s="49">
        <f t="shared" si="26"/>
        <v>0.76998077667040565</v>
      </c>
      <c r="L336" s="49">
        <f t="shared" si="27"/>
        <v>0.3</v>
      </c>
      <c r="M336" s="49">
        <f t="shared" si="28"/>
        <v>0.53898654366928389</v>
      </c>
      <c r="N336" s="144">
        <f t="shared" si="29"/>
        <v>0.83898654366928382</v>
      </c>
      <c r="O336" s="47"/>
      <c r="P336" s="47"/>
    </row>
    <row r="337" spans="1:16" hidden="1">
      <c r="A337" s="175">
        <v>334</v>
      </c>
      <c r="B337" s="165" t="s">
        <v>83</v>
      </c>
      <c r="C337" s="165" t="s">
        <v>66</v>
      </c>
      <c r="D337" s="165" t="s">
        <v>726</v>
      </c>
      <c r="E337" s="165" t="s">
        <v>1376</v>
      </c>
      <c r="F337" s="156">
        <v>1343</v>
      </c>
      <c r="G337" s="163">
        <v>2529100.6749999998</v>
      </c>
      <c r="H337" s="10">
        <v>1363</v>
      </c>
      <c r="I337" s="10">
        <v>1904125</v>
      </c>
      <c r="J337" s="49">
        <f t="shared" si="25"/>
        <v>1.014892032762472</v>
      </c>
      <c r="K337" s="49">
        <f t="shared" si="26"/>
        <v>0.75288620133716111</v>
      </c>
      <c r="L337" s="49">
        <f t="shared" si="27"/>
        <v>0.3</v>
      </c>
      <c r="M337" s="49">
        <f t="shared" si="28"/>
        <v>0.52702034093601269</v>
      </c>
      <c r="N337" s="144">
        <f t="shared" si="29"/>
        <v>0.82702034093601262</v>
      </c>
      <c r="O337" s="47"/>
      <c r="P337" s="47"/>
    </row>
    <row r="338" spans="1:16" hidden="1">
      <c r="A338" s="175">
        <v>335</v>
      </c>
      <c r="B338" s="165" t="s">
        <v>83</v>
      </c>
      <c r="C338" s="165" t="s">
        <v>66</v>
      </c>
      <c r="D338" s="165" t="s">
        <v>727</v>
      </c>
      <c r="E338" s="165" t="s">
        <v>1377</v>
      </c>
      <c r="F338" s="156">
        <v>1234</v>
      </c>
      <c r="G338" s="163">
        <v>2383869.9</v>
      </c>
      <c r="H338" s="10">
        <v>1448</v>
      </c>
      <c r="I338" s="10">
        <v>1687735</v>
      </c>
      <c r="J338" s="49">
        <f t="shared" si="25"/>
        <v>1.173419773095624</v>
      </c>
      <c r="K338" s="49">
        <f t="shared" si="26"/>
        <v>0.70798116960996904</v>
      </c>
      <c r="L338" s="49">
        <f t="shared" si="27"/>
        <v>0.3</v>
      </c>
      <c r="M338" s="49">
        <f t="shared" si="28"/>
        <v>0.4955868187269783</v>
      </c>
      <c r="N338" s="144">
        <f t="shared" si="29"/>
        <v>0.79558681872697834</v>
      </c>
      <c r="O338" s="47"/>
      <c r="P338" s="47"/>
    </row>
    <row r="339" spans="1:16" hidden="1">
      <c r="A339" s="175">
        <v>336</v>
      </c>
      <c r="B339" s="165" t="s">
        <v>81</v>
      </c>
      <c r="C339" s="165" t="s">
        <v>66</v>
      </c>
      <c r="D339" s="165" t="s">
        <v>725</v>
      </c>
      <c r="E339" s="165" t="s">
        <v>1207</v>
      </c>
      <c r="F339" s="156">
        <v>1594</v>
      </c>
      <c r="G339" s="163">
        <v>3154688.875</v>
      </c>
      <c r="H339" s="10">
        <v>1927</v>
      </c>
      <c r="I339" s="10">
        <v>3165745</v>
      </c>
      <c r="J339" s="49">
        <f t="shared" si="25"/>
        <v>1.2089084065244668</v>
      </c>
      <c r="K339" s="49">
        <f t="shared" si="26"/>
        <v>1.0035046641485368</v>
      </c>
      <c r="L339" s="49">
        <f t="shared" si="27"/>
        <v>0.3</v>
      </c>
      <c r="M339" s="49">
        <f t="shared" si="28"/>
        <v>0.7</v>
      </c>
      <c r="N339" s="144">
        <f t="shared" si="29"/>
        <v>1</v>
      </c>
      <c r="O339" s="47"/>
      <c r="P339" s="47"/>
    </row>
    <row r="340" spans="1:16" hidden="1">
      <c r="A340" s="175">
        <v>337</v>
      </c>
      <c r="B340" s="165" t="s">
        <v>81</v>
      </c>
      <c r="C340" s="165" t="s">
        <v>66</v>
      </c>
      <c r="D340" s="165" t="s">
        <v>724</v>
      </c>
      <c r="E340" s="165" t="s">
        <v>1378</v>
      </c>
      <c r="F340" s="156">
        <v>816</v>
      </c>
      <c r="G340" s="163">
        <v>1548713.5</v>
      </c>
      <c r="H340" s="10">
        <v>1166</v>
      </c>
      <c r="I340" s="10">
        <v>1504820</v>
      </c>
      <c r="J340" s="49">
        <f t="shared" si="25"/>
        <v>1.428921568627451</v>
      </c>
      <c r="K340" s="49">
        <f t="shared" si="26"/>
        <v>0.97165808911719309</v>
      </c>
      <c r="L340" s="49">
        <f t="shared" si="27"/>
        <v>0.3</v>
      </c>
      <c r="M340" s="49">
        <f t="shared" si="28"/>
        <v>0.6801606623820351</v>
      </c>
      <c r="N340" s="144">
        <f t="shared" si="29"/>
        <v>0.98016066238203514</v>
      </c>
      <c r="O340" s="47"/>
      <c r="P340" s="47"/>
    </row>
    <row r="341" spans="1:16" hidden="1">
      <c r="A341" s="175">
        <v>338</v>
      </c>
      <c r="B341" s="165" t="s">
        <v>74</v>
      </c>
      <c r="C341" s="165" t="s">
        <v>66</v>
      </c>
      <c r="D341" s="165" t="s">
        <v>674</v>
      </c>
      <c r="E341" s="165" t="s">
        <v>680</v>
      </c>
      <c r="F341" s="156">
        <v>1161</v>
      </c>
      <c r="G341" s="163">
        <v>3002410.9249999998</v>
      </c>
      <c r="H341" s="10">
        <v>1366</v>
      </c>
      <c r="I341" s="10">
        <v>2224975</v>
      </c>
      <c r="J341" s="49">
        <f t="shared" si="25"/>
        <v>1.1765719207579672</v>
      </c>
      <c r="K341" s="49">
        <f t="shared" si="26"/>
        <v>0.74106278440217177</v>
      </c>
      <c r="L341" s="49">
        <f t="shared" si="27"/>
        <v>0.3</v>
      </c>
      <c r="M341" s="49">
        <f t="shared" si="28"/>
        <v>0.51874394908152022</v>
      </c>
      <c r="N341" s="144">
        <f t="shared" si="29"/>
        <v>0.81874394908152026</v>
      </c>
      <c r="O341" s="47"/>
      <c r="P341" s="47"/>
    </row>
    <row r="342" spans="1:16" hidden="1">
      <c r="A342" s="175">
        <v>339</v>
      </c>
      <c r="B342" s="165" t="s">
        <v>74</v>
      </c>
      <c r="C342" s="165" t="s">
        <v>66</v>
      </c>
      <c r="D342" s="165" t="s">
        <v>672</v>
      </c>
      <c r="E342" s="165" t="s">
        <v>673</v>
      </c>
      <c r="F342" s="156">
        <v>652</v>
      </c>
      <c r="G342" s="163">
        <v>1407296.9</v>
      </c>
      <c r="H342" s="10">
        <v>870</v>
      </c>
      <c r="I342" s="10">
        <v>1021330</v>
      </c>
      <c r="J342" s="49">
        <f t="shared" si="25"/>
        <v>1.334355828220859</v>
      </c>
      <c r="K342" s="49">
        <f t="shared" si="26"/>
        <v>0.72573882597197514</v>
      </c>
      <c r="L342" s="49">
        <f t="shared" si="27"/>
        <v>0.3</v>
      </c>
      <c r="M342" s="49">
        <f t="shared" si="28"/>
        <v>0.50801717818038261</v>
      </c>
      <c r="N342" s="144">
        <f t="shared" si="29"/>
        <v>0.80801717818038266</v>
      </c>
      <c r="O342" s="47"/>
      <c r="P342" s="47"/>
    </row>
    <row r="343" spans="1:16" hidden="1">
      <c r="A343" s="175">
        <v>340</v>
      </c>
      <c r="B343" s="165" t="s">
        <v>74</v>
      </c>
      <c r="C343" s="165" t="s">
        <v>66</v>
      </c>
      <c r="D343" s="165" t="s">
        <v>668</v>
      </c>
      <c r="E343" s="165" t="s">
        <v>669</v>
      </c>
      <c r="F343" s="156">
        <v>1284</v>
      </c>
      <c r="G343" s="163">
        <v>2020206.825</v>
      </c>
      <c r="H343" s="10">
        <v>817</v>
      </c>
      <c r="I343" s="10">
        <v>1073145</v>
      </c>
      <c r="J343" s="49">
        <f t="shared" si="25"/>
        <v>0.63629283489096577</v>
      </c>
      <c r="K343" s="49">
        <f t="shared" si="26"/>
        <v>0.53120551159409135</v>
      </c>
      <c r="L343" s="49">
        <f t="shared" si="27"/>
        <v>0.19088785046728973</v>
      </c>
      <c r="M343" s="49">
        <f t="shared" si="28"/>
        <v>0.3718438581158639</v>
      </c>
      <c r="N343" s="144">
        <f t="shared" si="29"/>
        <v>0.56273170858315358</v>
      </c>
      <c r="O343" s="47"/>
      <c r="P343" s="47"/>
    </row>
    <row r="344" spans="1:16" hidden="1">
      <c r="A344" s="175">
        <v>341</v>
      </c>
      <c r="B344" s="165" t="s">
        <v>74</v>
      </c>
      <c r="C344" s="165" t="s">
        <v>66</v>
      </c>
      <c r="D344" s="165" t="s">
        <v>679</v>
      </c>
      <c r="E344" s="165" t="s">
        <v>1088</v>
      </c>
      <c r="F344" s="156">
        <v>934</v>
      </c>
      <c r="G344" s="163">
        <v>1636449.1749999998</v>
      </c>
      <c r="H344" s="10">
        <v>836</v>
      </c>
      <c r="I344" s="10">
        <v>1606430</v>
      </c>
      <c r="J344" s="49">
        <f t="shared" si="25"/>
        <v>0.89507494646680941</v>
      </c>
      <c r="K344" s="49">
        <f t="shared" si="26"/>
        <v>0.98165590752306753</v>
      </c>
      <c r="L344" s="49">
        <f t="shared" si="27"/>
        <v>0.2685224839400428</v>
      </c>
      <c r="M344" s="49">
        <f t="shared" si="28"/>
        <v>0.68715913526614725</v>
      </c>
      <c r="N344" s="144">
        <f t="shared" si="29"/>
        <v>0.9556816192061901</v>
      </c>
      <c r="O344" s="47"/>
      <c r="P344" s="47"/>
    </row>
    <row r="345" spans="1:16" hidden="1">
      <c r="A345" s="175">
        <v>342</v>
      </c>
      <c r="B345" s="165" t="s">
        <v>74</v>
      </c>
      <c r="C345" s="165" t="s">
        <v>66</v>
      </c>
      <c r="D345" s="165" t="s">
        <v>675</v>
      </c>
      <c r="E345" s="165" t="s">
        <v>1431</v>
      </c>
      <c r="F345" s="156">
        <v>1339</v>
      </c>
      <c r="G345" s="163">
        <v>1652235.0249999999</v>
      </c>
      <c r="H345" s="10">
        <v>827</v>
      </c>
      <c r="I345" s="10">
        <v>1036700</v>
      </c>
      <c r="J345" s="49">
        <f t="shared" si="25"/>
        <v>0.61762509335324867</v>
      </c>
      <c r="K345" s="49">
        <f t="shared" si="26"/>
        <v>0.62745310704208079</v>
      </c>
      <c r="L345" s="49">
        <f t="shared" si="27"/>
        <v>0.18528752800597459</v>
      </c>
      <c r="M345" s="49">
        <f t="shared" si="28"/>
        <v>0.4392171749294565</v>
      </c>
      <c r="N345" s="144">
        <f t="shared" si="29"/>
        <v>0.62450470293543114</v>
      </c>
      <c r="O345" s="47"/>
      <c r="P345" s="47"/>
    </row>
    <row r="346" spans="1:16" hidden="1">
      <c r="A346" s="175">
        <v>343</v>
      </c>
      <c r="B346" s="165" t="s">
        <v>74</v>
      </c>
      <c r="C346" s="165" t="s">
        <v>66</v>
      </c>
      <c r="D346" s="165" t="s">
        <v>677</v>
      </c>
      <c r="E346" s="165" t="s">
        <v>1343</v>
      </c>
      <c r="F346" s="156">
        <v>1333</v>
      </c>
      <c r="G346" s="163">
        <v>2389987.4500000002</v>
      </c>
      <c r="H346" s="10">
        <v>1032</v>
      </c>
      <c r="I346" s="10">
        <v>1588640</v>
      </c>
      <c r="J346" s="49">
        <f t="shared" si="25"/>
        <v>0.77419354838709675</v>
      </c>
      <c r="K346" s="49">
        <f t="shared" si="26"/>
        <v>0.66470641927429364</v>
      </c>
      <c r="L346" s="49">
        <f t="shared" si="27"/>
        <v>0.23225806451612901</v>
      </c>
      <c r="M346" s="49">
        <f t="shared" si="28"/>
        <v>0.46529449349200552</v>
      </c>
      <c r="N346" s="144">
        <f t="shared" si="29"/>
        <v>0.69755255800813454</v>
      </c>
      <c r="O346" s="47"/>
      <c r="P346" s="47"/>
    </row>
    <row r="347" spans="1:16" hidden="1">
      <c r="A347" s="175">
        <v>344</v>
      </c>
      <c r="B347" s="165" t="s">
        <v>74</v>
      </c>
      <c r="C347" s="165" t="s">
        <v>66</v>
      </c>
      <c r="D347" s="165" t="s">
        <v>670</v>
      </c>
      <c r="E347" s="165" t="s">
        <v>671</v>
      </c>
      <c r="F347" s="156">
        <v>1296</v>
      </c>
      <c r="G347" s="163">
        <v>2566026.4500000002</v>
      </c>
      <c r="H347" s="10">
        <v>943</v>
      </c>
      <c r="I347" s="10">
        <v>1489985</v>
      </c>
      <c r="J347" s="49">
        <f t="shared" si="25"/>
        <v>0.72762345679012341</v>
      </c>
      <c r="K347" s="49">
        <f t="shared" si="26"/>
        <v>0.58065847294754114</v>
      </c>
      <c r="L347" s="49">
        <f t="shared" si="27"/>
        <v>0.21828703703703703</v>
      </c>
      <c r="M347" s="49">
        <f t="shared" si="28"/>
        <v>0.4064609310632788</v>
      </c>
      <c r="N347" s="144">
        <f t="shared" si="29"/>
        <v>0.62474796810031585</v>
      </c>
      <c r="O347" s="47"/>
      <c r="P347" s="47"/>
    </row>
    <row r="348" spans="1:16" hidden="1">
      <c r="A348" s="175">
        <v>345</v>
      </c>
      <c r="B348" s="165" t="s">
        <v>74</v>
      </c>
      <c r="C348" s="165" t="s">
        <v>66</v>
      </c>
      <c r="D348" s="165" t="s">
        <v>678</v>
      </c>
      <c r="E348" s="165" t="s">
        <v>1152</v>
      </c>
      <c r="F348" s="156">
        <v>1850</v>
      </c>
      <c r="G348" s="163">
        <v>4495236.5750000002</v>
      </c>
      <c r="H348" s="10">
        <v>1433</v>
      </c>
      <c r="I348" s="10">
        <v>3131855</v>
      </c>
      <c r="J348" s="49">
        <f t="shared" si="25"/>
        <v>0.77459459459459457</v>
      </c>
      <c r="K348" s="49">
        <f t="shared" si="26"/>
        <v>0.69670526739741168</v>
      </c>
      <c r="L348" s="49">
        <f t="shared" si="27"/>
        <v>0.23237837837837835</v>
      </c>
      <c r="M348" s="49">
        <f t="shared" si="28"/>
        <v>0.48769368717818812</v>
      </c>
      <c r="N348" s="144">
        <f t="shared" si="29"/>
        <v>0.72007206555656644</v>
      </c>
      <c r="O348" s="47"/>
      <c r="P348" s="47"/>
    </row>
    <row r="349" spans="1:16" hidden="1">
      <c r="A349" s="175">
        <v>346</v>
      </c>
      <c r="B349" s="165" t="s">
        <v>74</v>
      </c>
      <c r="C349" s="165" t="s">
        <v>66</v>
      </c>
      <c r="D349" s="165" t="s">
        <v>1402</v>
      </c>
      <c r="E349" s="165" t="s">
        <v>1108</v>
      </c>
      <c r="F349" s="156">
        <v>301</v>
      </c>
      <c r="G349" s="163">
        <v>647285.42500000005</v>
      </c>
      <c r="H349" s="10">
        <v>199</v>
      </c>
      <c r="I349" s="10">
        <v>233015</v>
      </c>
      <c r="J349" s="49">
        <f t="shared" si="25"/>
        <v>0.66112956810631229</v>
      </c>
      <c r="K349" s="49">
        <f t="shared" si="26"/>
        <v>0.35998802228553189</v>
      </c>
      <c r="L349" s="49">
        <f t="shared" si="27"/>
        <v>0.19833887043189369</v>
      </c>
      <c r="M349" s="49">
        <f t="shared" si="28"/>
        <v>0.25199161559987232</v>
      </c>
      <c r="N349" s="144">
        <f t="shared" si="29"/>
        <v>0.45033048603176601</v>
      </c>
      <c r="O349" s="47"/>
      <c r="P349" s="47"/>
    </row>
    <row r="350" spans="1:16" hidden="1">
      <c r="A350" s="175">
        <v>347</v>
      </c>
      <c r="B350" s="165" t="s">
        <v>76</v>
      </c>
      <c r="C350" s="165" t="s">
        <v>66</v>
      </c>
      <c r="D350" s="165" t="s">
        <v>683</v>
      </c>
      <c r="E350" s="165" t="s">
        <v>1457</v>
      </c>
      <c r="F350" s="156">
        <v>2764</v>
      </c>
      <c r="G350" s="163">
        <v>4571461.3250000002</v>
      </c>
      <c r="H350" s="10">
        <v>1556</v>
      </c>
      <c r="I350" s="10">
        <v>2718500</v>
      </c>
      <c r="J350" s="49">
        <f t="shared" si="25"/>
        <v>0.56295224312590453</v>
      </c>
      <c r="K350" s="49">
        <f t="shared" si="26"/>
        <v>0.59466761429946036</v>
      </c>
      <c r="L350" s="49">
        <f t="shared" si="27"/>
        <v>0.16888567293777135</v>
      </c>
      <c r="M350" s="49">
        <f t="shared" si="28"/>
        <v>0.41626733000962224</v>
      </c>
      <c r="N350" s="144">
        <f t="shared" si="29"/>
        <v>0.58515300294739359</v>
      </c>
      <c r="O350" s="47"/>
      <c r="P350" s="47"/>
    </row>
    <row r="351" spans="1:16" hidden="1">
      <c r="A351" s="175">
        <v>348</v>
      </c>
      <c r="B351" s="165" t="s">
        <v>76</v>
      </c>
      <c r="C351" s="165" t="s">
        <v>66</v>
      </c>
      <c r="D351" s="165" t="s">
        <v>681</v>
      </c>
      <c r="E351" s="165" t="s">
        <v>682</v>
      </c>
      <c r="F351" s="156">
        <v>1200</v>
      </c>
      <c r="G351" s="163">
        <v>2835133.65</v>
      </c>
      <c r="H351" s="10">
        <v>1244</v>
      </c>
      <c r="I351" s="10">
        <v>1946270</v>
      </c>
      <c r="J351" s="49">
        <f t="shared" si="25"/>
        <v>1.0366666666666666</v>
      </c>
      <c r="K351" s="49">
        <f t="shared" si="26"/>
        <v>0.68648262842917473</v>
      </c>
      <c r="L351" s="49">
        <f t="shared" si="27"/>
        <v>0.3</v>
      </c>
      <c r="M351" s="49">
        <f t="shared" si="28"/>
        <v>0.48053783990042226</v>
      </c>
      <c r="N351" s="144">
        <f t="shared" si="29"/>
        <v>0.78053783990042225</v>
      </c>
      <c r="O351" s="47"/>
      <c r="P351" s="47"/>
    </row>
    <row r="352" spans="1:16" hidden="1">
      <c r="A352" s="175">
        <v>349</v>
      </c>
      <c r="B352" s="165" t="s">
        <v>76</v>
      </c>
      <c r="C352" s="165" t="s">
        <v>66</v>
      </c>
      <c r="D352" s="165" t="s">
        <v>1107</v>
      </c>
      <c r="E352" s="165" t="s">
        <v>1344</v>
      </c>
      <c r="F352" s="156">
        <v>959</v>
      </c>
      <c r="G352" s="163">
        <v>1639522.5</v>
      </c>
      <c r="H352" s="10">
        <v>1212</v>
      </c>
      <c r="I352" s="10">
        <v>1453005</v>
      </c>
      <c r="J352" s="49">
        <f t="shared" si="25"/>
        <v>1.2638164754953076</v>
      </c>
      <c r="K352" s="49">
        <f t="shared" si="26"/>
        <v>0.88623669391545401</v>
      </c>
      <c r="L352" s="49">
        <f t="shared" si="27"/>
        <v>0.3</v>
      </c>
      <c r="M352" s="49">
        <f t="shared" si="28"/>
        <v>0.62036568574081774</v>
      </c>
      <c r="N352" s="144">
        <f t="shared" si="29"/>
        <v>0.92036568574081778</v>
      </c>
      <c r="O352" s="47"/>
      <c r="P352" s="47"/>
    </row>
    <row r="353" spans="1:16" hidden="1">
      <c r="A353" s="175">
        <v>350</v>
      </c>
      <c r="B353" s="165" t="s">
        <v>79</v>
      </c>
      <c r="C353" s="165" t="s">
        <v>66</v>
      </c>
      <c r="D353" s="165" t="s">
        <v>664</v>
      </c>
      <c r="E353" s="165" t="s">
        <v>665</v>
      </c>
      <c r="F353" s="156">
        <v>697</v>
      </c>
      <c r="G353" s="163">
        <v>1361017.25</v>
      </c>
      <c r="H353" s="10">
        <v>781</v>
      </c>
      <c r="I353" s="10">
        <v>1349360</v>
      </c>
      <c r="J353" s="49">
        <f t="shared" si="25"/>
        <v>1.12051649928264</v>
      </c>
      <c r="K353" s="49">
        <f t="shared" si="26"/>
        <v>0.99143489915355587</v>
      </c>
      <c r="L353" s="49">
        <f t="shared" si="27"/>
        <v>0.3</v>
      </c>
      <c r="M353" s="49">
        <f t="shared" si="28"/>
        <v>0.69400442940748908</v>
      </c>
      <c r="N353" s="144">
        <f t="shared" si="29"/>
        <v>0.99400442940748901</v>
      </c>
      <c r="O353" s="47"/>
      <c r="P353" s="47"/>
    </row>
    <row r="354" spans="1:16" hidden="1">
      <c r="A354" s="175">
        <v>351</v>
      </c>
      <c r="B354" s="165" t="s">
        <v>79</v>
      </c>
      <c r="C354" s="165" t="s">
        <v>66</v>
      </c>
      <c r="D354" s="165" t="s">
        <v>663</v>
      </c>
      <c r="E354" s="165" t="s">
        <v>1342</v>
      </c>
      <c r="F354" s="156">
        <v>610</v>
      </c>
      <c r="G354" s="163">
        <v>1189450.3</v>
      </c>
      <c r="H354" s="10">
        <v>882</v>
      </c>
      <c r="I354" s="10">
        <v>1212080</v>
      </c>
      <c r="J354" s="49">
        <f t="shared" si="25"/>
        <v>1.4459016393442623</v>
      </c>
      <c r="K354" s="49">
        <f t="shared" si="26"/>
        <v>1.0190253430513239</v>
      </c>
      <c r="L354" s="49">
        <f t="shared" si="27"/>
        <v>0.3</v>
      </c>
      <c r="M354" s="49">
        <f t="shared" si="28"/>
        <v>0.7</v>
      </c>
      <c r="N354" s="144">
        <f t="shared" si="29"/>
        <v>1</v>
      </c>
      <c r="O354" s="47"/>
      <c r="P354" s="47"/>
    </row>
    <row r="355" spans="1:16" hidden="1">
      <c r="A355" s="175">
        <v>352</v>
      </c>
      <c r="B355" s="165" t="s">
        <v>79</v>
      </c>
      <c r="C355" s="165" t="s">
        <v>66</v>
      </c>
      <c r="D355" s="165" t="s">
        <v>660</v>
      </c>
      <c r="E355" s="165" t="s">
        <v>1327</v>
      </c>
      <c r="F355" s="156">
        <v>674</v>
      </c>
      <c r="G355" s="163">
        <v>1312228.425</v>
      </c>
      <c r="H355" s="10">
        <v>984</v>
      </c>
      <c r="I355" s="10">
        <v>1174955</v>
      </c>
      <c r="J355" s="49">
        <f t="shared" si="25"/>
        <v>1.4599406528189911</v>
      </c>
      <c r="K355" s="49">
        <f t="shared" si="26"/>
        <v>0.8953890783153855</v>
      </c>
      <c r="L355" s="49">
        <f t="shared" si="27"/>
        <v>0.3</v>
      </c>
      <c r="M355" s="49">
        <f t="shared" si="28"/>
        <v>0.62677235482076976</v>
      </c>
      <c r="N355" s="144">
        <f t="shared" si="29"/>
        <v>0.92677235482076981</v>
      </c>
      <c r="O355" s="47"/>
      <c r="P355" s="47"/>
    </row>
    <row r="356" spans="1:16" hidden="1">
      <c r="A356" s="175">
        <v>353</v>
      </c>
      <c r="B356" s="165" t="s">
        <v>79</v>
      </c>
      <c r="C356" s="165" t="s">
        <v>66</v>
      </c>
      <c r="D356" s="165" t="s">
        <v>661</v>
      </c>
      <c r="E356" s="165" t="s">
        <v>662</v>
      </c>
      <c r="F356" s="156">
        <v>366</v>
      </c>
      <c r="G356" s="163">
        <v>717313.27500000002</v>
      </c>
      <c r="H356" s="10">
        <v>592</v>
      </c>
      <c r="I356" s="10">
        <v>730025</v>
      </c>
      <c r="J356" s="49">
        <f t="shared" si="25"/>
        <v>1.6174863387978142</v>
      </c>
      <c r="K356" s="49">
        <f t="shared" si="26"/>
        <v>1.0177213017561957</v>
      </c>
      <c r="L356" s="49">
        <f t="shared" si="27"/>
        <v>0.3</v>
      </c>
      <c r="M356" s="49">
        <f t="shared" si="28"/>
        <v>0.7</v>
      </c>
      <c r="N356" s="144">
        <f t="shared" si="29"/>
        <v>1</v>
      </c>
      <c r="O356" s="47"/>
      <c r="P356" s="47"/>
    </row>
    <row r="357" spans="1:16" hidden="1">
      <c r="A357" s="175">
        <v>354</v>
      </c>
      <c r="B357" s="165" t="s">
        <v>79</v>
      </c>
      <c r="C357" s="165" t="s">
        <v>66</v>
      </c>
      <c r="D357" s="165" t="s">
        <v>666</v>
      </c>
      <c r="E357" s="165" t="s">
        <v>1458</v>
      </c>
      <c r="F357" s="156">
        <v>704</v>
      </c>
      <c r="G357" s="163">
        <v>1377112.25</v>
      </c>
      <c r="H357" s="10">
        <v>894</v>
      </c>
      <c r="I357" s="10">
        <v>1359995</v>
      </c>
      <c r="J357" s="49">
        <f t="shared" si="25"/>
        <v>1.2698863636363635</v>
      </c>
      <c r="K357" s="49">
        <f t="shared" si="26"/>
        <v>0.9875701853643376</v>
      </c>
      <c r="L357" s="49">
        <f t="shared" si="27"/>
        <v>0.3</v>
      </c>
      <c r="M357" s="49">
        <f t="shared" si="28"/>
        <v>0.69129912975503627</v>
      </c>
      <c r="N357" s="144">
        <f t="shared" si="29"/>
        <v>0.9912991297550362</v>
      </c>
      <c r="O357" s="47"/>
      <c r="P357" s="47"/>
    </row>
    <row r="358" spans="1:16" hidden="1">
      <c r="A358" s="175">
        <v>355</v>
      </c>
      <c r="B358" s="165" t="s">
        <v>85</v>
      </c>
      <c r="C358" s="165" t="s">
        <v>66</v>
      </c>
      <c r="D358" s="165" t="s">
        <v>713</v>
      </c>
      <c r="E358" s="165" t="s">
        <v>1090</v>
      </c>
      <c r="F358" s="156">
        <v>743</v>
      </c>
      <c r="G358" s="163">
        <v>1437208.7</v>
      </c>
      <c r="H358" s="10">
        <v>711</v>
      </c>
      <c r="I358" s="10">
        <v>1258845</v>
      </c>
      <c r="J358" s="49">
        <f t="shared" si="25"/>
        <v>0.95693135935397045</v>
      </c>
      <c r="K358" s="49">
        <f t="shared" si="26"/>
        <v>0.8758957554320399</v>
      </c>
      <c r="L358" s="49">
        <f t="shared" si="27"/>
        <v>0.28707940780619112</v>
      </c>
      <c r="M358" s="49">
        <f t="shared" si="28"/>
        <v>0.61312702880242786</v>
      </c>
      <c r="N358" s="144">
        <f t="shared" si="29"/>
        <v>0.90020643660861899</v>
      </c>
      <c r="O358" s="47"/>
      <c r="P358" s="47"/>
    </row>
    <row r="359" spans="1:16" hidden="1">
      <c r="A359" s="175">
        <v>356</v>
      </c>
      <c r="B359" s="165" t="s">
        <v>85</v>
      </c>
      <c r="C359" s="165" t="s">
        <v>66</v>
      </c>
      <c r="D359" s="165" t="s">
        <v>716</v>
      </c>
      <c r="E359" s="165" t="s">
        <v>1092</v>
      </c>
      <c r="F359" s="156">
        <v>1587</v>
      </c>
      <c r="G359" s="163">
        <v>3100493.875</v>
      </c>
      <c r="H359" s="10">
        <v>1779</v>
      </c>
      <c r="I359" s="10">
        <v>2600405</v>
      </c>
      <c r="J359" s="49">
        <f t="shared" si="25"/>
        <v>1.1209829867674859</v>
      </c>
      <c r="K359" s="49">
        <f t="shared" si="26"/>
        <v>0.83870670442785511</v>
      </c>
      <c r="L359" s="49">
        <f t="shared" si="27"/>
        <v>0.3</v>
      </c>
      <c r="M359" s="49">
        <f t="shared" si="28"/>
        <v>0.58709469309949858</v>
      </c>
      <c r="N359" s="144">
        <f t="shared" si="29"/>
        <v>0.88709469309949851</v>
      </c>
      <c r="O359" s="47"/>
      <c r="P359" s="47"/>
    </row>
    <row r="360" spans="1:16" hidden="1">
      <c r="A360" s="175">
        <v>357</v>
      </c>
      <c r="B360" s="165" t="s">
        <v>85</v>
      </c>
      <c r="C360" s="165" t="s">
        <v>66</v>
      </c>
      <c r="D360" s="165" t="s">
        <v>714</v>
      </c>
      <c r="E360" s="165" t="s">
        <v>1091</v>
      </c>
      <c r="F360" s="156">
        <v>899</v>
      </c>
      <c r="G360" s="163">
        <v>1752538.2999999998</v>
      </c>
      <c r="H360" s="10">
        <v>1131</v>
      </c>
      <c r="I360" s="10">
        <v>1554210</v>
      </c>
      <c r="J360" s="49">
        <f t="shared" si="25"/>
        <v>1.2580645161290323</v>
      </c>
      <c r="K360" s="49">
        <f t="shared" si="26"/>
        <v>0.88683368574598354</v>
      </c>
      <c r="L360" s="49">
        <f t="shared" si="27"/>
        <v>0.3</v>
      </c>
      <c r="M360" s="49">
        <f t="shared" si="28"/>
        <v>0.62078358002218847</v>
      </c>
      <c r="N360" s="144">
        <f t="shared" si="29"/>
        <v>0.92078358002218841</v>
      </c>
      <c r="O360" s="47"/>
      <c r="P360" s="47"/>
    </row>
    <row r="361" spans="1:16" hidden="1">
      <c r="A361" s="175">
        <v>358</v>
      </c>
      <c r="B361" s="165" t="s">
        <v>85</v>
      </c>
      <c r="C361" s="165" t="s">
        <v>66</v>
      </c>
      <c r="D361" s="165" t="s">
        <v>715</v>
      </c>
      <c r="E361" s="165" t="s">
        <v>1459</v>
      </c>
      <c r="F361" s="156">
        <v>993</v>
      </c>
      <c r="G361" s="163">
        <v>1937190.25</v>
      </c>
      <c r="H361" s="10">
        <v>1084</v>
      </c>
      <c r="I361" s="10">
        <v>1645640</v>
      </c>
      <c r="J361" s="49">
        <f t="shared" si="25"/>
        <v>1.0916414904330312</v>
      </c>
      <c r="K361" s="49">
        <f t="shared" si="26"/>
        <v>0.84949839077498968</v>
      </c>
      <c r="L361" s="49">
        <f t="shared" si="27"/>
        <v>0.3</v>
      </c>
      <c r="M361" s="49">
        <f t="shared" si="28"/>
        <v>0.59464887354249274</v>
      </c>
      <c r="N361" s="144">
        <f t="shared" si="29"/>
        <v>0.89464887354249267</v>
      </c>
      <c r="O361" s="47"/>
      <c r="P361" s="47"/>
    </row>
    <row r="362" spans="1:16" hidden="1">
      <c r="A362" s="175">
        <v>359</v>
      </c>
      <c r="B362" s="165" t="s">
        <v>85</v>
      </c>
      <c r="C362" s="165" t="s">
        <v>66</v>
      </c>
      <c r="D362" s="165" t="s">
        <v>711</v>
      </c>
      <c r="E362" s="165" t="s">
        <v>1460</v>
      </c>
      <c r="F362" s="156">
        <v>748</v>
      </c>
      <c r="G362" s="163">
        <v>1470993.2250000001</v>
      </c>
      <c r="H362" s="10">
        <v>939</v>
      </c>
      <c r="I362" s="10">
        <v>1519360</v>
      </c>
      <c r="J362" s="49">
        <f t="shared" si="25"/>
        <v>1.2553475935828877</v>
      </c>
      <c r="K362" s="49">
        <f t="shared" si="26"/>
        <v>1.0328803519812269</v>
      </c>
      <c r="L362" s="49">
        <f t="shared" si="27"/>
        <v>0.3</v>
      </c>
      <c r="M362" s="49">
        <f t="shared" si="28"/>
        <v>0.7</v>
      </c>
      <c r="N362" s="144">
        <f t="shared" si="29"/>
        <v>1</v>
      </c>
      <c r="O362" s="47"/>
      <c r="P362" s="47"/>
    </row>
    <row r="363" spans="1:16" hidden="1">
      <c r="A363" s="175">
        <v>360</v>
      </c>
      <c r="B363" s="159" t="s">
        <v>89</v>
      </c>
      <c r="C363" s="159" t="s">
        <v>90</v>
      </c>
      <c r="D363" s="159" t="s">
        <v>776</v>
      </c>
      <c r="E363" s="159" t="s">
        <v>1295</v>
      </c>
      <c r="F363" s="156">
        <v>1064</v>
      </c>
      <c r="G363" s="163">
        <v>1922691.4500000002</v>
      </c>
      <c r="H363" s="10">
        <v>1312</v>
      </c>
      <c r="I363" s="10">
        <v>1933445</v>
      </c>
      <c r="J363" s="49">
        <f t="shared" si="25"/>
        <v>1.2330827067669172</v>
      </c>
      <c r="K363" s="49">
        <f t="shared" si="26"/>
        <v>1.0055929670878807</v>
      </c>
      <c r="L363" s="49">
        <f t="shared" si="27"/>
        <v>0.3</v>
      </c>
      <c r="M363" s="49">
        <f t="shared" si="28"/>
        <v>0.7</v>
      </c>
      <c r="N363" s="144">
        <f t="shared" si="29"/>
        <v>1</v>
      </c>
      <c r="O363" s="47"/>
      <c r="P363" s="47"/>
    </row>
    <row r="364" spans="1:16" hidden="1">
      <c r="A364" s="175">
        <v>361</v>
      </c>
      <c r="B364" s="159" t="s">
        <v>89</v>
      </c>
      <c r="C364" s="159" t="s">
        <v>90</v>
      </c>
      <c r="D364" s="159" t="s">
        <v>770</v>
      </c>
      <c r="E364" s="159" t="s">
        <v>1058</v>
      </c>
      <c r="F364" s="156">
        <v>912</v>
      </c>
      <c r="G364" s="163">
        <v>1556131.875</v>
      </c>
      <c r="H364" s="10">
        <v>1222</v>
      </c>
      <c r="I364" s="10">
        <v>1562720</v>
      </c>
      <c r="J364" s="49">
        <f t="shared" si="25"/>
        <v>1.3399122807017543</v>
      </c>
      <c r="K364" s="49">
        <f t="shared" si="26"/>
        <v>1.0042336546830262</v>
      </c>
      <c r="L364" s="49">
        <f t="shared" si="27"/>
        <v>0.3</v>
      </c>
      <c r="M364" s="49">
        <f t="shared" si="28"/>
        <v>0.7</v>
      </c>
      <c r="N364" s="144">
        <f t="shared" si="29"/>
        <v>1</v>
      </c>
      <c r="O364" s="47"/>
      <c r="P364" s="47"/>
    </row>
    <row r="365" spans="1:16" hidden="1">
      <c r="A365" s="175">
        <v>362</v>
      </c>
      <c r="B365" s="159" t="s">
        <v>89</v>
      </c>
      <c r="C365" s="159" t="s">
        <v>90</v>
      </c>
      <c r="D365" s="159" t="s">
        <v>778</v>
      </c>
      <c r="E365" s="159" t="s">
        <v>779</v>
      </c>
      <c r="F365" s="156">
        <v>802</v>
      </c>
      <c r="G365" s="163">
        <v>1407653.75</v>
      </c>
      <c r="H365" s="10">
        <v>839</v>
      </c>
      <c r="I365" s="10">
        <v>1429930</v>
      </c>
      <c r="J365" s="49">
        <f t="shared" si="25"/>
        <v>1.046134663341646</v>
      </c>
      <c r="K365" s="49">
        <f t="shared" si="26"/>
        <v>1.0158250919304552</v>
      </c>
      <c r="L365" s="49">
        <f t="shared" si="27"/>
        <v>0.3</v>
      </c>
      <c r="M365" s="49">
        <f t="shared" si="28"/>
        <v>0.7</v>
      </c>
      <c r="N365" s="144">
        <f t="shared" si="29"/>
        <v>1</v>
      </c>
      <c r="O365" s="47"/>
      <c r="P365" s="47"/>
    </row>
    <row r="366" spans="1:16" hidden="1">
      <c r="A366" s="175">
        <v>363</v>
      </c>
      <c r="B366" s="159" t="s">
        <v>89</v>
      </c>
      <c r="C366" s="159" t="s">
        <v>90</v>
      </c>
      <c r="D366" s="159" t="s">
        <v>774</v>
      </c>
      <c r="E366" s="159" t="s">
        <v>775</v>
      </c>
      <c r="F366" s="156">
        <v>721</v>
      </c>
      <c r="G366" s="163">
        <v>1222186.125</v>
      </c>
      <c r="H366" s="10">
        <v>1108</v>
      </c>
      <c r="I366" s="10">
        <v>1275970</v>
      </c>
      <c r="J366" s="49">
        <f t="shared" si="25"/>
        <v>1.536754507628294</v>
      </c>
      <c r="K366" s="49">
        <f t="shared" si="26"/>
        <v>1.0440062883220835</v>
      </c>
      <c r="L366" s="49">
        <f t="shared" si="27"/>
        <v>0.3</v>
      </c>
      <c r="M366" s="49">
        <f t="shared" si="28"/>
        <v>0.7</v>
      </c>
      <c r="N366" s="144">
        <f t="shared" si="29"/>
        <v>1</v>
      </c>
      <c r="O366" s="47"/>
      <c r="P366" s="47"/>
    </row>
    <row r="367" spans="1:16" hidden="1">
      <c r="A367" s="175">
        <v>364</v>
      </c>
      <c r="B367" s="159" t="s">
        <v>89</v>
      </c>
      <c r="C367" s="159" t="s">
        <v>90</v>
      </c>
      <c r="D367" s="159" t="s">
        <v>771</v>
      </c>
      <c r="E367" s="159" t="s">
        <v>772</v>
      </c>
      <c r="F367" s="156">
        <v>613</v>
      </c>
      <c r="G367" s="163">
        <v>1159677.2</v>
      </c>
      <c r="H367" s="10">
        <v>848</v>
      </c>
      <c r="I367" s="10">
        <v>1436660</v>
      </c>
      <c r="J367" s="49">
        <f t="shared" si="25"/>
        <v>1.3833605220228384</v>
      </c>
      <c r="K367" s="49">
        <f t="shared" si="26"/>
        <v>1.2388447405881569</v>
      </c>
      <c r="L367" s="49">
        <f t="shared" si="27"/>
        <v>0.3</v>
      </c>
      <c r="M367" s="49">
        <f t="shared" si="28"/>
        <v>0.7</v>
      </c>
      <c r="N367" s="144">
        <f t="shared" si="29"/>
        <v>1</v>
      </c>
      <c r="O367" s="47"/>
      <c r="P367" s="47"/>
    </row>
    <row r="368" spans="1:16" hidden="1">
      <c r="A368" s="175">
        <v>365</v>
      </c>
      <c r="B368" s="159" t="s">
        <v>89</v>
      </c>
      <c r="C368" s="159" t="s">
        <v>90</v>
      </c>
      <c r="D368" s="159" t="s">
        <v>780</v>
      </c>
      <c r="E368" s="159" t="s">
        <v>1461</v>
      </c>
      <c r="F368" s="156">
        <v>795</v>
      </c>
      <c r="G368" s="163">
        <v>1407511.875</v>
      </c>
      <c r="H368" s="10">
        <v>802</v>
      </c>
      <c r="I368" s="10">
        <v>1013410</v>
      </c>
      <c r="J368" s="49">
        <f t="shared" si="25"/>
        <v>1.0088050314465409</v>
      </c>
      <c r="K368" s="49">
        <f t="shared" si="26"/>
        <v>0.72000103018669026</v>
      </c>
      <c r="L368" s="49">
        <f t="shared" si="27"/>
        <v>0.3</v>
      </c>
      <c r="M368" s="49">
        <f t="shared" si="28"/>
        <v>0.50400072113068317</v>
      </c>
      <c r="N368" s="144">
        <f t="shared" si="29"/>
        <v>0.80400072113068322</v>
      </c>
      <c r="O368" s="47"/>
      <c r="P368" s="47"/>
    </row>
    <row r="369" spans="1:29" hidden="1">
      <c r="A369" s="175">
        <v>366</v>
      </c>
      <c r="B369" s="159" t="s">
        <v>89</v>
      </c>
      <c r="C369" s="159" t="s">
        <v>90</v>
      </c>
      <c r="D369" s="159" t="s">
        <v>777</v>
      </c>
      <c r="E369" s="159" t="s">
        <v>1462</v>
      </c>
      <c r="F369" s="156">
        <v>650</v>
      </c>
      <c r="G369" s="163">
        <v>1109183.625</v>
      </c>
      <c r="H369" s="10">
        <v>782</v>
      </c>
      <c r="I369" s="10">
        <v>986515</v>
      </c>
      <c r="J369" s="49">
        <f t="shared" si="25"/>
        <v>1.2030769230769232</v>
      </c>
      <c r="K369" s="49">
        <f t="shared" si="26"/>
        <v>0.88940638661159466</v>
      </c>
      <c r="L369" s="49">
        <f t="shared" si="27"/>
        <v>0.3</v>
      </c>
      <c r="M369" s="49">
        <f t="shared" si="28"/>
        <v>0.62258447062811617</v>
      </c>
      <c r="N369" s="144">
        <f t="shared" si="29"/>
        <v>0.9225844706281161</v>
      </c>
      <c r="O369" s="47"/>
      <c r="P369" s="47"/>
    </row>
    <row r="370" spans="1:29" hidden="1">
      <c r="A370" s="175">
        <v>367</v>
      </c>
      <c r="B370" s="159" t="s">
        <v>89</v>
      </c>
      <c r="C370" s="159" t="s">
        <v>90</v>
      </c>
      <c r="D370" s="159" t="s">
        <v>773</v>
      </c>
      <c r="E370" s="159" t="s">
        <v>537</v>
      </c>
      <c r="F370" s="156">
        <v>691</v>
      </c>
      <c r="G370" s="163">
        <v>1277333.4750000001</v>
      </c>
      <c r="H370" s="10">
        <v>510</v>
      </c>
      <c r="I370" s="10">
        <v>696550</v>
      </c>
      <c r="J370" s="49">
        <f t="shared" si="25"/>
        <v>0.73806078147612153</v>
      </c>
      <c r="K370" s="49">
        <f t="shared" si="26"/>
        <v>0.54531570152422404</v>
      </c>
      <c r="L370" s="49">
        <f t="shared" si="27"/>
        <v>0.22141823444283645</v>
      </c>
      <c r="M370" s="49">
        <f t="shared" si="28"/>
        <v>0.38172099106695678</v>
      </c>
      <c r="N370" s="144">
        <f t="shared" si="29"/>
        <v>0.60313922550979326</v>
      </c>
      <c r="O370" s="47"/>
      <c r="P370" s="47"/>
    </row>
    <row r="371" spans="1:29" hidden="1">
      <c r="A371" s="175">
        <v>368</v>
      </c>
      <c r="B371" s="169" t="s">
        <v>92</v>
      </c>
      <c r="C371" s="169" t="s">
        <v>90</v>
      </c>
      <c r="D371" s="169" t="s">
        <v>781</v>
      </c>
      <c r="E371" s="169" t="s">
        <v>782</v>
      </c>
      <c r="F371" s="156">
        <v>1385</v>
      </c>
      <c r="G371" s="163">
        <v>2675826.7999999998</v>
      </c>
      <c r="H371" s="10">
        <v>1352</v>
      </c>
      <c r="I371" s="10">
        <v>2714015</v>
      </c>
      <c r="J371" s="49">
        <f t="shared" si="25"/>
        <v>0.97617328519855595</v>
      </c>
      <c r="K371" s="49">
        <f t="shared" si="26"/>
        <v>1.014271551506996</v>
      </c>
      <c r="L371" s="49">
        <f t="shared" si="27"/>
        <v>0.29285198555956676</v>
      </c>
      <c r="M371" s="49">
        <f t="shared" si="28"/>
        <v>0.7</v>
      </c>
      <c r="N371" s="144">
        <f t="shared" si="29"/>
        <v>0.99285198555956677</v>
      </c>
      <c r="O371" s="47"/>
      <c r="P371" s="47"/>
    </row>
    <row r="372" spans="1:29" hidden="1">
      <c r="A372" s="175">
        <v>369</v>
      </c>
      <c r="B372" s="169" t="s">
        <v>92</v>
      </c>
      <c r="C372" s="169" t="s">
        <v>90</v>
      </c>
      <c r="D372" s="169" t="s">
        <v>783</v>
      </c>
      <c r="E372" s="169" t="s">
        <v>353</v>
      </c>
      <c r="F372" s="156">
        <v>922</v>
      </c>
      <c r="G372" s="163">
        <v>1513516.45</v>
      </c>
      <c r="H372" s="10">
        <v>932</v>
      </c>
      <c r="I372" s="10">
        <v>1304915</v>
      </c>
      <c r="J372" s="49">
        <f t="shared" si="25"/>
        <v>1.0108459869848156</v>
      </c>
      <c r="K372" s="49">
        <f t="shared" si="26"/>
        <v>0.86217430937073725</v>
      </c>
      <c r="L372" s="49">
        <f t="shared" si="27"/>
        <v>0.3</v>
      </c>
      <c r="M372" s="49">
        <f t="shared" si="28"/>
        <v>0.60352201655951598</v>
      </c>
      <c r="N372" s="144">
        <f t="shared" si="29"/>
        <v>0.90352201655951592</v>
      </c>
      <c r="O372" s="47"/>
      <c r="P372" s="47"/>
    </row>
    <row r="373" spans="1:29" hidden="1">
      <c r="A373" s="175">
        <v>370</v>
      </c>
      <c r="B373" s="169" t="s">
        <v>92</v>
      </c>
      <c r="C373" s="169" t="s">
        <v>90</v>
      </c>
      <c r="D373" s="169" t="s">
        <v>786</v>
      </c>
      <c r="E373" s="169" t="s">
        <v>787</v>
      </c>
      <c r="F373" s="156">
        <v>779</v>
      </c>
      <c r="G373" s="163">
        <v>1254160.2</v>
      </c>
      <c r="H373" s="10">
        <v>788</v>
      </c>
      <c r="I373" s="10">
        <v>1141935</v>
      </c>
      <c r="J373" s="49">
        <f t="shared" si="25"/>
        <v>1.011553273427471</v>
      </c>
      <c r="K373" s="49">
        <f t="shared" si="26"/>
        <v>0.91051765157274167</v>
      </c>
      <c r="L373" s="49">
        <f t="shared" si="27"/>
        <v>0.3</v>
      </c>
      <c r="M373" s="49">
        <f t="shared" si="28"/>
        <v>0.63736235610091918</v>
      </c>
      <c r="N373" s="144">
        <f t="shared" si="29"/>
        <v>0.93736235610091923</v>
      </c>
      <c r="O373" s="47"/>
      <c r="P373" s="47"/>
    </row>
    <row r="374" spans="1:29" hidden="1">
      <c r="A374" s="175">
        <v>371</v>
      </c>
      <c r="B374" s="169" t="s">
        <v>92</v>
      </c>
      <c r="C374" s="169" t="s">
        <v>90</v>
      </c>
      <c r="D374" s="169" t="s">
        <v>784</v>
      </c>
      <c r="E374" s="169" t="s">
        <v>785</v>
      </c>
      <c r="F374" s="156">
        <v>796</v>
      </c>
      <c r="G374" s="163">
        <v>1350540.2</v>
      </c>
      <c r="H374" s="10">
        <v>671</v>
      </c>
      <c r="I374" s="10">
        <v>1072415</v>
      </c>
      <c r="J374" s="49">
        <f t="shared" si="25"/>
        <v>0.84296482412060303</v>
      </c>
      <c r="K374" s="49">
        <f t="shared" si="26"/>
        <v>0.79406373834707034</v>
      </c>
      <c r="L374" s="49">
        <f t="shared" si="27"/>
        <v>0.2528894472361809</v>
      </c>
      <c r="M374" s="49">
        <f t="shared" si="28"/>
        <v>0.55584461684294917</v>
      </c>
      <c r="N374" s="144">
        <f t="shared" si="29"/>
        <v>0.80873406407913007</v>
      </c>
      <c r="O374" s="47"/>
      <c r="P374" s="47"/>
    </row>
    <row r="375" spans="1:29" hidden="1">
      <c r="A375" s="175">
        <v>372</v>
      </c>
      <c r="B375" s="159" t="s">
        <v>1372</v>
      </c>
      <c r="C375" s="159" t="s">
        <v>90</v>
      </c>
      <c r="D375" s="159" t="s">
        <v>788</v>
      </c>
      <c r="E375" s="159" t="s">
        <v>789</v>
      </c>
      <c r="F375" s="156">
        <v>2553</v>
      </c>
      <c r="G375" s="163">
        <v>5709243.7750000004</v>
      </c>
      <c r="H375" s="10">
        <v>1904</v>
      </c>
      <c r="I375" s="10">
        <v>4027735</v>
      </c>
      <c r="J375" s="49">
        <f t="shared" si="25"/>
        <v>0.74578926752839791</v>
      </c>
      <c r="K375" s="49">
        <f t="shared" si="26"/>
        <v>0.70547609433615399</v>
      </c>
      <c r="L375" s="49">
        <f t="shared" si="27"/>
        <v>0.22373678025851937</v>
      </c>
      <c r="M375" s="49">
        <f t="shared" si="28"/>
        <v>0.49383326603530775</v>
      </c>
      <c r="N375" s="144">
        <f t="shared" si="29"/>
        <v>0.71757004629382715</v>
      </c>
      <c r="O375" s="215"/>
      <c r="P375" s="215"/>
      <c r="Q375" s="57"/>
      <c r="R375" s="57"/>
      <c r="S375" s="57"/>
      <c r="T375" s="57"/>
      <c r="U375" s="57"/>
      <c r="V375" s="57"/>
      <c r="W375" s="57"/>
      <c r="X375" s="57"/>
      <c r="Y375" s="57"/>
      <c r="Z375" s="57"/>
      <c r="AA375" s="57"/>
      <c r="AB375" s="57"/>
      <c r="AC375" s="57"/>
    </row>
    <row r="376" spans="1:29" hidden="1">
      <c r="A376" s="175">
        <v>373</v>
      </c>
      <c r="B376" s="159" t="s">
        <v>1372</v>
      </c>
      <c r="C376" s="159" t="s">
        <v>90</v>
      </c>
      <c r="D376" s="159" t="s">
        <v>790</v>
      </c>
      <c r="E376" s="159" t="s">
        <v>1209</v>
      </c>
      <c r="F376" s="156">
        <v>594</v>
      </c>
      <c r="G376" s="163">
        <v>1266695.75</v>
      </c>
      <c r="H376" s="10">
        <v>988</v>
      </c>
      <c r="I376" s="10">
        <v>1425770</v>
      </c>
      <c r="J376" s="49">
        <f t="shared" si="25"/>
        <v>1.6632996632996633</v>
      </c>
      <c r="K376" s="49">
        <f t="shared" si="26"/>
        <v>1.1255820507805445</v>
      </c>
      <c r="L376" s="49">
        <f t="shared" si="27"/>
        <v>0.3</v>
      </c>
      <c r="M376" s="49">
        <f t="shared" si="28"/>
        <v>0.7</v>
      </c>
      <c r="N376" s="144">
        <f t="shared" si="29"/>
        <v>1</v>
      </c>
      <c r="O376" s="215"/>
      <c r="P376" s="215"/>
      <c r="Q376" s="57"/>
      <c r="R376" s="57"/>
      <c r="S376" s="57"/>
      <c r="T376" s="57"/>
      <c r="U376" s="57"/>
      <c r="V376" s="57"/>
      <c r="W376" s="57"/>
      <c r="X376" s="57"/>
      <c r="Y376" s="57"/>
      <c r="Z376" s="57"/>
      <c r="AA376" s="57"/>
      <c r="AB376" s="57"/>
      <c r="AC376" s="57"/>
    </row>
    <row r="377" spans="1:29" hidden="1">
      <c r="A377" s="175">
        <v>374</v>
      </c>
      <c r="B377" s="159" t="s">
        <v>1372</v>
      </c>
      <c r="C377" s="159" t="s">
        <v>90</v>
      </c>
      <c r="D377" s="159" t="s">
        <v>792</v>
      </c>
      <c r="E377" s="159" t="s">
        <v>1210</v>
      </c>
      <c r="F377" s="156">
        <v>1044</v>
      </c>
      <c r="G377" s="163">
        <v>2134757.6749999998</v>
      </c>
      <c r="H377" s="10">
        <v>1043</v>
      </c>
      <c r="I377" s="10">
        <v>1559010</v>
      </c>
      <c r="J377" s="49">
        <f t="shared" si="25"/>
        <v>0.99904214559386972</v>
      </c>
      <c r="K377" s="49">
        <f t="shared" si="26"/>
        <v>0.73029834639193891</v>
      </c>
      <c r="L377" s="49">
        <f t="shared" si="27"/>
        <v>0.29971264367816092</v>
      </c>
      <c r="M377" s="49">
        <f t="shared" si="28"/>
        <v>0.51120884247435716</v>
      </c>
      <c r="N377" s="144">
        <f t="shared" si="29"/>
        <v>0.81092148615251802</v>
      </c>
      <c r="O377" s="215"/>
      <c r="P377" s="215"/>
      <c r="Q377" s="57"/>
      <c r="R377" s="57"/>
      <c r="S377" s="57"/>
      <c r="T377" s="57"/>
      <c r="U377" s="57"/>
      <c r="V377" s="57"/>
      <c r="W377" s="57"/>
      <c r="X377" s="57"/>
      <c r="Y377" s="57"/>
      <c r="Z377" s="57"/>
      <c r="AA377" s="57"/>
      <c r="AB377" s="57"/>
      <c r="AC377" s="57"/>
    </row>
    <row r="378" spans="1:29" hidden="1">
      <c r="A378" s="175">
        <v>375</v>
      </c>
      <c r="B378" s="159" t="s">
        <v>1372</v>
      </c>
      <c r="C378" s="159" t="s">
        <v>90</v>
      </c>
      <c r="D378" s="159" t="s">
        <v>791</v>
      </c>
      <c r="E378" s="159" t="s">
        <v>1211</v>
      </c>
      <c r="F378" s="156">
        <v>722</v>
      </c>
      <c r="G378" s="163">
        <v>1552928.2</v>
      </c>
      <c r="H378" s="10">
        <v>745</v>
      </c>
      <c r="I378" s="10">
        <v>1156130</v>
      </c>
      <c r="J378" s="49">
        <f t="shared" si="25"/>
        <v>1.0318559556786704</v>
      </c>
      <c r="K378" s="49">
        <f t="shared" si="26"/>
        <v>0.74448387246751013</v>
      </c>
      <c r="L378" s="49">
        <f t="shared" si="27"/>
        <v>0.3</v>
      </c>
      <c r="M378" s="49">
        <f t="shared" si="28"/>
        <v>0.52113871072725704</v>
      </c>
      <c r="N378" s="144">
        <f t="shared" si="29"/>
        <v>0.82113871072725697</v>
      </c>
      <c r="O378" s="215"/>
      <c r="P378" s="215"/>
      <c r="Q378" s="57"/>
      <c r="R378" s="57"/>
      <c r="S378" s="57"/>
      <c r="T378" s="57"/>
      <c r="U378" s="57"/>
      <c r="V378" s="57"/>
      <c r="W378" s="57"/>
      <c r="X378" s="57"/>
      <c r="Y378" s="57"/>
      <c r="Z378" s="57"/>
      <c r="AA378" s="57"/>
      <c r="AB378" s="57"/>
      <c r="AC378" s="57"/>
    </row>
    <row r="379" spans="1:29">
      <c r="A379" s="175">
        <v>376</v>
      </c>
      <c r="B379" s="159" t="s">
        <v>1303</v>
      </c>
      <c r="C379" s="159" t="s">
        <v>90</v>
      </c>
      <c r="D379" s="159" t="s">
        <v>793</v>
      </c>
      <c r="E379" s="159" t="s">
        <v>794</v>
      </c>
      <c r="F379" s="156">
        <v>789</v>
      </c>
      <c r="G379" s="163">
        <v>1512884.65</v>
      </c>
      <c r="H379" s="10">
        <v>237</v>
      </c>
      <c r="I379" s="10">
        <v>351540</v>
      </c>
      <c r="J379" s="49">
        <f t="shared" si="25"/>
        <v>0.30038022813688214</v>
      </c>
      <c r="K379" s="49">
        <f t="shared" si="26"/>
        <v>0.23236404705408309</v>
      </c>
      <c r="L379" s="49">
        <f t="shared" si="27"/>
        <v>9.0114068441064635E-2</v>
      </c>
      <c r="M379" s="49">
        <f t="shared" si="28"/>
        <v>0.16265483293785815</v>
      </c>
      <c r="N379" s="144">
        <f t="shared" si="29"/>
        <v>0.25276890137892277</v>
      </c>
      <c r="O379" s="47"/>
      <c r="P379" s="47"/>
    </row>
    <row r="380" spans="1:29">
      <c r="A380" s="175">
        <v>377</v>
      </c>
      <c r="B380" s="159" t="s">
        <v>1303</v>
      </c>
      <c r="C380" s="159" t="s">
        <v>90</v>
      </c>
      <c r="D380" s="159" t="s">
        <v>795</v>
      </c>
      <c r="E380" s="159" t="s">
        <v>796</v>
      </c>
      <c r="F380" s="156">
        <v>1137</v>
      </c>
      <c r="G380" s="163">
        <v>1968443.6749999998</v>
      </c>
      <c r="H380" s="10">
        <v>961</v>
      </c>
      <c r="I380" s="10">
        <v>1345265</v>
      </c>
      <c r="J380" s="49">
        <f t="shared" si="25"/>
        <v>0.84520668425681622</v>
      </c>
      <c r="K380" s="49">
        <f t="shared" si="26"/>
        <v>0.68341554146831263</v>
      </c>
      <c r="L380" s="49">
        <f t="shared" si="27"/>
        <v>0.25356200527704487</v>
      </c>
      <c r="M380" s="49">
        <f t="shared" si="28"/>
        <v>0.47839087902781879</v>
      </c>
      <c r="N380" s="144">
        <f t="shared" si="29"/>
        <v>0.73195288430486372</v>
      </c>
      <c r="O380" s="47"/>
      <c r="P380" s="47"/>
    </row>
    <row r="381" spans="1:29">
      <c r="A381" s="175">
        <v>378</v>
      </c>
      <c r="B381" s="159" t="s">
        <v>1303</v>
      </c>
      <c r="C381" s="159" t="s">
        <v>90</v>
      </c>
      <c r="D381" s="159" t="s">
        <v>797</v>
      </c>
      <c r="E381" s="159" t="s">
        <v>798</v>
      </c>
      <c r="F381" s="156">
        <v>945</v>
      </c>
      <c r="G381" s="163">
        <v>1622745.2749999999</v>
      </c>
      <c r="H381" s="10">
        <v>706</v>
      </c>
      <c r="I381" s="10">
        <v>916780</v>
      </c>
      <c r="J381" s="49">
        <f t="shared" si="25"/>
        <v>0.74708994708994714</v>
      </c>
      <c r="K381" s="49">
        <f t="shared" si="26"/>
        <v>0.56495619745372549</v>
      </c>
      <c r="L381" s="49">
        <f t="shared" si="27"/>
        <v>0.22412698412698415</v>
      </c>
      <c r="M381" s="49">
        <f t="shared" si="28"/>
        <v>0.39546933821760782</v>
      </c>
      <c r="N381" s="144">
        <f t="shared" si="29"/>
        <v>0.61959632234459194</v>
      </c>
      <c r="O381" s="47"/>
      <c r="P381" s="47"/>
    </row>
    <row r="382" spans="1:29" hidden="1">
      <c r="A382" s="175">
        <v>379</v>
      </c>
      <c r="B382" s="159" t="s">
        <v>95</v>
      </c>
      <c r="C382" s="159" t="s">
        <v>90</v>
      </c>
      <c r="D382" s="159" t="s">
        <v>803</v>
      </c>
      <c r="E382" s="159" t="s">
        <v>1212</v>
      </c>
      <c r="F382" s="156">
        <v>1839</v>
      </c>
      <c r="G382" s="163">
        <v>4462587.1500000004</v>
      </c>
      <c r="H382" s="10">
        <v>1444</v>
      </c>
      <c r="I382" s="10">
        <v>2723095</v>
      </c>
      <c r="J382" s="49">
        <f t="shared" si="25"/>
        <v>0.78520935290918981</v>
      </c>
      <c r="K382" s="49">
        <f t="shared" si="26"/>
        <v>0.61020544999328463</v>
      </c>
      <c r="L382" s="49">
        <f t="shared" si="27"/>
        <v>0.23556280587275694</v>
      </c>
      <c r="M382" s="49">
        <f t="shared" si="28"/>
        <v>0.42714381499529924</v>
      </c>
      <c r="N382" s="144">
        <f t="shared" si="29"/>
        <v>0.66270662086805621</v>
      </c>
      <c r="O382" s="47"/>
      <c r="P382" s="47"/>
    </row>
    <row r="383" spans="1:29" hidden="1">
      <c r="A383" s="175">
        <v>380</v>
      </c>
      <c r="B383" s="159" t="s">
        <v>95</v>
      </c>
      <c r="C383" s="159" t="s">
        <v>90</v>
      </c>
      <c r="D383" s="159" t="s">
        <v>805</v>
      </c>
      <c r="E383" s="159" t="s">
        <v>806</v>
      </c>
      <c r="F383" s="156">
        <v>629</v>
      </c>
      <c r="G383" s="163">
        <v>1512690.325</v>
      </c>
      <c r="H383" s="10">
        <v>1089</v>
      </c>
      <c r="I383" s="10">
        <v>1313805</v>
      </c>
      <c r="J383" s="49">
        <f t="shared" si="25"/>
        <v>1.7313195548489666</v>
      </c>
      <c r="K383" s="49">
        <f t="shared" si="26"/>
        <v>0.86852211472959617</v>
      </c>
      <c r="L383" s="49">
        <f t="shared" si="27"/>
        <v>0.3</v>
      </c>
      <c r="M383" s="49">
        <f t="shared" si="28"/>
        <v>0.60796548031071729</v>
      </c>
      <c r="N383" s="144">
        <f t="shared" si="29"/>
        <v>0.90796548031071733</v>
      </c>
      <c r="O383" s="47"/>
      <c r="P383" s="47"/>
    </row>
    <row r="384" spans="1:29" hidden="1">
      <c r="A384" s="175">
        <v>381</v>
      </c>
      <c r="B384" s="159" t="s">
        <v>95</v>
      </c>
      <c r="C384" s="159" t="s">
        <v>90</v>
      </c>
      <c r="D384" s="159" t="s">
        <v>808</v>
      </c>
      <c r="E384" s="159" t="s">
        <v>1089</v>
      </c>
      <c r="F384" s="156">
        <v>581</v>
      </c>
      <c r="G384" s="163">
        <v>1283169.55</v>
      </c>
      <c r="H384" s="10">
        <v>915</v>
      </c>
      <c r="I384" s="10">
        <v>1177710</v>
      </c>
      <c r="J384" s="49">
        <f t="shared" si="25"/>
        <v>1.5748709122203097</v>
      </c>
      <c r="K384" s="49">
        <f t="shared" si="26"/>
        <v>0.91781323832068795</v>
      </c>
      <c r="L384" s="49">
        <f t="shared" si="27"/>
        <v>0.3</v>
      </c>
      <c r="M384" s="49">
        <f t="shared" si="28"/>
        <v>0.64246926682448158</v>
      </c>
      <c r="N384" s="144">
        <f t="shared" si="29"/>
        <v>0.94246926682448162</v>
      </c>
      <c r="O384" s="47"/>
      <c r="P384" s="47"/>
    </row>
    <row r="385" spans="1:16" hidden="1">
      <c r="A385" s="175">
        <v>382</v>
      </c>
      <c r="B385" s="159" t="s">
        <v>95</v>
      </c>
      <c r="C385" s="159" t="s">
        <v>90</v>
      </c>
      <c r="D385" s="159" t="s">
        <v>807</v>
      </c>
      <c r="E385" s="159" t="s">
        <v>1213</v>
      </c>
      <c r="F385" s="156">
        <v>687</v>
      </c>
      <c r="G385" s="163">
        <v>1466210.325</v>
      </c>
      <c r="H385" s="10">
        <v>1107</v>
      </c>
      <c r="I385" s="10">
        <v>1780130</v>
      </c>
      <c r="J385" s="49">
        <f t="shared" si="25"/>
        <v>1.6113537117903931</v>
      </c>
      <c r="K385" s="49">
        <f t="shared" si="26"/>
        <v>1.2141027584156454</v>
      </c>
      <c r="L385" s="49">
        <f t="shared" si="27"/>
        <v>0.3</v>
      </c>
      <c r="M385" s="49">
        <f t="shared" si="28"/>
        <v>0.7</v>
      </c>
      <c r="N385" s="144">
        <f t="shared" si="29"/>
        <v>1</v>
      </c>
      <c r="O385" s="47"/>
      <c r="P385" s="47"/>
    </row>
    <row r="386" spans="1:16" hidden="1">
      <c r="A386" s="175">
        <v>383</v>
      </c>
      <c r="B386" s="159" t="s">
        <v>95</v>
      </c>
      <c r="C386" s="159" t="s">
        <v>90</v>
      </c>
      <c r="D386" s="159" t="s">
        <v>804</v>
      </c>
      <c r="E386" s="159" t="s">
        <v>1214</v>
      </c>
      <c r="F386" s="156">
        <v>632</v>
      </c>
      <c r="G386" s="163">
        <v>1143211.1000000001</v>
      </c>
      <c r="H386" s="10">
        <v>867</v>
      </c>
      <c r="I386" s="10">
        <v>1083695</v>
      </c>
      <c r="J386" s="49">
        <f t="shared" si="25"/>
        <v>1.3718354430379747</v>
      </c>
      <c r="K386" s="49">
        <f t="shared" si="26"/>
        <v>0.94793953627637095</v>
      </c>
      <c r="L386" s="49">
        <f t="shared" si="27"/>
        <v>0.3</v>
      </c>
      <c r="M386" s="49">
        <f t="shared" si="28"/>
        <v>0.66355767539345967</v>
      </c>
      <c r="N386" s="144">
        <f t="shared" si="29"/>
        <v>0.9635576753934596</v>
      </c>
      <c r="O386" s="47"/>
      <c r="P386" s="47"/>
    </row>
    <row r="387" spans="1:16" hidden="1">
      <c r="A387" s="175">
        <v>384</v>
      </c>
      <c r="B387" s="159" t="s">
        <v>97</v>
      </c>
      <c r="C387" s="159" t="s">
        <v>90</v>
      </c>
      <c r="D387" s="159" t="s">
        <v>802</v>
      </c>
      <c r="E387" s="159" t="s">
        <v>1215</v>
      </c>
      <c r="F387" s="156">
        <v>809</v>
      </c>
      <c r="G387" s="163">
        <v>1533317.3</v>
      </c>
      <c r="H387" s="10">
        <v>661</v>
      </c>
      <c r="I387" s="10">
        <v>1047555</v>
      </c>
      <c r="J387" s="49">
        <f t="shared" si="25"/>
        <v>0.81705809641532756</v>
      </c>
      <c r="K387" s="49">
        <f t="shared" si="26"/>
        <v>0.68319518732358919</v>
      </c>
      <c r="L387" s="49">
        <f t="shared" si="27"/>
        <v>0.24511742892459826</v>
      </c>
      <c r="M387" s="49">
        <f t="shared" si="28"/>
        <v>0.47823663112651238</v>
      </c>
      <c r="N387" s="144">
        <f t="shared" si="29"/>
        <v>0.72335406005111058</v>
      </c>
      <c r="O387" s="47"/>
      <c r="P387" s="47"/>
    </row>
    <row r="388" spans="1:16" hidden="1">
      <c r="A388" s="175">
        <v>385</v>
      </c>
      <c r="B388" s="159" t="s">
        <v>97</v>
      </c>
      <c r="C388" s="159" t="s">
        <v>90</v>
      </c>
      <c r="D388" s="159" t="s">
        <v>799</v>
      </c>
      <c r="E388" s="159" t="s">
        <v>1216</v>
      </c>
      <c r="F388" s="156">
        <v>875</v>
      </c>
      <c r="G388" s="163">
        <v>1514291.875</v>
      </c>
      <c r="H388" s="10">
        <v>801</v>
      </c>
      <c r="I388" s="10">
        <v>1070590</v>
      </c>
      <c r="J388" s="49">
        <f t="shared" ref="J388:J450" si="30">IFERROR(H388/F388,0)</f>
        <v>0.91542857142857148</v>
      </c>
      <c r="K388" s="49">
        <f t="shared" ref="K388:K450" si="31">IFERROR(I388/G388,0)</f>
        <v>0.70699051990885176</v>
      </c>
      <c r="L388" s="49">
        <f t="shared" si="27"/>
        <v>0.27462857142857144</v>
      </c>
      <c r="M388" s="49">
        <f t="shared" si="28"/>
        <v>0.49489336393619621</v>
      </c>
      <c r="N388" s="144">
        <f t="shared" si="29"/>
        <v>0.76952193536476765</v>
      </c>
      <c r="O388" s="47"/>
      <c r="P388" s="47"/>
    </row>
    <row r="389" spans="1:16" hidden="1">
      <c r="A389" s="175">
        <v>386</v>
      </c>
      <c r="B389" s="159" t="s">
        <v>97</v>
      </c>
      <c r="C389" s="159" t="s">
        <v>90</v>
      </c>
      <c r="D389" s="159" t="s">
        <v>801</v>
      </c>
      <c r="E389" s="159" t="s">
        <v>1217</v>
      </c>
      <c r="F389" s="156">
        <v>976</v>
      </c>
      <c r="G389" s="163">
        <v>1735081.95</v>
      </c>
      <c r="H389" s="10">
        <v>851</v>
      </c>
      <c r="I389" s="10">
        <v>1107795</v>
      </c>
      <c r="J389" s="49">
        <f t="shared" si="30"/>
        <v>0.87192622950819676</v>
      </c>
      <c r="K389" s="49">
        <f t="shared" si="31"/>
        <v>0.63846840202562194</v>
      </c>
      <c r="L389" s="49">
        <f t="shared" ref="L389:L451" si="32">IF((J389*0.3)&gt;30%,30%,(J389*0.3))</f>
        <v>0.26157786885245904</v>
      </c>
      <c r="M389" s="49">
        <f t="shared" ref="M389:M451" si="33">IF((K389*0.7)&gt;70%,70%,(K389*0.7))</f>
        <v>0.44692788141793532</v>
      </c>
      <c r="N389" s="144">
        <f t="shared" ref="N389:N451" si="34">L389+M389</f>
        <v>0.70850575027039442</v>
      </c>
      <c r="O389" s="47"/>
      <c r="P389" s="47"/>
    </row>
    <row r="390" spans="1:16" hidden="1">
      <c r="A390" s="175">
        <v>387</v>
      </c>
      <c r="B390" s="159" t="s">
        <v>97</v>
      </c>
      <c r="C390" s="159" t="s">
        <v>90</v>
      </c>
      <c r="D390" s="159" t="s">
        <v>800</v>
      </c>
      <c r="E390" s="159" t="s">
        <v>324</v>
      </c>
      <c r="F390" s="156">
        <v>740</v>
      </c>
      <c r="G390" s="163">
        <v>1286874.6499999999</v>
      </c>
      <c r="H390" s="10">
        <v>786</v>
      </c>
      <c r="I390" s="10">
        <v>1215945</v>
      </c>
      <c r="J390" s="49">
        <f t="shared" si="30"/>
        <v>1.0621621621621622</v>
      </c>
      <c r="K390" s="49">
        <f t="shared" si="31"/>
        <v>0.94488223853038067</v>
      </c>
      <c r="L390" s="49">
        <f t="shared" si="32"/>
        <v>0.3</v>
      </c>
      <c r="M390" s="49">
        <f t="shared" si="33"/>
        <v>0.66141756697126641</v>
      </c>
      <c r="N390" s="144">
        <f t="shared" si="34"/>
        <v>0.96141756697126635</v>
      </c>
      <c r="O390" s="47"/>
      <c r="P390" s="47"/>
    </row>
    <row r="391" spans="1:16" hidden="1">
      <c r="A391" s="175">
        <v>388</v>
      </c>
      <c r="B391" s="159" t="s">
        <v>98</v>
      </c>
      <c r="C391" s="159" t="s">
        <v>90</v>
      </c>
      <c r="D391" s="159" t="s">
        <v>809</v>
      </c>
      <c r="E391" s="159" t="s">
        <v>1246</v>
      </c>
      <c r="F391" s="156">
        <v>722</v>
      </c>
      <c r="G391" s="163">
        <v>888850.22499999998</v>
      </c>
      <c r="H391" s="10">
        <v>722</v>
      </c>
      <c r="I391" s="10">
        <v>788930</v>
      </c>
      <c r="J391" s="49">
        <f t="shared" si="30"/>
        <v>1</v>
      </c>
      <c r="K391" s="49">
        <f t="shared" si="31"/>
        <v>0.88758485716758417</v>
      </c>
      <c r="L391" s="49">
        <f t="shared" si="32"/>
        <v>0.3</v>
      </c>
      <c r="M391" s="49">
        <f t="shared" si="33"/>
        <v>0.62130940001730883</v>
      </c>
      <c r="N391" s="144">
        <f t="shared" si="34"/>
        <v>0.92130940001730877</v>
      </c>
      <c r="O391" s="47"/>
      <c r="P391" s="47"/>
    </row>
    <row r="392" spans="1:16" hidden="1">
      <c r="A392" s="175">
        <v>389</v>
      </c>
      <c r="B392" s="159" t="s">
        <v>98</v>
      </c>
      <c r="C392" s="159" t="s">
        <v>90</v>
      </c>
      <c r="D392" s="159" t="s">
        <v>816</v>
      </c>
      <c r="E392" s="159" t="s">
        <v>1247</v>
      </c>
      <c r="F392" s="156">
        <v>1296</v>
      </c>
      <c r="G392" s="163">
        <v>1537839.25</v>
      </c>
      <c r="H392" s="10">
        <v>995</v>
      </c>
      <c r="I392" s="10">
        <v>1236215</v>
      </c>
      <c r="J392" s="49">
        <f t="shared" si="30"/>
        <v>0.76774691358024694</v>
      </c>
      <c r="K392" s="49">
        <f t="shared" si="31"/>
        <v>0.80386490330507565</v>
      </c>
      <c r="L392" s="49">
        <f t="shared" si="32"/>
        <v>0.23032407407407407</v>
      </c>
      <c r="M392" s="49">
        <f t="shared" si="33"/>
        <v>0.56270543231355297</v>
      </c>
      <c r="N392" s="144">
        <f t="shared" si="34"/>
        <v>0.79302950638762704</v>
      </c>
      <c r="O392" s="47"/>
      <c r="P392" s="47"/>
    </row>
    <row r="393" spans="1:16" hidden="1">
      <c r="A393" s="175">
        <v>390</v>
      </c>
      <c r="B393" s="159" t="s">
        <v>98</v>
      </c>
      <c r="C393" s="159" t="s">
        <v>90</v>
      </c>
      <c r="D393" s="159" t="s">
        <v>814</v>
      </c>
      <c r="E393" s="159" t="s">
        <v>815</v>
      </c>
      <c r="F393" s="156">
        <v>735</v>
      </c>
      <c r="G393" s="163">
        <v>882609.89999999991</v>
      </c>
      <c r="H393" s="10">
        <v>657</v>
      </c>
      <c r="I393" s="10">
        <v>743490</v>
      </c>
      <c r="J393" s="49">
        <f t="shared" si="30"/>
        <v>0.89387755102040811</v>
      </c>
      <c r="K393" s="49">
        <f t="shared" si="31"/>
        <v>0.84237668306235869</v>
      </c>
      <c r="L393" s="49">
        <f t="shared" si="32"/>
        <v>0.26816326530612244</v>
      </c>
      <c r="M393" s="49">
        <f t="shared" si="33"/>
        <v>0.58966367814365106</v>
      </c>
      <c r="N393" s="144">
        <f t="shared" si="34"/>
        <v>0.8578269434497735</v>
      </c>
      <c r="O393" s="47"/>
      <c r="P393" s="47"/>
    </row>
    <row r="394" spans="1:16" hidden="1">
      <c r="A394" s="175">
        <v>391</v>
      </c>
      <c r="B394" s="159" t="s">
        <v>98</v>
      </c>
      <c r="C394" s="159" t="s">
        <v>90</v>
      </c>
      <c r="D394" s="159" t="s">
        <v>812</v>
      </c>
      <c r="E394" s="159" t="s">
        <v>1248</v>
      </c>
      <c r="F394" s="156">
        <v>1021</v>
      </c>
      <c r="G394" s="163">
        <v>1171473.8250000002</v>
      </c>
      <c r="H394" s="10">
        <v>1204</v>
      </c>
      <c r="I394" s="10">
        <v>1231505</v>
      </c>
      <c r="J394" s="49">
        <f t="shared" si="30"/>
        <v>1.1792360430950048</v>
      </c>
      <c r="K394" s="49">
        <f t="shared" si="31"/>
        <v>1.0512441453824202</v>
      </c>
      <c r="L394" s="49">
        <f t="shared" si="32"/>
        <v>0.3</v>
      </c>
      <c r="M394" s="49">
        <f t="shared" si="33"/>
        <v>0.7</v>
      </c>
      <c r="N394" s="144">
        <f t="shared" si="34"/>
        <v>1</v>
      </c>
      <c r="O394" s="47"/>
      <c r="P394" s="47"/>
    </row>
    <row r="395" spans="1:16" hidden="1">
      <c r="A395" s="175">
        <v>392</v>
      </c>
      <c r="B395" s="159" t="s">
        <v>98</v>
      </c>
      <c r="C395" s="159" t="s">
        <v>90</v>
      </c>
      <c r="D395" s="159" t="s">
        <v>813</v>
      </c>
      <c r="E395" s="159" t="s">
        <v>1249</v>
      </c>
      <c r="F395" s="156">
        <v>581</v>
      </c>
      <c r="G395" s="163">
        <v>677296.72500000009</v>
      </c>
      <c r="H395" s="10">
        <v>590</v>
      </c>
      <c r="I395" s="10">
        <v>611670</v>
      </c>
      <c r="J395" s="49">
        <f t="shared" si="30"/>
        <v>1.0154905335628228</v>
      </c>
      <c r="K395" s="49">
        <f t="shared" si="31"/>
        <v>0.9031049131383293</v>
      </c>
      <c r="L395" s="49">
        <f t="shared" si="32"/>
        <v>0.3</v>
      </c>
      <c r="M395" s="49">
        <f t="shared" si="33"/>
        <v>0.63217343919683044</v>
      </c>
      <c r="N395" s="144">
        <f t="shared" si="34"/>
        <v>0.93217343919683038</v>
      </c>
      <c r="O395" s="47"/>
      <c r="P395" s="47"/>
    </row>
    <row r="396" spans="1:16" hidden="1">
      <c r="A396" s="175">
        <v>393</v>
      </c>
      <c r="B396" s="159" t="s">
        <v>98</v>
      </c>
      <c r="C396" s="159" t="s">
        <v>90</v>
      </c>
      <c r="D396" s="159" t="s">
        <v>810</v>
      </c>
      <c r="E396" s="159" t="s">
        <v>811</v>
      </c>
      <c r="F396" s="156">
        <v>406</v>
      </c>
      <c r="G396" s="163">
        <v>514176.35</v>
      </c>
      <c r="H396" s="10">
        <v>368</v>
      </c>
      <c r="I396" s="10">
        <v>371990</v>
      </c>
      <c r="J396" s="49">
        <f t="shared" si="30"/>
        <v>0.90640394088669951</v>
      </c>
      <c r="K396" s="49">
        <f t="shared" si="31"/>
        <v>0.72346773631264838</v>
      </c>
      <c r="L396" s="49">
        <f t="shared" si="32"/>
        <v>0.27192118226600986</v>
      </c>
      <c r="M396" s="49">
        <f t="shared" si="33"/>
        <v>0.50642741541885383</v>
      </c>
      <c r="N396" s="144">
        <f t="shared" si="34"/>
        <v>0.77834859768486364</v>
      </c>
      <c r="O396" s="47"/>
      <c r="P396" s="47"/>
    </row>
    <row r="397" spans="1:16" hidden="1">
      <c r="A397" s="175">
        <v>394</v>
      </c>
      <c r="B397" s="159" t="s">
        <v>99</v>
      </c>
      <c r="C397" s="159" t="s">
        <v>90</v>
      </c>
      <c r="D397" s="159" t="s">
        <v>821</v>
      </c>
      <c r="E397" s="159" t="s">
        <v>326</v>
      </c>
      <c r="F397" s="156">
        <v>559</v>
      </c>
      <c r="G397" s="163">
        <v>1186139.825</v>
      </c>
      <c r="H397" s="10">
        <v>798</v>
      </c>
      <c r="I397" s="10">
        <v>996525</v>
      </c>
      <c r="J397" s="49">
        <f t="shared" si="30"/>
        <v>1.4275491949910555</v>
      </c>
      <c r="K397" s="49">
        <f t="shared" si="31"/>
        <v>0.8401412540043498</v>
      </c>
      <c r="L397" s="49">
        <f t="shared" si="32"/>
        <v>0.3</v>
      </c>
      <c r="M397" s="49">
        <f t="shared" si="33"/>
        <v>0.58809887780304482</v>
      </c>
      <c r="N397" s="144">
        <f t="shared" si="34"/>
        <v>0.88809887780304475</v>
      </c>
      <c r="O397" s="47"/>
      <c r="P397" s="47"/>
    </row>
    <row r="398" spans="1:16" hidden="1">
      <c r="A398" s="175">
        <v>395</v>
      </c>
      <c r="B398" s="159" t="s">
        <v>99</v>
      </c>
      <c r="C398" s="159" t="s">
        <v>90</v>
      </c>
      <c r="D398" s="159" t="s">
        <v>822</v>
      </c>
      <c r="E398" s="159" t="s">
        <v>1218</v>
      </c>
      <c r="F398" s="156">
        <v>740</v>
      </c>
      <c r="G398" s="163">
        <v>1387030.325</v>
      </c>
      <c r="H398" s="10">
        <v>832</v>
      </c>
      <c r="I398" s="10">
        <v>999620</v>
      </c>
      <c r="J398" s="49">
        <f t="shared" si="30"/>
        <v>1.1243243243243244</v>
      </c>
      <c r="K398" s="49">
        <f t="shared" si="31"/>
        <v>0.72069080393033225</v>
      </c>
      <c r="L398" s="49">
        <f t="shared" si="32"/>
        <v>0.3</v>
      </c>
      <c r="M398" s="49">
        <f t="shared" si="33"/>
        <v>0.50448356275123252</v>
      </c>
      <c r="N398" s="144">
        <f t="shared" si="34"/>
        <v>0.80448356275123256</v>
      </c>
      <c r="O398" s="47"/>
      <c r="P398" s="47"/>
    </row>
    <row r="399" spans="1:16" hidden="1">
      <c r="A399" s="175">
        <v>396</v>
      </c>
      <c r="B399" s="159" t="s">
        <v>99</v>
      </c>
      <c r="C399" s="159" t="s">
        <v>90</v>
      </c>
      <c r="D399" s="159" t="s">
        <v>817</v>
      </c>
      <c r="E399" s="159" t="s">
        <v>818</v>
      </c>
      <c r="F399" s="156">
        <v>802</v>
      </c>
      <c r="G399" s="163">
        <v>1532335.875</v>
      </c>
      <c r="H399" s="10">
        <v>1027</v>
      </c>
      <c r="I399" s="10">
        <v>1422085</v>
      </c>
      <c r="J399" s="49">
        <f t="shared" si="30"/>
        <v>1.2805486284289276</v>
      </c>
      <c r="K399" s="49">
        <f t="shared" si="31"/>
        <v>0.92805045108011974</v>
      </c>
      <c r="L399" s="49">
        <f t="shared" si="32"/>
        <v>0.3</v>
      </c>
      <c r="M399" s="49">
        <f t="shared" si="33"/>
        <v>0.6496353157560838</v>
      </c>
      <c r="N399" s="144">
        <f t="shared" si="34"/>
        <v>0.94963531575608373</v>
      </c>
      <c r="O399" s="47"/>
      <c r="P399" s="47"/>
    </row>
    <row r="400" spans="1:16" hidden="1">
      <c r="A400" s="175">
        <v>397</v>
      </c>
      <c r="B400" s="159" t="s">
        <v>99</v>
      </c>
      <c r="C400" s="159" t="s">
        <v>90</v>
      </c>
      <c r="D400" s="159" t="s">
        <v>824</v>
      </c>
      <c r="E400" s="159" t="s">
        <v>825</v>
      </c>
      <c r="F400" s="156">
        <v>615</v>
      </c>
      <c r="G400" s="163">
        <v>1160509.05</v>
      </c>
      <c r="H400" s="10">
        <v>582</v>
      </c>
      <c r="I400" s="10">
        <v>837305</v>
      </c>
      <c r="J400" s="49">
        <f t="shared" si="30"/>
        <v>0.9463414634146341</v>
      </c>
      <c r="K400" s="49">
        <f t="shared" si="31"/>
        <v>0.72149803571113902</v>
      </c>
      <c r="L400" s="49">
        <f t="shared" si="32"/>
        <v>0.28390243902439022</v>
      </c>
      <c r="M400" s="49">
        <f t="shared" si="33"/>
        <v>0.50504862499779724</v>
      </c>
      <c r="N400" s="144">
        <f t="shared" si="34"/>
        <v>0.78895106402218751</v>
      </c>
      <c r="O400" s="47"/>
      <c r="P400" s="47"/>
    </row>
    <row r="401" spans="1:16" hidden="1">
      <c r="A401" s="175">
        <v>398</v>
      </c>
      <c r="B401" s="159" t="s">
        <v>99</v>
      </c>
      <c r="C401" s="159" t="s">
        <v>90</v>
      </c>
      <c r="D401" s="159" t="s">
        <v>819</v>
      </c>
      <c r="E401" s="159" t="s">
        <v>820</v>
      </c>
      <c r="F401" s="156">
        <v>713</v>
      </c>
      <c r="G401" s="163">
        <v>1430691.075</v>
      </c>
      <c r="H401" s="10">
        <v>632</v>
      </c>
      <c r="I401" s="10">
        <v>1261960</v>
      </c>
      <c r="J401" s="49">
        <f t="shared" si="30"/>
        <v>0.8863955119214586</v>
      </c>
      <c r="K401" s="49">
        <f t="shared" si="31"/>
        <v>0.88206323646773299</v>
      </c>
      <c r="L401" s="49">
        <f t="shared" si="32"/>
        <v>0.26591865357643757</v>
      </c>
      <c r="M401" s="49">
        <f t="shared" si="33"/>
        <v>0.61744426552741305</v>
      </c>
      <c r="N401" s="144">
        <f t="shared" si="34"/>
        <v>0.88336291910385056</v>
      </c>
      <c r="O401" s="47"/>
      <c r="P401" s="47"/>
    </row>
    <row r="402" spans="1:16" hidden="1">
      <c r="A402" s="175">
        <v>399</v>
      </c>
      <c r="B402" s="159" t="s">
        <v>99</v>
      </c>
      <c r="C402" s="159" t="s">
        <v>90</v>
      </c>
      <c r="D402" s="159" t="s">
        <v>823</v>
      </c>
      <c r="E402" s="159" t="s">
        <v>537</v>
      </c>
      <c r="F402" s="156">
        <v>684</v>
      </c>
      <c r="G402" s="163">
        <v>1412457.05</v>
      </c>
      <c r="H402" s="10">
        <v>525</v>
      </c>
      <c r="I402" s="10">
        <v>977190</v>
      </c>
      <c r="J402" s="49">
        <f t="shared" si="30"/>
        <v>0.76754385964912286</v>
      </c>
      <c r="K402" s="49">
        <f t="shared" si="31"/>
        <v>0.69183696594526534</v>
      </c>
      <c r="L402" s="49">
        <f t="shared" si="32"/>
        <v>0.23026315789473684</v>
      </c>
      <c r="M402" s="49">
        <f t="shared" si="33"/>
        <v>0.48428587616168572</v>
      </c>
      <c r="N402" s="144">
        <f t="shared" si="34"/>
        <v>0.71454903405642256</v>
      </c>
      <c r="O402" s="47"/>
      <c r="P402" s="47"/>
    </row>
    <row r="403" spans="1:16" hidden="1">
      <c r="A403" s="175">
        <v>400</v>
      </c>
      <c r="B403" s="159" t="s">
        <v>100</v>
      </c>
      <c r="C403" s="159" t="s">
        <v>90</v>
      </c>
      <c r="D403" s="159" t="s">
        <v>827</v>
      </c>
      <c r="E403" s="159" t="s">
        <v>1089</v>
      </c>
      <c r="F403" s="156">
        <v>339</v>
      </c>
      <c r="G403" s="163">
        <v>498820.45</v>
      </c>
      <c r="H403" s="10">
        <v>306</v>
      </c>
      <c r="I403" s="10">
        <v>450570</v>
      </c>
      <c r="J403" s="49">
        <f t="shared" si="30"/>
        <v>0.90265486725663713</v>
      </c>
      <c r="K403" s="49">
        <f t="shared" si="31"/>
        <v>0.90327090639527707</v>
      </c>
      <c r="L403" s="49">
        <f t="shared" si="32"/>
        <v>0.27079646017699111</v>
      </c>
      <c r="M403" s="49">
        <f t="shared" si="33"/>
        <v>0.63228963447669395</v>
      </c>
      <c r="N403" s="144">
        <f t="shared" si="34"/>
        <v>0.90308609465368506</v>
      </c>
      <c r="O403" s="47"/>
      <c r="P403" s="47"/>
    </row>
    <row r="404" spans="1:16" hidden="1">
      <c r="A404" s="175">
        <v>401</v>
      </c>
      <c r="B404" s="159" t="s">
        <v>100</v>
      </c>
      <c r="C404" s="159" t="s">
        <v>90</v>
      </c>
      <c r="D404" s="159" t="s">
        <v>826</v>
      </c>
      <c r="E404" s="159" t="s">
        <v>1250</v>
      </c>
      <c r="F404" s="156">
        <v>888</v>
      </c>
      <c r="G404" s="163">
        <v>1165615.7250000001</v>
      </c>
      <c r="H404" s="10">
        <v>830</v>
      </c>
      <c r="I404" s="10">
        <v>961420</v>
      </c>
      <c r="J404" s="49">
        <f t="shared" si="30"/>
        <v>0.93468468468468469</v>
      </c>
      <c r="K404" s="49">
        <f t="shared" si="31"/>
        <v>0.82481728701798351</v>
      </c>
      <c r="L404" s="49">
        <f t="shared" si="32"/>
        <v>0.28040540540540537</v>
      </c>
      <c r="M404" s="49">
        <f t="shared" si="33"/>
        <v>0.57737210091258839</v>
      </c>
      <c r="N404" s="144">
        <f t="shared" si="34"/>
        <v>0.85777750631799377</v>
      </c>
      <c r="O404" s="47"/>
      <c r="P404" s="47"/>
    </row>
    <row r="405" spans="1:16" hidden="1">
      <c r="A405" s="175">
        <v>402</v>
      </c>
      <c r="B405" s="159" t="s">
        <v>100</v>
      </c>
      <c r="C405" s="159" t="s">
        <v>90</v>
      </c>
      <c r="D405" s="159" t="s">
        <v>828</v>
      </c>
      <c r="E405" s="159" t="s">
        <v>1251</v>
      </c>
      <c r="F405" s="156">
        <v>650</v>
      </c>
      <c r="G405" s="163">
        <v>863808.67500000005</v>
      </c>
      <c r="H405" s="10">
        <v>645</v>
      </c>
      <c r="I405" s="10">
        <v>775170</v>
      </c>
      <c r="J405" s="49">
        <f t="shared" si="30"/>
        <v>0.99230769230769234</v>
      </c>
      <c r="K405" s="49">
        <f t="shared" si="31"/>
        <v>0.89738621807658969</v>
      </c>
      <c r="L405" s="49">
        <f t="shared" si="32"/>
        <v>0.2976923076923077</v>
      </c>
      <c r="M405" s="49">
        <f t="shared" si="33"/>
        <v>0.62817035265361276</v>
      </c>
      <c r="N405" s="144">
        <f t="shared" si="34"/>
        <v>0.92586266034592046</v>
      </c>
      <c r="O405" s="47"/>
      <c r="P405" s="47"/>
    </row>
    <row r="406" spans="1:16" hidden="1">
      <c r="A406" s="175">
        <v>403</v>
      </c>
      <c r="B406" s="159" t="s">
        <v>101</v>
      </c>
      <c r="C406" s="159" t="s">
        <v>90</v>
      </c>
      <c r="D406" s="159" t="s">
        <v>829</v>
      </c>
      <c r="E406" s="159" t="s">
        <v>1219</v>
      </c>
      <c r="F406" s="156">
        <v>1193</v>
      </c>
      <c r="G406" s="163">
        <v>2401521.9249999998</v>
      </c>
      <c r="H406" s="10">
        <v>1528</v>
      </c>
      <c r="I406" s="10">
        <v>2801890</v>
      </c>
      <c r="J406" s="49">
        <f t="shared" si="30"/>
        <v>1.2808046940486169</v>
      </c>
      <c r="K406" s="49">
        <f t="shared" si="31"/>
        <v>1.1667143118004222</v>
      </c>
      <c r="L406" s="49">
        <f t="shared" si="32"/>
        <v>0.3</v>
      </c>
      <c r="M406" s="49">
        <f t="shared" si="33"/>
        <v>0.7</v>
      </c>
      <c r="N406" s="144">
        <f t="shared" si="34"/>
        <v>1</v>
      </c>
      <c r="O406" s="47"/>
      <c r="P406" s="47"/>
    </row>
    <row r="407" spans="1:16" hidden="1">
      <c r="A407" s="175">
        <v>404</v>
      </c>
      <c r="B407" s="159" t="s">
        <v>101</v>
      </c>
      <c r="C407" s="159" t="s">
        <v>90</v>
      </c>
      <c r="D407" s="159" t="s">
        <v>832</v>
      </c>
      <c r="E407" s="159" t="s">
        <v>1220</v>
      </c>
      <c r="F407" s="156">
        <v>1058</v>
      </c>
      <c r="G407" s="163">
        <v>2124611.9249999998</v>
      </c>
      <c r="H407" s="10">
        <v>1279</v>
      </c>
      <c r="I407" s="10">
        <v>1921565</v>
      </c>
      <c r="J407" s="49">
        <f t="shared" si="30"/>
        <v>1.2088846880907373</v>
      </c>
      <c r="K407" s="49">
        <f t="shared" si="31"/>
        <v>0.9044310527439029</v>
      </c>
      <c r="L407" s="49">
        <f t="shared" si="32"/>
        <v>0.3</v>
      </c>
      <c r="M407" s="49">
        <f t="shared" si="33"/>
        <v>0.63310173692073202</v>
      </c>
      <c r="N407" s="144">
        <f t="shared" si="34"/>
        <v>0.93310173692073195</v>
      </c>
      <c r="O407" s="47"/>
      <c r="P407" s="47"/>
    </row>
    <row r="408" spans="1:16" hidden="1">
      <c r="A408" s="175">
        <v>405</v>
      </c>
      <c r="B408" s="159" t="s">
        <v>101</v>
      </c>
      <c r="C408" s="159" t="s">
        <v>90</v>
      </c>
      <c r="D408" s="159" t="s">
        <v>830</v>
      </c>
      <c r="E408" s="159" t="s">
        <v>1221</v>
      </c>
      <c r="F408" s="156">
        <v>1028</v>
      </c>
      <c r="G408" s="163">
        <v>2160197.65</v>
      </c>
      <c r="H408" s="10">
        <v>1052</v>
      </c>
      <c r="I408" s="10">
        <v>1635490</v>
      </c>
      <c r="J408" s="49">
        <f t="shared" si="30"/>
        <v>1.0233463035019454</v>
      </c>
      <c r="K408" s="49">
        <f t="shared" si="31"/>
        <v>0.75710201795655141</v>
      </c>
      <c r="L408" s="49">
        <f t="shared" si="32"/>
        <v>0.3</v>
      </c>
      <c r="M408" s="49">
        <f t="shared" si="33"/>
        <v>0.52997141256958591</v>
      </c>
      <c r="N408" s="144">
        <f t="shared" si="34"/>
        <v>0.82997141256958584</v>
      </c>
      <c r="O408" s="47"/>
      <c r="P408" s="47"/>
    </row>
    <row r="409" spans="1:16" hidden="1">
      <c r="A409" s="175">
        <v>406</v>
      </c>
      <c r="B409" s="159" t="s">
        <v>101</v>
      </c>
      <c r="C409" s="159" t="s">
        <v>90</v>
      </c>
      <c r="D409" s="159" t="s">
        <v>831</v>
      </c>
      <c r="E409" s="159" t="s">
        <v>1222</v>
      </c>
      <c r="F409" s="156">
        <v>870</v>
      </c>
      <c r="G409" s="163">
        <v>1704771.7</v>
      </c>
      <c r="H409" s="10">
        <v>1181</v>
      </c>
      <c r="I409" s="10">
        <v>1792730</v>
      </c>
      <c r="J409" s="49">
        <f t="shared" si="30"/>
        <v>1.3574712643678162</v>
      </c>
      <c r="K409" s="49">
        <f t="shared" si="31"/>
        <v>1.0515953543808829</v>
      </c>
      <c r="L409" s="49">
        <f t="shared" si="32"/>
        <v>0.3</v>
      </c>
      <c r="M409" s="49">
        <f t="shared" si="33"/>
        <v>0.7</v>
      </c>
      <c r="N409" s="144">
        <f t="shared" si="34"/>
        <v>1</v>
      </c>
      <c r="O409" s="47"/>
      <c r="P409" s="47"/>
    </row>
    <row r="410" spans="1:16" hidden="1">
      <c r="A410" s="175">
        <v>407</v>
      </c>
      <c r="B410" s="159" t="s">
        <v>103</v>
      </c>
      <c r="C410" s="159" t="s">
        <v>90</v>
      </c>
      <c r="D410" s="159" t="s">
        <v>835</v>
      </c>
      <c r="E410" s="159" t="s">
        <v>836</v>
      </c>
      <c r="F410" s="156">
        <v>769</v>
      </c>
      <c r="G410" s="163">
        <v>1475487.675</v>
      </c>
      <c r="H410" s="10">
        <v>981</v>
      </c>
      <c r="I410" s="10">
        <v>1183015</v>
      </c>
      <c r="J410" s="49">
        <f t="shared" si="30"/>
        <v>1.2756827048114434</v>
      </c>
      <c r="K410" s="49">
        <f t="shared" si="31"/>
        <v>0.80177897792334996</v>
      </c>
      <c r="L410" s="49">
        <f t="shared" si="32"/>
        <v>0.3</v>
      </c>
      <c r="M410" s="49">
        <f t="shared" si="33"/>
        <v>0.56124528454634492</v>
      </c>
      <c r="N410" s="144">
        <f t="shared" si="34"/>
        <v>0.86124528454634497</v>
      </c>
      <c r="O410" s="47"/>
      <c r="P410" s="47"/>
    </row>
    <row r="411" spans="1:16" hidden="1">
      <c r="A411" s="175">
        <v>408</v>
      </c>
      <c r="B411" s="159" t="s">
        <v>103</v>
      </c>
      <c r="C411" s="159" t="s">
        <v>90</v>
      </c>
      <c r="D411" s="159" t="s">
        <v>837</v>
      </c>
      <c r="E411" s="159" t="s">
        <v>1223</v>
      </c>
      <c r="F411" s="156">
        <v>1118</v>
      </c>
      <c r="G411" s="163">
        <v>2744968.8</v>
      </c>
      <c r="H411" s="10">
        <v>716</v>
      </c>
      <c r="I411" s="10">
        <v>1347055</v>
      </c>
      <c r="J411" s="49">
        <f t="shared" si="30"/>
        <v>0.64042933810375668</v>
      </c>
      <c r="K411" s="49">
        <f t="shared" si="31"/>
        <v>0.49073599670786788</v>
      </c>
      <c r="L411" s="49">
        <f t="shared" si="32"/>
        <v>0.19212880143112701</v>
      </c>
      <c r="M411" s="49">
        <f t="shared" si="33"/>
        <v>0.34351519769550748</v>
      </c>
      <c r="N411" s="144">
        <f t="shared" si="34"/>
        <v>0.53564399912663452</v>
      </c>
      <c r="O411" s="47"/>
      <c r="P411" s="47"/>
    </row>
    <row r="412" spans="1:16" hidden="1">
      <c r="A412" s="175">
        <v>409</v>
      </c>
      <c r="B412" s="159" t="s">
        <v>103</v>
      </c>
      <c r="C412" s="159" t="s">
        <v>90</v>
      </c>
      <c r="D412" s="159" t="s">
        <v>1160</v>
      </c>
      <c r="E412" s="159" t="s">
        <v>838</v>
      </c>
      <c r="F412" s="156">
        <v>1410</v>
      </c>
      <c r="G412" s="163">
        <v>2936644.5750000002</v>
      </c>
      <c r="H412" s="10">
        <v>1055</v>
      </c>
      <c r="I412" s="10">
        <v>1466215</v>
      </c>
      <c r="J412" s="49">
        <f t="shared" si="30"/>
        <v>0.74822695035460995</v>
      </c>
      <c r="K412" s="49">
        <f t="shared" si="31"/>
        <v>0.49928241656551164</v>
      </c>
      <c r="L412" s="49">
        <f t="shared" si="32"/>
        <v>0.22446808510638297</v>
      </c>
      <c r="M412" s="49">
        <f t="shared" si="33"/>
        <v>0.34949769159585814</v>
      </c>
      <c r="N412" s="144">
        <f t="shared" si="34"/>
        <v>0.57396577670224114</v>
      </c>
      <c r="O412" s="47"/>
      <c r="P412" s="47"/>
    </row>
    <row r="413" spans="1:16" hidden="1">
      <c r="A413" s="175">
        <v>410</v>
      </c>
      <c r="B413" s="159" t="s">
        <v>103</v>
      </c>
      <c r="C413" s="159" t="s">
        <v>90</v>
      </c>
      <c r="D413" s="159" t="s">
        <v>833</v>
      </c>
      <c r="E413" s="159" t="s">
        <v>834</v>
      </c>
      <c r="F413" s="156">
        <v>739</v>
      </c>
      <c r="G413" s="163">
        <v>1567240.85</v>
      </c>
      <c r="H413" s="10">
        <v>1102</v>
      </c>
      <c r="I413" s="10">
        <v>1458225</v>
      </c>
      <c r="J413" s="49">
        <f t="shared" si="30"/>
        <v>1.4912043301759135</v>
      </c>
      <c r="K413" s="49">
        <f t="shared" si="31"/>
        <v>0.93044090830072479</v>
      </c>
      <c r="L413" s="49">
        <f t="shared" si="32"/>
        <v>0.3</v>
      </c>
      <c r="M413" s="49">
        <f t="shared" si="33"/>
        <v>0.65130863581050735</v>
      </c>
      <c r="N413" s="144">
        <f t="shared" si="34"/>
        <v>0.9513086358105074</v>
      </c>
      <c r="O413" s="47"/>
      <c r="P413" s="47"/>
    </row>
    <row r="414" spans="1:16" hidden="1">
      <c r="A414" s="175">
        <v>411</v>
      </c>
      <c r="B414" s="171" t="s">
        <v>104</v>
      </c>
      <c r="C414" s="171" t="s">
        <v>90</v>
      </c>
      <c r="D414" s="171" t="s">
        <v>756</v>
      </c>
      <c r="E414" s="171" t="s">
        <v>759</v>
      </c>
      <c r="F414" s="156">
        <v>997</v>
      </c>
      <c r="G414" s="163">
        <v>2673593.2749999999</v>
      </c>
      <c r="H414" s="10">
        <v>1040</v>
      </c>
      <c r="I414" s="10">
        <v>2247345</v>
      </c>
      <c r="J414" s="49">
        <f t="shared" si="30"/>
        <v>1.0431293881644934</v>
      </c>
      <c r="K414" s="49">
        <f t="shared" si="31"/>
        <v>0.8405710101885262</v>
      </c>
      <c r="L414" s="49">
        <f t="shared" si="32"/>
        <v>0.3</v>
      </c>
      <c r="M414" s="49">
        <f t="shared" si="33"/>
        <v>0.58839970713196832</v>
      </c>
      <c r="N414" s="144">
        <f t="shared" si="34"/>
        <v>0.88839970713196825</v>
      </c>
      <c r="O414" s="47"/>
      <c r="P414" s="47"/>
    </row>
    <row r="415" spans="1:16" hidden="1">
      <c r="A415" s="175">
        <v>412</v>
      </c>
      <c r="B415" s="171" t="s">
        <v>104</v>
      </c>
      <c r="C415" s="171" t="s">
        <v>90</v>
      </c>
      <c r="D415" s="171" t="s">
        <v>758</v>
      </c>
      <c r="E415" s="171" t="s">
        <v>1397</v>
      </c>
      <c r="F415" s="156">
        <v>981</v>
      </c>
      <c r="G415" s="163">
        <v>2588329.2250000001</v>
      </c>
      <c r="H415" s="10">
        <v>1153</v>
      </c>
      <c r="I415" s="10">
        <v>2127285</v>
      </c>
      <c r="J415" s="49">
        <f t="shared" si="30"/>
        <v>1.1753312945973498</v>
      </c>
      <c r="K415" s="49">
        <f t="shared" si="31"/>
        <v>0.82187574109703909</v>
      </c>
      <c r="L415" s="49">
        <f t="shared" si="32"/>
        <v>0.3</v>
      </c>
      <c r="M415" s="49">
        <f t="shared" si="33"/>
        <v>0.57531301876792729</v>
      </c>
      <c r="N415" s="144">
        <f t="shared" si="34"/>
        <v>0.87531301876792722</v>
      </c>
      <c r="O415" s="47"/>
      <c r="P415" s="47"/>
    </row>
    <row r="416" spans="1:16" hidden="1">
      <c r="A416" s="175">
        <v>413</v>
      </c>
      <c r="B416" s="171" t="s">
        <v>104</v>
      </c>
      <c r="C416" s="171" t="s">
        <v>90</v>
      </c>
      <c r="D416" s="171" t="s">
        <v>761</v>
      </c>
      <c r="E416" s="171" t="s">
        <v>762</v>
      </c>
      <c r="F416" s="156">
        <v>643</v>
      </c>
      <c r="G416" s="163">
        <v>1598557.9</v>
      </c>
      <c r="H416" s="10">
        <v>330</v>
      </c>
      <c r="I416" s="10">
        <v>830865</v>
      </c>
      <c r="J416" s="49">
        <f t="shared" si="30"/>
        <v>0.51321928460342148</v>
      </c>
      <c r="K416" s="49">
        <f t="shared" si="31"/>
        <v>0.51975909036513479</v>
      </c>
      <c r="L416" s="49">
        <f t="shared" si="32"/>
        <v>0.15396578538102643</v>
      </c>
      <c r="M416" s="49">
        <f t="shared" si="33"/>
        <v>0.36383136325559434</v>
      </c>
      <c r="N416" s="144">
        <f t="shared" si="34"/>
        <v>0.51779714863662074</v>
      </c>
      <c r="O416" s="47"/>
      <c r="P416" s="47"/>
    </row>
    <row r="417" spans="1:16" hidden="1">
      <c r="A417" s="175">
        <v>414</v>
      </c>
      <c r="B417" s="171" t="s">
        <v>104</v>
      </c>
      <c r="C417" s="171" t="s">
        <v>90</v>
      </c>
      <c r="D417" s="171" t="s">
        <v>763</v>
      </c>
      <c r="E417" s="171" t="s">
        <v>764</v>
      </c>
      <c r="F417" s="156">
        <v>983</v>
      </c>
      <c r="G417" s="163">
        <v>2562582.7999999998</v>
      </c>
      <c r="H417" s="10">
        <v>800</v>
      </c>
      <c r="I417" s="10">
        <v>2021990</v>
      </c>
      <c r="J417" s="49">
        <f t="shared" si="30"/>
        <v>0.81383519837232965</v>
      </c>
      <c r="K417" s="49">
        <f t="shared" si="31"/>
        <v>0.78904377255634439</v>
      </c>
      <c r="L417" s="49">
        <f t="shared" si="32"/>
        <v>0.24415055951169889</v>
      </c>
      <c r="M417" s="49">
        <f t="shared" si="33"/>
        <v>0.55233064078944105</v>
      </c>
      <c r="N417" s="144">
        <f t="shared" si="34"/>
        <v>0.79648120030113989</v>
      </c>
      <c r="O417" s="47"/>
      <c r="P417" s="47"/>
    </row>
    <row r="418" spans="1:16" hidden="1">
      <c r="A418" s="175">
        <v>415</v>
      </c>
      <c r="B418" s="171" t="s">
        <v>104</v>
      </c>
      <c r="C418" s="171" t="s">
        <v>90</v>
      </c>
      <c r="D418" s="171" t="s">
        <v>760</v>
      </c>
      <c r="E418" s="171" t="s">
        <v>1433</v>
      </c>
      <c r="F418" s="156">
        <v>656</v>
      </c>
      <c r="G418" s="163">
        <v>1698927.9</v>
      </c>
      <c r="H418" s="10">
        <v>525</v>
      </c>
      <c r="I418" s="10">
        <v>1562685</v>
      </c>
      <c r="J418" s="49">
        <f t="shared" si="30"/>
        <v>0.80030487804878048</v>
      </c>
      <c r="K418" s="49">
        <f t="shared" si="31"/>
        <v>0.91980654387981975</v>
      </c>
      <c r="L418" s="49">
        <f t="shared" si="32"/>
        <v>0.24009146341463414</v>
      </c>
      <c r="M418" s="49">
        <f t="shared" si="33"/>
        <v>0.64386458071587382</v>
      </c>
      <c r="N418" s="144">
        <f t="shared" si="34"/>
        <v>0.88395604413050799</v>
      </c>
      <c r="O418" s="47"/>
      <c r="P418" s="47"/>
    </row>
    <row r="419" spans="1:16" hidden="1">
      <c r="A419" s="175">
        <v>416</v>
      </c>
      <c r="B419" s="171" t="s">
        <v>104</v>
      </c>
      <c r="C419" s="171" t="s">
        <v>90</v>
      </c>
      <c r="D419" s="171" t="s">
        <v>769</v>
      </c>
      <c r="E419" s="172" t="s">
        <v>766</v>
      </c>
      <c r="F419" s="156">
        <v>753</v>
      </c>
      <c r="G419" s="163">
        <v>1819812</v>
      </c>
      <c r="H419" s="10">
        <v>1359</v>
      </c>
      <c r="I419" s="10">
        <v>2178770</v>
      </c>
      <c r="J419" s="49">
        <f t="shared" si="30"/>
        <v>1.8047808764940239</v>
      </c>
      <c r="K419" s="49">
        <f t="shared" si="31"/>
        <v>1.1972500456091069</v>
      </c>
      <c r="L419" s="49">
        <f t="shared" si="32"/>
        <v>0.3</v>
      </c>
      <c r="M419" s="49">
        <f t="shared" si="33"/>
        <v>0.7</v>
      </c>
      <c r="N419" s="144">
        <f t="shared" si="34"/>
        <v>1</v>
      </c>
      <c r="O419" s="47"/>
      <c r="P419" s="47"/>
    </row>
    <row r="420" spans="1:16" hidden="1">
      <c r="A420" s="175">
        <v>417</v>
      </c>
      <c r="B420" s="171" t="s">
        <v>104</v>
      </c>
      <c r="C420" s="171" t="s">
        <v>90</v>
      </c>
      <c r="D420" s="171" t="s">
        <v>767</v>
      </c>
      <c r="E420" s="171" t="s">
        <v>768</v>
      </c>
      <c r="F420" s="156">
        <v>887</v>
      </c>
      <c r="G420" s="163">
        <v>2444881.3250000002</v>
      </c>
      <c r="H420" s="10">
        <v>1288</v>
      </c>
      <c r="I420" s="10">
        <v>2616790</v>
      </c>
      <c r="J420" s="49">
        <f t="shared" si="30"/>
        <v>1.4520856820744081</v>
      </c>
      <c r="K420" s="49">
        <f t="shared" si="31"/>
        <v>1.0703137093985533</v>
      </c>
      <c r="L420" s="49">
        <f t="shared" si="32"/>
        <v>0.3</v>
      </c>
      <c r="M420" s="49">
        <f t="shared" si="33"/>
        <v>0.7</v>
      </c>
      <c r="N420" s="144">
        <f t="shared" si="34"/>
        <v>1</v>
      </c>
      <c r="O420" s="47"/>
      <c r="P420" s="47"/>
    </row>
    <row r="421" spans="1:16" hidden="1">
      <c r="A421" s="175">
        <v>418</v>
      </c>
      <c r="B421" s="171" t="s">
        <v>104</v>
      </c>
      <c r="C421" s="172" t="s">
        <v>90</v>
      </c>
      <c r="D421" s="172" t="s">
        <v>765</v>
      </c>
      <c r="E421" s="172" t="s">
        <v>1155</v>
      </c>
      <c r="F421" s="156">
        <v>623</v>
      </c>
      <c r="G421" s="163">
        <v>1463088.85</v>
      </c>
      <c r="H421" s="10">
        <v>663</v>
      </c>
      <c r="I421" s="10">
        <v>1124255</v>
      </c>
      <c r="J421" s="49">
        <f t="shared" si="30"/>
        <v>1.0642054574638844</v>
      </c>
      <c r="K421" s="49">
        <f t="shared" si="31"/>
        <v>0.76841197990128896</v>
      </c>
      <c r="L421" s="49">
        <f t="shared" si="32"/>
        <v>0.3</v>
      </c>
      <c r="M421" s="49">
        <f t="shared" si="33"/>
        <v>0.53788838593090227</v>
      </c>
      <c r="N421" s="144">
        <f t="shared" si="34"/>
        <v>0.83788838593090231</v>
      </c>
      <c r="O421" s="47"/>
      <c r="P421" s="47"/>
    </row>
    <row r="422" spans="1:16" hidden="1">
      <c r="A422" s="175">
        <v>419</v>
      </c>
      <c r="B422" s="171" t="s">
        <v>1059</v>
      </c>
      <c r="C422" s="171" t="s">
        <v>90</v>
      </c>
      <c r="D422" s="171" t="s">
        <v>749</v>
      </c>
      <c r="E422" s="171" t="s">
        <v>750</v>
      </c>
      <c r="F422" s="156">
        <v>1170</v>
      </c>
      <c r="G422" s="163">
        <v>2449758.85</v>
      </c>
      <c r="H422" s="10">
        <v>1296</v>
      </c>
      <c r="I422" s="10">
        <v>2321075</v>
      </c>
      <c r="J422" s="49">
        <f t="shared" si="30"/>
        <v>1.1076923076923078</v>
      </c>
      <c r="K422" s="49">
        <f t="shared" si="31"/>
        <v>0.94747080921862981</v>
      </c>
      <c r="L422" s="49">
        <f t="shared" si="32"/>
        <v>0.3</v>
      </c>
      <c r="M422" s="49">
        <f t="shared" si="33"/>
        <v>0.66322956645304088</v>
      </c>
      <c r="N422" s="144">
        <f t="shared" si="34"/>
        <v>0.96322956645304081</v>
      </c>
      <c r="O422" s="47"/>
      <c r="P422" s="47"/>
    </row>
    <row r="423" spans="1:16" hidden="1">
      <c r="A423" s="175">
        <v>420</v>
      </c>
      <c r="B423" s="171" t="s">
        <v>1059</v>
      </c>
      <c r="C423" s="171" t="s">
        <v>90</v>
      </c>
      <c r="D423" s="171" t="s">
        <v>753</v>
      </c>
      <c r="E423" s="171" t="s">
        <v>1133</v>
      </c>
      <c r="F423" s="156">
        <v>814</v>
      </c>
      <c r="G423" s="163">
        <v>1488179.2250000001</v>
      </c>
      <c r="H423" s="10">
        <v>665</v>
      </c>
      <c r="I423" s="10">
        <v>1140250</v>
      </c>
      <c r="J423" s="49">
        <f t="shared" si="30"/>
        <v>0.81695331695331697</v>
      </c>
      <c r="K423" s="49">
        <f t="shared" si="31"/>
        <v>0.76620475601653415</v>
      </c>
      <c r="L423" s="49">
        <f t="shared" si="32"/>
        <v>0.24508599508599507</v>
      </c>
      <c r="M423" s="49">
        <f t="shared" si="33"/>
        <v>0.5363433292115739</v>
      </c>
      <c r="N423" s="144">
        <f t="shared" si="34"/>
        <v>0.78142932429756895</v>
      </c>
      <c r="O423" s="47"/>
      <c r="P423" s="47"/>
    </row>
    <row r="424" spans="1:16" hidden="1">
      <c r="A424" s="175">
        <v>421</v>
      </c>
      <c r="B424" s="171" t="s">
        <v>1059</v>
      </c>
      <c r="C424" s="171" t="s">
        <v>90</v>
      </c>
      <c r="D424" s="171" t="s">
        <v>754</v>
      </c>
      <c r="E424" s="171" t="s">
        <v>755</v>
      </c>
      <c r="F424" s="156">
        <v>483</v>
      </c>
      <c r="G424" s="163">
        <v>901157.65</v>
      </c>
      <c r="H424" s="10">
        <v>271</v>
      </c>
      <c r="I424" s="10">
        <v>413825</v>
      </c>
      <c r="J424" s="49">
        <f t="shared" si="30"/>
        <v>0.56107660455486541</v>
      </c>
      <c r="K424" s="49">
        <f t="shared" si="31"/>
        <v>0.45921487766319241</v>
      </c>
      <c r="L424" s="49">
        <f t="shared" si="32"/>
        <v>0.16832298136645962</v>
      </c>
      <c r="M424" s="49">
        <f t="shared" si="33"/>
        <v>0.32145041436423466</v>
      </c>
      <c r="N424" s="144">
        <f t="shared" si="34"/>
        <v>0.48977339573069428</v>
      </c>
      <c r="O424" s="47"/>
      <c r="P424" s="47"/>
    </row>
    <row r="425" spans="1:16" hidden="1">
      <c r="A425" s="175">
        <v>422</v>
      </c>
      <c r="B425" s="171" t="s">
        <v>1059</v>
      </c>
      <c r="C425" s="171" t="s">
        <v>90</v>
      </c>
      <c r="D425" s="171" t="s">
        <v>751</v>
      </c>
      <c r="E425" s="171" t="s">
        <v>752</v>
      </c>
      <c r="F425" s="156">
        <v>808</v>
      </c>
      <c r="G425" s="163">
        <v>1565853.9750000001</v>
      </c>
      <c r="H425" s="10">
        <v>688</v>
      </c>
      <c r="I425" s="10">
        <v>1048725</v>
      </c>
      <c r="J425" s="49">
        <f t="shared" si="30"/>
        <v>0.85148514851485146</v>
      </c>
      <c r="K425" s="49">
        <f t="shared" si="31"/>
        <v>0.66974635996948562</v>
      </c>
      <c r="L425" s="49">
        <f t="shared" si="32"/>
        <v>0.25544554455445545</v>
      </c>
      <c r="M425" s="49">
        <f t="shared" si="33"/>
        <v>0.46882245197863992</v>
      </c>
      <c r="N425" s="144">
        <f t="shared" si="34"/>
        <v>0.72426799653309537</v>
      </c>
      <c r="O425" s="47"/>
      <c r="P425" s="47"/>
    </row>
    <row r="426" spans="1:16" hidden="1">
      <c r="A426" s="175">
        <v>423</v>
      </c>
      <c r="B426" s="185" t="s">
        <v>110</v>
      </c>
      <c r="C426" s="185" t="s">
        <v>108</v>
      </c>
      <c r="D426" s="157" t="s">
        <v>867</v>
      </c>
      <c r="E426" s="158" t="s">
        <v>868</v>
      </c>
      <c r="F426" s="202">
        <v>1029.5999999999995</v>
      </c>
      <c r="G426" s="202">
        <v>2005467.6949999998</v>
      </c>
      <c r="H426" s="10">
        <v>958</v>
      </c>
      <c r="I426" s="10">
        <v>1445955</v>
      </c>
      <c r="J426" s="49">
        <f t="shared" si="30"/>
        <v>0.93045843045843091</v>
      </c>
      <c r="K426" s="49">
        <f t="shared" si="31"/>
        <v>0.7210063785146138</v>
      </c>
      <c r="L426" s="49">
        <f t="shared" si="32"/>
        <v>0.27913752913752926</v>
      </c>
      <c r="M426" s="49">
        <f t="shared" si="33"/>
        <v>0.50470446496022958</v>
      </c>
      <c r="N426" s="144">
        <f t="shared" si="34"/>
        <v>0.78384199409775879</v>
      </c>
      <c r="O426" s="47"/>
      <c r="P426" s="47"/>
    </row>
    <row r="427" spans="1:16" hidden="1">
      <c r="A427" s="175">
        <v>424</v>
      </c>
      <c r="B427" s="185" t="s">
        <v>110</v>
      </c>
      <c r="C427" s="185" t="s">
        <v>108</v>
      </c>
      <c r="D427" s="157" t="s">
        <v>861</v>
      </c>
      <c r="E427" s="158" t="s">
        <v>862</v>
      </c>
      <c r="F427" s="202">
        <v>935.99999999999989</v>
      </c>
      <c r="G427" s="202">
        <v>1823152.45</v>
      </c>
      <c r="H427" s="10">
        <v>731</v>
      </c>
      <c r="I427" s="10">
        <v>1076210</v>
      </c>
      <c r="J427" s="49">
        <f t="shared" si="30"/>
        <v>0.78098290598290609</v>
      </c>
      <c r="K427" s="49">
        <f t="shared" si="31"/>
        <v>0.59030170515910507</v>
      </c>
      <c r="L427" s="49">
        <f t="shared" si="32"/>
        <v>0.23429487179487182</v>
      </c>
      <c r="M427" s="49">
        <f t="shared" si="33"/>
        <v>0.41321119361137354</v>
      </c>
      <c r="N427" s="144">
        <f t="shared" si="34"/>
        <v>0.64750606540624533</v>
      </c>
      <c r="O427" s="47"/>
      <c r="P427" s="47"/>
    </row>
    <row r="428" spans="1:16" hidden="1">
      <c r="A428" s="175">
        <v>425</v>
      </c>
      <c r="B428" s="185" t="s">
        <v>110</v>
      </c>
      <c r="C428" s="185" t="s">
        <v>108</v>
      </c>
      <c r="D428" s="157" t="s">
        <v>865</v>
      </c>
      <c r="E428" s="158" t="s">
        <v>866</v>
      </c>
      <c r="F428" s="202">
        <v>822.67999999999984</v>
      </c>
      <c r="G428" s="202">
        <v>1529337.06</v>
      </c>
      <c r="H428" s="10">
        <v>764</v>
      </c>
      <c r="I428" s="10">
        <v>1214770</v>
      </c>
      <c r="J428" s="49">
        <f t="shared" si="30"/>
        <v>0.92867214469781711</v>
      </c>
      <c r="K428" s="49">
        <f t="shared" si="31"/>
        <v>0.79431149075796281</v>
      </c>
      <c r="L428" s="49">
        <f t="shared" si="32"/>
        <v>0.27860164340934512</v>
      </c>
      <c r="M428" s="49">
        <f t="shared" si="33"/>
        <v>0.55601804353057394</v>
      </c>
      <c r="N428" s="144">
        <f t="shared" si="34"/>
        <v>0.83461968693991906</v>
      </c>
      <c r="O428" s="47"/>
      <c r="P428" s="47"/>
    </row>
    <row r="429" spans="1:16" hidden="1">
      <c r="A429" s="175">
        <v>426</v>
      </c>
      <c r="B429" s="185" t="s">
        <v>110</v>
      </c>
      <c r="C429" s="185" t="s">
        <v>108</v>
      </c>
      <c r="D429" s="157" t="s">
        <v>863</v>
      </c>
      <c r="E429" s="158" t="s">
        <v>864</v>
      </c>
      <c r="F429" s="202">
        <v>1258.74</v>
      </c>
      <c r="G429" s="202">
        <v>2780691.2149999999</v>
      </c>
      <c r="H429" s="10">
        <v>838</v>
      </c>
      <c r="I429" s="10">
        <v>1755530</v>
      </c>
      <c r="J429" s="49">
        <f t="shared" si="30"/>
        <v>0.66574511018955462</v>
      </c>
      <c r="K429" s="49">
        <f t="shared" si="31"/>
        <v>0.63132863891181823</v>
      </c>
      <c r="L429" s="49">
        <f t="shared" si="32"/>
        <v>0.19972353305686638</v>
      </c>
      <c r="M429" s="49">
        <f t="shared" si="33"/>
        <v>0.44193004723827273</v>
      </c>
      <c r="N429" s="144">
        <f t="shared" si="34"/>
        <v>0.64165358029513908</v>
      </c>
      <c r="O429" s="47"/>
      <c r="P429" s="47"/>
    </row>
    <row r="430" spans="1:16" hidden="1">
      <c r="A430" s="175">
        <v>427</v>
      </c>
      <c r="B430" s="185" t="s">
        <v>110</v>
      </c>
      <c r="C430" s="185" t="s">
        <v>108</v>
      </c>
      <c r="D430" s="157" t="s">
        <v>869</v>
      </c>
      <c r="E430" s="158" t="s">
        <v>870</v>
      </c>
      <c r="F430" s="202">
        <v>632.98</v>
      </c>
      <c r="G430" s="202">
        <v>977113.83000000007</v>
      </c>
      <c r="H430" s="10">
        <v>646</v>
      </c>
      <c r="I430" s="10">
        <v>821140</v>
      </c>
      <c r="J430" s="49">
        <f t="shared" si="30"/>
        <v>1.0205693702802616</v>
      </c>
      <c r="K430" s="49">
        <f t="shared" si="31"/>
        <v>0.8403729174522071</v>
      </c>
      <c r="L430" s="49">
        <f t="shared" si="32"/>
        <v>0.3</v>
      </c>
      <c r="M430" s="49">
        <f t="shared" si="33"/>
        <v>0.58826104221654496</v>
      </c>
      <c r="N430" s="144">
        <f t="shared" si="34"/>
        <v>0.88826104221654489</v>
      </c>
      <c r="O430" s="47"/>
      <c r="P430" s="47"/>
    </row>
    <row r="431" spans="1:16" hidden="1">
      <c r="A431" s="175">
        <v>428</v>
      </c>
      <c r="B431" s="185" t="s">
        <v>112</v>
      </c>
      <c r="C431" s="185" t="s">
        <v>108</v>
      </c>
      <c r="D431" s="157" t="s">
        <v>872</v>
      </c>
      <c r="E431" s="161" t="s">
        <v>873</v>
      </c>
      <c r="F431" s="202">
        <v>1375.76</v>
      </c>
      <c r="G431" s="202">
        <v>2681777.4349999996</v>
      </c>
      <c r="H431" s="10">
        <v>1438</v>
      </c>
      <c r="I431" s="10">
        <v>2288810</v>
      </c>
      <c r="J431" s="49">
        <f t="shared" si="30"/>
        <v>1.0452404489155085</v>
      </c>
      <c r="K431" s="49">
        <f t="shared" si="31"/>
        <v>0.85346754362559563</v>
      </c>
      <c r="L431" s="49">
        <f t="shared" si="32"/>
        <v>0.3</v>
      </c>
      <c r="M431" s="49">
        <f t="shared" si="33"/>
        <v>0.59742728053791694</v>
      </c>
      <c r="N431" s="144">
        <f t="shared" si="34"/>
        <v>0.89742728053791687</v>
      </c>
      <c r="O431" s="47"/>
      <c r="P431" s="47"/>
    </row>
    <row r="432" spans="1:16" hidden="1">
      <c r="A432" s="175">
        <v>429</v>
      </c>
      <c r="B432" s="185" t="s">
        <v>112</v>
      </c>
      <c r="C432" s="185" t="s">
        <v>108</v>
      </c>
      <c r="D432" s="157" t="s">
        <v>871</v>
      </c>
      <c r="E432" s="158" t="s">
        <v>1190</v>
      </c>
      <c r="F432" s="156">
        <v>1101</v>
      </c>
      <c r="G432" s="163">
        <v>2068431</v>
      </c>
      <c r="H432" s="10">
        <v>1030</v>
      </c>
      <c r="I432" s="10">
        <v>1520775</v>
      </c>
      <c r="J432" s="49">
        <f t="shared" si="30"/>
        <v>0.93551316984559496</v>
      </c>
      <c r="K432" s="49">
        <f t="shared" si="31"/>
        <v>0.73523119697973971</v>
      </c>
      <c r="L432" s="49">
        <f t="shared" si="32"/>
        <v>0.28065395095367845</v>
      </c>
      <c r="M432" s="49">
        <f t="shared" si="33"/>
        <v>0.51466183788581776</v>
      </c>
      <c r="N432" s="144">
        <f t="shared" si="34"/>
        <v>0.79531578883949616</v>
      </c>
      <c r="O432" s="47"/>
      <c r="P432" s="47"/>
    </row>
    <row r="433" spans="1:16" hidden="1">
      <c r="A433" s="175">
        <v>430</v>
      </c>
      <c r="B433" s="185" t="s">
        <v>112</v>
      </c>
      <c r="C433" s="185" t="s">
        <v>108</v>
      </c>
      <c r="D433" s="157" t="s">
        <v>874</v>
      </c>
      <c r="E433" s="158" t="s">
        <v>875</v>
      </c>
      <c r="F433" s="156">
        <v>1198</v>
      </c>
      <c r="G433" s="163">
        <v>2415527.2250000001</v>
      </c>
      <c r="H433" s="10">
        <v>1138</v>
      </c>
      <c r="I433" s="10">
        <v>1453925</v>
      </c>
      <c r="J433" s="49">
        <f t="shared" si="30"/>
        <v>0.94991652754590983</v>
      </c>
      <c r="K433" s="49">
        <f t="shared" si="31"/>
        <v>0.6019079333705295</v>
      </c>
      <c r="L433" s="49">
        <f t="shared" si="32"/>
        <v>0.28497495826377295</v>
      </c>
      <c r="M433" s="49">
        <f t="shared" si="33"/>
        <v>0.42133555335937062</v>
      </c>
      <c r="N433" s="144">
        <f t="shared" si="34"/>
        <v>0.70631051162314362</v>
      </c>
      <c r="O433" s="47"/>
      <c r="P433" s="47"/>
    </row>
    <row r="434" spans="1:16" hidden="1">
      <c r="A434" s="175">
        <v>431</v>
      </c>
      <c r="B434" s="185" t="s">
        <v>112</v>
      </c>
      <c r="C434" s="185" t="s">
        <v>108</v>
      </c>
      <c r="D434" s="157" t="s">
        <v>876</v>
      </c>
      <c r="E434" s="159" t="s">
        <v>1360</v>
      </c>
      <c r="F434" s="156">
        <v>1426</v>
      </c>
      <c r="G434" s="163">
        <v>2782170.2</v>
      </c>
      <c r="H434" s="10">
        <v>2225</v>
      </c>
      <c r="I434" s="10">
        <v>3417820</v>
      </c>
      <c r="J434" s="49">
        <f t="shared" si="30"/>
        <v>1.5603085553997196</v>
      </c>
      <c r="K434" s="49">
        <f t="shared" si="31"/>
        <v>1.2284726505948484</v>
      </c>
      <c r="L434" s="49">
        <f t="shared" si="32"/>
        <v>0.3</v>
      </c>
      <c r="M434" s="49">
        <f t="shared" si="33"/>
        <v>0.7</v>
      </c>
      <c r="N434" s="144">
        <f t="shared" si="34"/>
        <v>1</v>
      </c>
      <c r="O434" s="47"/>
      <c r="P434" s="47"/>
    </row>
    <row r="435" spans="1:16" hidden="1">
      <c r="A435" s="175">
        <v>432</v>
      </c>
      <c r="B435" s="187" t="s">
        <v>120</v>
      </c>
      <c r="C435" s="185" t="s">
        <v>108</v>
      </c>
      <c r="D435" s="157" t="s">
        <v>841</v>
      </c>
      <c r="E435" s="203" t="s">
        <v>1463</v>
      </c>
      <c r="F435" s="156">
        <v>762</v>
      </c>
      <c r="G435" s="163">
        <v>1476890.9</v>
      </c>
      <c r="H435" s="10">
        <v>839</v>
      </c>
      <c r="I435" s="10">
        <v>1013870</v>
      </c>
      <c r="J435" s="49">
        <f t="shared" si="30"/>
        <v>1.1010498687664041</v>
      </c>
      <c r="K435" s="49">
        <f t="shared" si="31"/>
        <v>0.68648943534014606</v>
      </c>
      <c r="L435" s="49">
        <f t="shared" si="32"/>
        <v>0.3</v>
      </c>
      <c r="M435" s="49">
        <f t="shared" si="33"/>
        <v>0.48054260473810223</v>
      </c>
      <c r="N435" s="144">
        <f t="shared" si="34"/>
        <v>0.78054260473810222</v>
      </c>
      <c r="O435" s="47"/>
      <c r="P435" s="47"/>
    </row>
    <row r="436" spans="1:16" hidden="1">
      <c r="A436" s="175">
        <v>433</v>
      </c>
      <c r="B436" s="187" t="s">
        <v>120</v>
      </c>
      <c r="C436" s="185" t="s">
        <v>108</v>
      </c>
      <c r="D436" s="157" t="s">
        <v>843</v>
      </c>
      <c r="E436" s="158" t="s">
        <v>1297</v>
      </c>
      <c r="F436" s="156">
        <v>934</v>
      </c>
      <c r="G436" s="163">
        <v>1795027.425</v>
      </c>
      <c r="H436" s="10">
        <v>762</v>
      </c>
      <c r="I436" s="10">
        <v>1263075</v>
      </c>
      <c r="J436" s="49">
        <f t="shared" si="30"/>
        <v>0.81584582441113496</v>
      </c>
      <c r="K436" s="49">
        <f t="shared" si="31"/>
        <v>0.70365220185981281</v>
      </c>
      <c r="L436" s="49">
        <f t="shared" si="32"/>
        <v>0.24475374732334049</v>
      </c>
      <c r="M436" s="49">
        <f t="shared" si="33"/>
        <v>0.49255654130186893</v>
      </c>
      <c r="N436" s="144">
        <f t="shared" si="34"/>
        <v>0.73731028862520942</v>
      </c>
      <c r="O436" s="47"/>
      <c r="P436" s="47"/>
    </row>
    <row r="437" spans="1:16" hidden="1">
      <c r="A437" s="175">
        <v>434</v>
      </c>
      <c r="B437" s="185" t="s">
        <v>120</v>
      </c>
      <c r="C437" s="185" t="s">
        <v>108</v>
      </c>
      <c r="D437" s="157" t="s">
        <v>840</v>
      </c>
      <c r="E437" s="158" t="s">
        <v>1345</v>
      </c>
      <c r="F437" s="156">
        <v>1197</v>
      </c>
      <c r="G437" s="163">
        <v>2493968.0249999999</v>
      </c>
      <c r="H437" s="10">
        <v>1058</v>
      </c>
      <c r="I437" s="10">
        <v>1810905</v>
      </c>
      <c r="J437" s="49">
        <f t="shared" si="30"/>
        <v>0.88387635756056804</v>
      </c>
      <c r="K437" s="49">
        <f t="shared" si="31"/>
        <v>0.72611396050276145</v>
      </c>
      <c r="L437" s="49">
        <f t="shared" si="32"/>
        <v>0.26516290726817038</v>
      </c>
      <c r="M437" s="49">
        <f t="shared" si="33"/>
        <v>0.508279772351933</v>
      </c>
      <c r="N437" s="144">
        <f t="shared" si="34"/>
        <v>0.77344267962010338</v>
      </c>
      <c r="O437" s="47"/>
      <c r="P437" s="47"/>
    </row>
    <row r="438" spans="1:16" hidden="1">
      <c r="A438" s="175">
        <v>435</v>
      </c>
      <c r="B438" s="185" t="s">
        <v>120</v>
      </c>
      <c r="C438" s="185" t="s">
        <v>108</v>
      </c>
      <c r="D438" s="157" t="s">
        <v>839</v>
      </c>
      <c r="E438" s="158" t="s">
        <v>1379</v>
      </c>
      <c r="F438" s="156">
        <v>762</v>
      </c>
      <c r="G438" s="163">
        <v>1476890.9</v>
      </c>
      <c r="H438" s="10">
        <v>728</v>
      </c>
      <c r="I438" s="10">
        <v>1173190</v>
      </c>
      <c r="J438" s="49">
        <f t="shared" si="30"/>
        <v>0.95538057742782156</v>
      </c>
      <c r="K438" s="49">
        <f t="shared" si="31"/>
        <v>0.79436470222681987</v>
      </c>
      <c r="L438" s="49">
        <f t="shared" si="32"/>
        <v>0.28661417322834648</v>
      </c>
      <c r="M438" s="49">
        <f t="shared" si="33"/>
        <v>0.55605529155877387</v>
      </c>
      <c r="N438" s="144">
        <f t="shared" si="34"/>
        <v>0.84266946478712035</v>
      </c>
      <c r="O438" s="47"/>
      <c r="P438" s="47"/>
    </row>
    <row r="439" spans="1:16" hidden="1">
      <c r="A439" s="175">
        <v>436</v>
      </c>
      <c r="B439" s="185" t="s">
        <v>1398</v>
      </c>
      <c r="C439" s="185" t="s">
        <v>108</v>
      </c>
      <c r="D439" s="185" t="s">
        <v>852</v>
      </c>
      <c r="E439" s="161" t="s">
        <v>1062</v>
      </c>
      <c r="F439" s="156">
        <v>1559</v>
      </c>
      <c r="G439" s="163">
        <v>3427653.6</v>
      </c>
      <c r="H439" s="10">
        <v>1590</v>
      </c>
      <c r="I439" s="10">
        <v>3350495</v>
      </c>
      <c r="J439" s="49">
        <f t="shared" si="30"/>
        <v>1.0198845413726747</v>
      </c>
      <c r="K439" s="49">
        <f t="shared" si="31"/>
        <v>0.97748938224095916</v>
      </c>
      <c r="L439" s="49">
        <f t="shared" si="32"/>
        <v>0.3</v>
      </c>
      <c r="M439" s="49">
        <f t="shared" si="33"/>
        <v>0.68424256756867141</v>
      </c>
      <c r="N439" s="144">
        <f t="shared" si="34"/>
        <v>0.98424256756867146</v>
      </c>
      <c r="O439" s="47"/>
      <c r="P439" s="47"/>
    </row>
    <row r="440" spans="1:16" hidden="1">
      <c r="A440" s="175">
        <v>437</v>
      </c>
      <c r="B440" s="185" t="s">
        <v>1398</v>
      </c>
      <c r="C440" s="185" t="s">
        <v>108</v>
      </c>
      <c r="D440" s="157" t="s">
        <v>848</v>
      </c>
      <c r="E440" s="161" t="s">
        <v>1157</v>
      </c>
      <c r="F440" s="156">
        <v>642</v>
      </c>
      <c r="G440" s="163">
        <v>1165883.8999999999</v>
      </c>
      <c r="H440" s="10">
        <v>542</v>
      </c>
      <c r="I440" s="10">
        <v>800990</v>
      </c>
      <c r="J440" s="49">
        <f t="shared" si="30"/>
        <v>0.84423676012461057</v>
      </c>
      <c r="K440" s="49">
        <f t="shared" si="31"/>
        <v>0.68702381086144171</v>
      </c>
      <c r="L440" s="49">
        <f t="shared" si="32"/>
        <v>0.25327102803738316</v>
      </c>
      <c r="M440" s="49">
        <f t="shared" si="33"/>
        <v>0.48091666760300916</v>
      </c>
      <c r="N440" s="144">
        <f t="shared" si="34"/>
        <v>0.73418769564039232</v>
      </c>
      <c r="O440" s="47"/>
      <c r="P440" s="47"/>
    </row>
    <row r="441" spans="1:16" hidden="1">
      <c r="A441" s="175">
        <v>438</v>
      </c>
      <c r="B441" s="185" t="s">
        <v>1398</v>
      </c>
      <c r="C441" s="185" t="s">
        <v>108</v>
      </c>
      <c r="D441" s="157" t="s">
        <v>849</v>
      </c>
      <c r="E441" s="158" t="s">
        <v>850</v>
      </c>
      <c r="F441" s="156">
        <v>1121</v>
      </c>
      <c r="G441" s="163">
        <v>1916816.2999999998</v>
      </c>
      <c r="H441" s="10">
        <v>1019</v>
      </c>
      <c r="I441" s="10">
        <v>1393915</v>
      </c>
      <c r="J441" s="49">
        <f t="shared" si="30"/>
        <v>0.90900981266726133</v>
      </c>
      <c r="K441" s="49">
        <f t="shared" si="31"/>
        <v>0.72720322756019973</v>
      </c>
      <c r="L441" s="49">
        <f t="shared" si="32"/>
        <v>0.2727029438001784</v>
      </c>
      <c r="M441" s="49">
        <f t="shared" si="33"/>
        <v>0.50904225929213975</v>
      </c>
      <c r="N441" s="144">
        <f t="shared" si="34"/>
        <v>0.78174520309231821</v>
      </c>
      <c r="O441" s="47"/>
      <c r="P441" s="47"/>
    </row>
    <row r="442" spans="1:16" hidden="1">
      <c r="A442" s="175">
        <v>439</v>
      </c>
      <c r="B442" s="185" t="s">
        <v>1398</v>
      </c>
      <c r="C442" s="185" t="s">
        <v>108</v>
      </c>
      <c r="D442" s="185" t="s">
        <v>851</v>
      </c>
      <c r="E442" s="161" t="s">
        <v>1063</v>
      </c>
      <c r="F442" s="156">
        <v>899</v>
      </c>
      <c r="G442" s="163">
        <v>1646355.2250000001</v>
      </c>
      <c r="H442" s="10">
        <v>819</v>
      </c>
      <c r="I442" s="10">
        <v>1149415</v>
      </c>
      <c r="J442" s="49">
        <f t="shared" si="30"/>
        <v>0.91101223581757507</v>
      </c>
      <c r="K442" s="49">
        <f t="shared" si="31"/>
        <v>0.6981573493654748</v>
      </c>
      <c r="L442" s="49">
        <f t="shared" si="32"/>
        <v>0.27330367074527251</v>
      </c>
      <c r="M442" s="49">
        <f t="shared" si="33"/>
        <v>0.48871014455583234</v>
      </c>
      <c r="N442" s="144">
        <f t="shared" si="34"/>
        <v>0.7620138153011049</v>
      </c>
      <c r="O442" s="47"/>
      <c r="P442" s="47"/>
    </row>
    <row r="443" spans="1:16" hidden="1">
      <c r="A443" s="175">
        <v>440</v>
      </c>
      <c r="B443" s="185" t="s">
        <v>1398</v>
      </c>
      <c r="C443" s="185" t="s">
        <v>108</v>
      </c>
      <c r="D443" s="157" t="s">
        <v>846</v>
      </c>
      <c r="E443" s="161" t="s">
        <v>621</v>
      </c>
      <c r="F443" s="156">
        <v>1393</v>
      </c>
      <c r="G443" s="163">
        <v>2486446.6749999998</v>
      </c>
      <c r="H443" s="10">
        <v>1209</v>
      </c>
      <c r="I443" s="10">
        <v>2026075</v>
      </c>
      <c r="J443" s="49">
        <f t="shared" si="30"/>
        <v>0.86791098348887297</v>
      </c>
      <c r="K443" s="49">
        <f t="shared" si="31"/>
        <v>0.8148475575089501</v>
      </c>
      <c r="L443" s="49">
        <f t="shared" si="32"/>
        <v>0.2603732950466619</v>
      </c>
      <c r="M443" s="49">
        <f t="shared" si="33"/>
        <v>0.57039329025626506</v>
      </c>
      <c r="N443" s="144">
        <f t="shared" si="34"/>
        <v>0.83076658530292691</v>
      </c>
      <c r="O443" s="47"/>
      <c r="P443" s="47"/>
    </row>
    <row r="444" spans="1:16" hidden="1">
      <c r="A444" s="175">
        <v>441</v>
      </c>
      <c r="B444" s="185" t="s">
        <v>1398</v>
      </c>
      <c r="C444" s="185" t="s">
        <v>108</v>
      </c>
      <c r="D444" s="157" t="s">
        <v>844</v>
      </c>
      <c r="E444" s="161" t="s">
        <v>845</v>
      </c>
      <c r="F444" s="156">
        <v>899</v>
      </c>
      <c r="G444" s="163">
        <v>1646355.2250000001</v>
      </c>
      <c r="H444" s="10">
        <v>1150</v>
      </c>
      <c r="I444" s="10">
        <v>1732665</v>
      </c>
      <c r="J444" s="49">
        <f t="shared" si="30"/>
        <v>1.2791991101223581</v>
      </c>
      <c r="K444" s="49">
        <f t="shared" si="31"/>
        <v>1.0524247584539357</v>
      </c>
      <c r="L444" s="49">
        <f t="shared" si="32"/>
        <v>0.3</v>
      </c>
      <c r="M444" s="49">
        <f t="shared" si="33"/>
        <v>0.7</v>
      </c>
      <c r="N444" s="144">
        <f t="shared" si="34"/>
        <v>1</v>
      </c>
      <c r="O444" s="47"/>
      <c r="P444" s="47"/>
    </row>
    <row r="445" spans="1:16" hidden="1">
      <c r="A445" s="175">
        <v>442</v>
      </c>
      <c r="B445" s="185" t="s">
        <v>888</v>
      </c>
      <c r="C445" s="185" t="s">
        <v>108</v>
      </c>
      <c r="D445" s="157" t="s">
        <v>889</v>
      </c>
      <c r="E445" s="158" t="s">
        <v>890</v>
      </c>
      <c r="F445" s="156">
        <v>1922</v>
      </c>
      <c r="G445" s="163">
        <v>4527172.9249999998</v>
      </c>
      <c r="H445" s="10">
        <v>960</v>
      </c>
      <c r="I445" s="10">
        <v>2445620</v>
      </c>
      <c r="J445" s="49">
        <f t="shared" si="30"/>
        <v>0.49947970863683661</v>
      </c>
      <c r="K445" s="49">
        <f t="shared" si="31"/>
        <v>0.54020909749101309</v>
      </c>
      <c r="L445" s="49">
        <f t="shared" si="32"/>
        <v>0.14984391259105098</v>
      </c>
      <c r="M445" s="49">
        <f t="shared" si="33"/>
        <v>0.37814636824370912</v>
      </c>
      <c r="N445" s="144">
        <f t="shared" si="34"/>
        <v>0.52799028083476007</v>
      </c>
      <c r="O445" s="47"/>
      <c r="P445" s="47"/>
    </row>
    <row r="446" spans="1:16" hidden="1">
      <c r="A446" s="175">
        <v>443</v>
      </c>
      <c r="B446" s="185" t="s">
        <v>888</v>
      </c>
      <c r="C446" s="185" t="s">
        <v>108</v>
      </c>
      <c r="D446" s="157" t="s">
        <v>891</v>
      </c>
      <c r="E446" s="158" t="s">
        <v>1328</v>
      </c>
      <c r="F446" s="156">
        <v>2541</v>
      </c>
      <c r="G446" s="163">
        <v>6308289.75</v>
      </c>
      <c r="H446" s="10">
        <v>1541</v>
      </c>
      <c r="I446" s="10">
        <v>4911580</v>
      </c>
      <c r="J446" s="49">
        <f t="shared" si="30"/>
        <v>0.60645415190869734</v>
      </c>
      <c r="K446" s="49">
        <f t="shared" si="31"/>
        <v>0.77859137652958954</v>
      </c>
      <c r="L446" s="49">
        <f t="shared" si="32"/>
        <v>0.18193624557260921</v>
      </c>
      <c r="M446" s="49">
        <f t="shared" si="33"/>
        <v>0.54501396357071263</v>
      </c>
      <c r="N446" s="144">
        <f t="shared" si="34"/>
        <v>0.72695020914332187</v>
      </c>
      <c r="O446" s="47"/>
      <c r="P446" s="47"/>
    </row>
    <row r="447" spans="1:16" hidden="1">
      <c r="A447" s="175">
        <v>444</v>
      </c>
      <c r="B447" s="185" t="s">
        <v>888</v>
      </c>
      <c r="C447" s="185" t="s">
        <v>108</v>
      </c>
      <c r="D447" s="157" t="s">
        <v>892</v>
      </c>
      <c r="E447" s="158" t="s">
        <v>893</v>
      </c>
      <c r="F447" s="156">
        <v>954</v>
      </c>
      <c r="G447" s="163">
        <v>1053352.825</v>
      </c>
      <c r="H447" s="10">
        <v>732</v>
      </c>
      <c r="I447" s="10">
        <v>859260</v>
      </c>
      <c r="J447" s="49">
        <f t="shared" si="30"/>
        <v>0.76729559748427678</v>
      </c>
      <c r="K447" s="49">
        <f t="shared" si="31"/>
        <v>0.81573806953050132</v>
      </c>
      <c r="L447" s="49">
        <f t="shared" si="32"/>
        <v>0.23018867924528302</v>
      </c>
      <c r="M447" s="49">
        <f t="shared" si="33"/>
        <v>0.57101664867135093</v>
      </c>
      <c r="N447" s="144">
        <f t="shared" si="34"/>
        <v>0.80120532791663401</v>
      </c>
      <c r="O447" s="47"/>
      <c r="P447" s="47"/>
    </row>
    <row r="448" spans="1:16" hidden="1">
      <c r="A448" s="175">
        <v>445</v>
      </c>
      <c r="B448" s="185" t="s">
        <v>107</v>
      </c>
      <c r="C448" s="185" t="s">
        <v>108</v>
      </c>
      <c r="D448" s="157" t="s">
        <v>855</v>
      </c>
      <c r="E448" s="158" t="s">
        <v>1065</v>
      </c>
      <c r="F448" s="156">
        <v>973</v>
      </c>
      <c r="G448" s="163">
        <v>1036991.125</v>
      </c>
      <c r="H448" s="10">
        <v>870</v>
      </c>
      <c r="I448" s="10">
        <v>1036170</v>
      </c>
      <c r="J448" s="49">
        <f t="shared" si="30"/>
        <v>0.89414182939362796</v>
      </c>
      <c r="K448" s="49">
        <f t="shared" si="31"/>
        <v>0.9992081658365205</v>
      </c>
      <c r="L448" s="49">
        <f t="shared" si="32"/>
        <v>0.2682425488180884</v>
      </c>
      <c r="M448" s="49">
        <f t="shared" si="33"/>
        <v>0.69944571608556427</v>
      </c>
      <c r="N448" s="144">
        <f t="shared" si="34"/>
        <v>0.96768826490365267</v>
      </c>
      <c r="O448" s="47"/>
      <c r="P448" s="47"/>
    </row>
    <row r="449" spans="1:16" hidden="1">
      <c r="A449" s="175">
        <v>446</v>
      </c>
      <c r="B449" s="185" t="s">
        <v>107</v>
      </c>
      <c r="C449" s="185" t="s">
        <v>108</v>
      </c>
      <c r="D449" s="157" t="s">
        <v>853</v>
      </c>
      <c r="E449" s="158" t="s">
        <v>854</v>
      </c>
      <c r="F449" s="156">
        <v>1041</v>
      </c>
      <c r="G449" s="163">
        <v>1971859.5</v>
      </c>
      <c r="H449" s="10">
        <v>1092</v>
      </c>
      <c r="I449" s="10">
        <v>1615630</v>
      </c>
      <c r="J449" s="49">
        <f t="shared" si="30"/>
        <v>1.0489913544668588</v>
      </c>
      <c r="K449" s="49">
        <f t="shared" si="31"/>
        <v>0.8193433659953967</v>
      </c>
      <c r="L449" s="49">
        <f t="shared" si="32"/>
        <v>0.3</v>
      </c>
      <c r="M449" s="49">
        <f t="shared" si="33"/>
        <v>0.57354035619677768</v>
      </c>
      <c r="N449" s="144">
        <f t="shared" si="34"/>
        <v>0.87354035619677761</v>
      </c>
      <c r="O449" s="47"/>
      <c r="P449" s="47"/>
    </row>
    <row r="450" spans="1:16" hidden="1">
      <c r="A450" s="175">
        <v>447</v>
      </c>
      <c r="B450" s="185" t="s">
        <v>107</v>
      </c>
      <c r="C450" s="185" t="s">
        <v>108</v>
      </c>
      <c r="D450" s="157" t="s">
        <v>856</v>
      </c>
      <c r="E450" s="158" t="s">
        <v>1066</v>
      </c>
      <c r="F450" s="156">
        <v>1183</v>
      </c>
      <c r="G450" s="163">
        <v>2441057.125</v>
      </c>
      <c r="H450" s="10">
        <v>1160</v>
      </c>
      <c r="I450" s="10">
        <v>1588690</v>
      </c>
      <c r="J450" s="49">
        <f t="shared" si="30"/>
        <v>0.98055790363482676</v>
      </c>
      <c r="K450" s="49">
        <f t="shared" si="31"/>
        <v>0.6508204923717219</v>
      </c>
      <c r="L450" s="49">
        <f t="shared" si="32"/>
        <v>0.29416737109044799</v>
      </c>
      <c r="M450" s="49">
        <f t="shared" si="33"/>
        <v>0.4555743446602053</v>
      </c>
      <c r="N450" s="144">
        <f t="shared" si="34"/>
        <v>0.74974171575065329</v>
      </c>
      <c r="O450" s="47"/>
      <c r="P450" s="47"/>
    </row>
    <row r="451" spans="1:16" hidden="1">
      <c r="A451" s="175">
        <v>448</v>
      </c>
      <c r="B451" s="185" t="s">
        <v>107</v>
      </c>
      <c r="C451" s="185" t="s">
        <v>108</v>
      </c>
      <c r="D451" s="157" t="s">
        <v>857</v>
      </c>
      <c r="E451" s="161" t="s">
        <v>1224</v>
      </c>
      <c r="F451" s="156">
        <v>1633</v>
      </c>
      <c r="G451" s="163">
        <v>3819989.75</v>
      </c>
      <c r="H451" s="10">
        <v>1529</v>
      </c>
      <c r="I451" s="10">
        <v>2854460</v>
      </c>
      <c r="J451" s="49">
        <f t="shared" ref="J451:J514" si="35">IFERROR(H451/F451,0)</f>
        <v>0.93631353337415801</v>
      </c>
      <c r="K451" s="49">
        <f t="shared" ref="K451:K514" si="36">IFERROR(I451/G451,0)</f>
        <v>0.74724284273275865</v>
      </c>
      <c r="L451" s="49">
        <f t="shared" si="32"/>
        <v>0.28089406001224737</v>
      </c>
      <c r="M451" s="49">
        <f t="shared" si="33"/>
        <v>0.52306998991293108</v>
      </c>
      <c r="N451" s="144">
        <f t="shared" si="34"/>
        <v>0.80396404992517845</v>
      </c>
      <c r="O451" s="47"/>
      <c r="P451" s="47"/>
    </row>
    <row r="452" spans="1:16" hidden="1">
      <c r="A452" s="175">
        <v>449</v>
      </c>
      <c r="B452" s="185" t="s">
        <v>118</v>
      </c>
      <c r="C452" s="185" t="s">
        <v>108</v>
      </c>
      <c r="D452" s="157" t="s">
        <v>858</v>
      </c>
      <c r="E452" s="158" t="s">
        <v>1067</v>
      </c>
      <c r="F452" s="156">
        <v>1979</v>
      </c>
      <c r="G452" s="163">
        <v>4393373.9000000004</v>
      </c>
      <c r="H452" s="10">
        <v>1161</v>
      </c>
      <c r="I452" s="10">
        <v>2344795</v>
      </c>
      <c r="J452" s="49">
        <f t="shared" si="35"/>
        <v>0.58665992925720056</v>
      </c>
      <c r="K452" s="49">
        <f t="shared" si="36"/>
        <v>0.5337116879580861</v>
      </c>
      <c r="L452" s="49">
        <f t="shared" ref="L452:L515" si="37">IF((J452*0.3)&gt;30%,30%,(J452*0.3))</f>
        <v>0.17599797877716017</v>
      </c>
      <c r="M452" s="49">
        <f t="shared" ref="M452:M515" si="38">IF((K452*0.7)&gt;70%,70%,(K452*0.7))</f>
        <v>0.37359818157066027</v>
      </c>
      <c r="N452" s="144">
        <f t="shared" ref="N452:N515" si="39">L452+M452</f>
        <v>0.54959616034782044</v>
      </c>
      <c r="O452" s="47"/>
      <c r="P452" s="47"/>
    </row>
    <row r="453" spans="1:16" hidden="1">
      <c r="A453" s="175">
        <v>450</v>
      </c>
      <c r="B453" s="185" t="s">
        <v>118</v>
      </c>
      <c r="C453" s="185" t="s">
        <v>108</v>
      </c>
      <c r="D453" s="157" t="s">
        <v>859</v>
      </c>
      <c r="E453" s="158" t="s">
        <v>1068</v>
      </c>
      <c r="F453" s="156">
        <v>1089</v>
      </c>
      <c r="G453" s="163">
        <v>2284022.15</v>
      </c>
      <c r="H453" s="10">
        <v>1088</v>
      </c>
      <c r="I453" s="10">
        <v>1823115</v>
      </c>
      <c r="J453" s="49">
        <f t="shared" si="35"/>
        <v>0.99908172635445358</v>
      </c>
      <c r="K453" s="49">
        <f t="shared" si="36"/>
        <v>0.79820373020463053</v>
      </c>
      <c r="L453" s="49">
        <f t="shared" si="37"/>
        <v>0.29972451790633609</v>
      </c>
      <c r="M453" s="49">
        <f t="shared" si="38"/>
        <v>0.55874261114324131</v>
      </c>
      <c r="N453" s="144">
        <f t="shared" si="39"/>
        <v>0.85846712904957734</v>
      </c>
      <c r="O453" s="47"/>
      <c r="P453" s="47"/>
    </row>
    <row r="454" spans="1:16" hidden="1">
      <c r="A454" s="175">
        <v>451</v>
      </c>
      <c r="B454" s="185" t="s">
        <v>118</v>
      </c>
      <c r="C454" s="185" t="s">
        <v>108</v>
      </c>
      <c r="D454" s="157" t="s">
        <v>860</v>
      </c>
      <c r="E454" s="158" t="s">
        <v>1380</v>
      </c>
      <c r="F454" s="156">
        <v>926</v>
      </c>
      <c r="G454" s="163">
        <v>1023925.6</v>
      </c>
      <c r="H454" s="10">
        <v>754</v>
      </c>
      <c r="I454" s="10">
        <v>896280</v>
      </c>
      <c r="J454" s="49">
        <f t="shared" si="35"/>
        <v>0.81425485961123112</v>
      </c>
      <c r="K454" s="49">
        <f t="shared" si="36"/>
        <v>0.87533703620653691</v>
      </c>
      <c r="L454" s="49">
        <f t="shared" si="37"/>
        <v>0.24427645788336932</v>
      </c>
      <c r="M454" s="49">
        <f t="shared" si="38"/>
        <v>0.61273592534457577</v>
      </c>
      <c r="N454" s="144">
        <f t="shared" si="39"/>
        <v>0.85701238322794504</v>
      </c>
      <c r="O454" s="47"/>
      <c r="P454" s="47"/>
    </row>
    <row r="455" spans="1:16" hidden="1">
      <c r="A455" s="175">
        <v>452</v>
      </c>
      <c r="B455" s="185" t="s">
        <v>114</v>
      </c>
      <c r="C455" s="185" t="s">
        <v>108</v>
      </c>
      <c r="D455" s="157" t="s">
        <v>878</v>
      </c>
      <c r="E455" s="158" t="s">
        <v>879</v>
      </c>
      <c r="F455" s="156">
        <v>776</v>
      </c>
      <c r="G455" s="163">
        <v>1034314.25</v>
      </c>
      <c r="H455" s="10">
        <v>757</v>
      </c>
      <c r="I455" s="10">
        <v>876910</v>
      </c>
      <c r="J455" s="49">
        <f t="shared" si="35"/>
        <v>0.97551546391752575</v>
      </c>
      <c r="K455" s="49">
        <f t="shared" si="36"/>
        <v>0.84781776911610762</v>
      </c>
      <c r="L455" s="49">
        <f t="shared" si="37"/>
        <v>0.29265463917525769</v>
      </c>
      <c r="M455" s="49">
        <f t="shared" si="38"/>
        <v>0.59347243838127528</v>
      </c>
      <c r="N455" s="144">
        <f t="shared" si="39"/>
        <v>0.88612707755653297</v>
      </c>
      <c r="O455" s="47"/>
      <c r="P455" s="47"/>
    </row>
    <row r="456" spans="1:16" hidden="1">
      <c r="A456" s="175">
        <v>453</v>
      </c>
      <c r="B456" s="185" t="s">
        <v>114</v>
      </c>
      <c r="C456" s="185" t="s">
        <v>108</v>
      </c>
      <c r="D456" s="157" t="s">
        <v>877</v>
      </c>
      <c r="E456" s="158" t="s">
        <v>1071</v>
      </c>
      <c r="F456" s="156">
        <v>868</v>
      </c>
      <c r="G456" s="163">
        <v>1961499.9</v>
      </c>
      <c r="H456" s="10">
        <v>748</v>
      </c>
      <c r="I456" s="10">
        <v>1639970</v>
      </c>
      <c r="J456" s="49">
        <f t="shared" si="35"/>
        <v>0.86175115207373276</v>
      </c>
      <c r="K456" s="49">
        <f t="shared" si="36"/>
        <v>0.83607957359569585</v>
      </c>
      <c r="L456" s="49">
        <f t="shared" si="37"/>
        <v>0.25852534562211982</v>
      </c>
      <c r="M456" s="49">
        <f t="shared" si="38"/>
        <v>0.58525570151698703</v>
      </c>
      <c r="N456" s="144">
        <f t="shared" si="39"/>
        <v>0.84378104713910684</v>
      </c>
      <c r="O456" s="47"/>
      <c r="P456" s="47"/>
    </row>
    <row r="457" spans="1:16" hidden="1">
      <c r="A457" s="175">
        <v>454</v>
      </c>
      <c r="B457" s="185" t="s">
        <v>116</v>
      </c>
      <c r="C457" s="185" t="s">
        <v>108</v>
      </c>
      <c r="D457" s="204" t="s">
        <v>903</v>
      </c>
      <c r="E457" s="186" t="s">
        <v>904</v>
      </c>
      <c r="F457" s="156">
        <v>1435</v>
      </c>
      <c r="G457" s="163">
        <v>3042856.7749999999</v>
      </c>
      <c r="H457" s="10">
        <v>1138</v>
      </c>
      <c r="I457" s="10">
        <v>2169395</v>
      </c>
      <c r="J457" s="49">
        <f t="shared" si="35"/>
        <v>0.79303135888501741</v>
      </c>
      <c r="K457" s="49">
        <f t="shared" si="36"/>
        <v>0.71294679980460141</v>
      </c>
      <c r="L457" s="49">
        <f t="shared" si="37"/>
        <v>0.23790940766550522</v>
      </c>
      <c r="M457" s="49">
        <f t="shared" si="38"/>
        <v>0.49906275986322096</v>
      </c>
      <c r="N457" s="144">
        <f t="shared" si="39"/>
        <v>0.73697216752872619</v>
      </c>
      <c r="O457" s="47"/>
      <c r="P457" s="47"/>
    </row>
    <row r="458" spans="1:16" hidden="1">
      <c r="A458" s="175">
        <v>455</v>
      </c>
      <c r="B458" s="185" t="s">
        <v>116</v>
      </c>
      <c r="C458" s="185" t="s">
        <v>108</v>
      </c>
      <c r="D458" s="204" t="s">
        <v>907</v>
      </c>
      <c r="E458" s="186" t="s">
        <v>902</v>
      </c>
      <c r="F458" s="156">
        <v>1109</v>
      </c>
      <c r="G458" s="163">
        <v>1880839.575</v>
      </c>
      <c r="H458" s="10">
        <v>1457</v>
      </c>
      <c r="I458" s="10">
        <v>1886865</v>
      </c>
      <c r="J458" s="49">
        <f t="shared" si="35"/>
        <v>1.3137962128043281</v>
      </c>
      <c r="K458" s="49">
        <f t="shared" si="36"/>
        <v>1.003203582634101</v>
      </c>
      <c r="L458" s="49">
        <f t="shared" si="37"/>
        <v>0.3</v>
      </c>
      <c r="M458" s="49">
        <f t="shared" si="38"/>
        <v>0.7</v>
      </c>
      <c r="N458" s="144">
        <f t="shared" si="39"/>
        <v>1</v>
      </c>
      <c r="O458" s="47"/>
      <c r="P458" s="47"/>
    </row>
    <row r="459" spans="1:16" hidden="1">
      <c r="A459" s="175">
        <v>456</v>
      </c>
      <c r="B459" s="185" t="s">
        <v>116</v>
      </c>
      <c r="C459" s="185" t="s">
        <v>108</v>
      </c>
      <c r="D459" s="204" t="s">
        <v>909</v>
      </c>
      <c r="E459" s="186" t="s">
        <v>908</v>
      </c>
      <c r="F459" s="156">
        <v>1093</v>
      </c>
      <c r="G459" s="163">
        <v>2133050.5</v>
      </c>
      <c r="H459" s="10">
        <v>1178</v>
      </c>
      <c r="I459" s="10">
        <v>1948735</v>
      </c>
      <c r="J459" s="49">
        <f t="shared" si="35"/>
        <v>1.0777676120768527</v>
      </c>
      <c r="K459" s="49">
        <f t="shared" si="36"/>
        <v>0.91359065338584344</v>
      </c>
      <c r="L459" s="49">
        <f t="shared" si="37"/>
        <v>0.3</v>
      </c>
      <c r="M459" s="49">
        <f t="shared" si="38"/>
        <v>0.63951345737009035</v>
      </c>
      <c r="N459" s="144">
        <f t="shared" si="39"/>
        <v>0.93951345737009029</v>
      </c>
      <c r="O459" s="47"/>
      <c r="P459" s="47"/>
    </row>
    <row r="460" spans="1:16" hidden="1">
      <c r="A460" s="175">
        <v>457</v>
      </c>
      <c r="B460" s="185" t="s">
        <v>116</v>
      </c>
      <c r="C460" s="185" t="s">
        <v>108</v>
      </c>
      <c r="D460" s="204" t="s">
        <v>901</v>
      </c>
      <c r="E460" s="186" t="s">
        <v>1072</v>
      </c>
      <c r="F460" s="156">
        <v>1075</v>
      </c>
      <c r="G460" s="163">
        <v>2072495.0249999999</v>
      </c>
      <c r="H460" s="10">
        <v>1434</v>
      </c>
      <c r="I460" s="10">
        <v>2006090</v>
      </c>
      <c r="J460" s="49">
        <f t="shared" si="35"/>
        <v>1.3339534883720929</v>
      </c>
      <c r="K460" s="49">
        <f t="shared" si="36"/>
        <v>0.96795889775416954</v>
      </c>
      <c r="L460" s="49">
        <f t="shared" si="37"/>
        <v>0.3</v>
      </c>
      <c r="M460" s="49">
        <f t="shared" si="38"/>
        <v>0.67757122842791861</v>
      </c>
      <c r="N460" s="144">
        <f t="shared" si="39"/>
        <v>0.97757122842791855</v>
      </c>
      <c r="O460" s="47"/>
      <c r="P460" s="47"/>
    </row>
    <row r="461" spans="1:16" hidden="1">
      <c r="A461" s="175">
        <v>458</v>
      </c>
      <c r="B461" s="185" t="s">
        <v>116</v>
      </c>
      <c r="C461" s="185" t="s">
        <v>108</v>
      </c>
      <c r="D461" s="204" t="s">
        <v>905</v>
      </c>
      <c r="E461" s="186" t="s">
        <v>906</v>
      </c>
      <c r="F461" s="156">
        <v>1054</v>
      </c>
      <c r="G461" s="163">
        <v>1874555.9</v>
      </c>
      <c r="H461" s="10">
        <v>1293</v>
      </c>
      <c r="I461" s="10">
        <v>1688315</v>
      </c>
      <c r="J461" s="49">
        <f t="shared" si="35"/>
        <v>1.2267552182163188</v>
      </c>
      <c r="K461" s="49">
        <f t="shared" si="36"/>
        <v>0.90064798814481872</v>
      </c>
      <c r="L461" s="49">
        <f t="shared" si="37"/>
        <v>0.3</v>
      </c>
      <c r="M461" s="49">
        <f t="shared" si="38"/>
        <v>0.63045359170137305</v>
      </c>
      <c r="N461" s="144">
        <f t="shared" si="39"/>
        <v>0.93045359170137298</v>
      </c>
      <c r="O461" s="47"/>
      <c r="P461" s="47"/>
    </row>
    <row r="462" spans="1:16" hidden="1">
      <c r="A462" s="175">
        <v>459</v>
      </c>
      <c r="B462" s="185" t="s">
        <v>119</v>
      </c>
      <c r="C462" s="185" t="s">
        <v>108</v>
      </c>
      <c r="D462" s="157" t="s">
        <v>910</v>
      </c>
      <c r="E462" s="158" t="s">
        <v>1111</v>
      </c>
      <c r="F462" s="156">
        <v>1037</v>
      </c>
      <c r="G462" s="163">
        <v>1976156.7749999999</v>
      </c>
      <c r="H462" s="10">
        <v>1202</v>
      </c>
      <c r="I462" s="10">
        <v>1697710</v>
      </c>
      <c r="J462" s="49">
        <f t="shared" si="35"/>
        <v>1.1591128254580521</v>
      </c>
      <c r="K462" s="49">
        <f t="shared" si="36"/>
        <v>0.85909681938063853</v>
      </c>
      <c r="L462" s="49">
        <f t="shared" si="37"/>
        <v>0.3</v>
      </c>
      <c r="M462" s="49">
        <f t="shared" si="38"/>
        <v>0.60136777356644688</v>
      </c>
      <c r="N462" s="144">
        <f t="shared" si="39"/>
        <v>0.90136777356644693</v>
      </c>
      <c r="O462" s="47"/>
      <c r="P462" s="47"/>
    </row>
    <row r="463" spans="1:16" hidden="1">
      <c r="A463" s="175">
        <v>460</v>
      </c>
      <c r="B463" s="185" t="s">
        <v>119</v>
      </c>
      <c r="C463" s="185" t="s">
        <v>108</v>
      </c>
      <c r="D463" s="157" t="s">
        <v>913</v>
      </c>
      <c r="E463" s="161" t="s">
        <v>1382</v>
      </c>
      <c r="F463" s="156">
        <v>685</v>
      </c>
      <c r="G463" s="163">
        <v>1201982.3</v>
      </c>
      <c r="H463" s="10">
        <v>846</v>
      </c>
      <c r="I463" s="10">
        <v>1099825</v>
      </c>
      <c r="J463" s="49">
        <f t="shared" si="35"/>
        <v>1.2350364963503651</v>
      </c>
      <c r="K463" s="49">
        <f t="shared" si="36"/>
        <v>0.91500931419705589</v>
      </c>
      <c r="L463" s="49">
        <f t="shared" si="37"/>
        <v>0.3</v>
      </c>
      <c r="M463" s="49">
        <f t="shared" si="38"/>
        <v>0.64050651993793906</v>
      </c>
      <c r="N463" s="144">
        <f t="shared" si="39"/>
        <v>0.94050651993793899</v>
      </c>
      <c r="O463" s="47"/>
      <c r="P463" s="47"/>
    </row>
    <row r="464" spans="1:16" hidden="1">
      <c r="A464" s="175">
        <v>461</v>
      </c>
      <c r="B464" s="185" t="s">
        <v>119</v>
      </c>
      <c r="C464" s="185" t="s">
        <v>108</v>
      </c>
      <c r="D464" s="157" t="s">
        <v>912</v>
      </c>
      <c r="E464" s="158" t="s">
        <v>1361</v>
      </c>
      <c r="F464" s="156">
        <v>1067</v>
      </c>
      <c r="G464" s="163">
        <v>2177601.2250000001</v>
      </c>
      <c r="H464" s="10">
        <v>974</v>
      </c>
      <c r="I464" s="10">
        <v>1525860</v>
      </c>
      <c r="J464" s="49">
        <f t="shared" si="35"/>
        <v>0.91283973758200565</v>
      </c>
      <c r="K464" s="49">
        <f t="shared" si="36"/>
        <v>0.7007068064080465</v>
      </c>
      <c r="L464" s="49">
        <f t="shared" si="37"/>
        <v>0.27385192127460167</v>
      </c>
      <c r="M464" s="49">
        <f t="shared" si="38"/>
        <v>0.49049476448563251</v>
      </c>
      <c r="N464" s="144">
        <f t="shared" si="39"/>
        <v>0.76434668576023412</v>
      </c>
      <c r="O464" s="47"/>
      <c r="P464" s="47"/>
    </row>
    <row r="465" spans="1:16" hidden="1">
      <c r="A465" s="175">
        <v>462</v>
      </c>
      <c r="B465" s="185" t="s">
        <v>119</v>
      </c>
      <c r="C465" s="185" t="s">
        <v>108</v>
      </c>
      <c r="D465" s="157" t="s">
        <v>911</v>
      </c>
      <c r="E465" s="158" t="s">
        <v>1112</v>
      </c>
      <c r="F465" s="156">
        <v>1156</v>
      </c>
      <c r="G465" s="163">
        <v>2238679.1749999998</v>
      </c>
      <c r="H465" s="10">
        <v>1614</v>
      </c>
      <c r="I465" s="10">
        <v>2079445</v>
      </c>
      <c r="J465" s="49">
        <f t="shared" si="35"/>
        <v>1.3961937716262975</v>
      </c>
      <c r="K465" s="49">
        <f t="shared" si="36"/>
        <v>0.92887137345171411</v>
      </c>
      <c r="L465" s="49">
        <f t="shared" si="37"/>
        <v>0.3</v>
      </c>
      <c r="M465" s="49">
        <f t="shared" si="38"/>
        <v>0.6502099614161998</v>
      </c>
      <c r="N465" s="144">
        <f t="shared" si="39"/>
        <v>0.95020996141619984</v>
      </c>
      <c r="O465" s="47"/>
      <c r="P465" s="47"/>
    </row>
    <row r="466" spans="1:16" hidden="1">
      <c r="A466" s="175">
        <v>463</v>
      </c>
      <c r="B466" s="161" t="s">
        <v>115</v>
      </c>
      <c r="C466" s="161" t="s">
        <v>108</v>
      </c>
      <c r="D466" s="158" t="s">
        <v>885</v>
      </c>
      <c r="E466" s="158" t="s">
        <v>886</v>
      </c>
      <c r="F466" s="156">
        <v>1625</v>
      </c>
      <c r="G466" s="163">
        <v>3364266.9249999998</v>
      </c>
      <c r="H466" s="10">
        <v>1345</v>
      </c>
      <c r="I466" s="10">
        <v>2119610</v>
      </c>
      <c r="J466" s="49">
        <f t="shared" si="35"/>
        <v>0.82769230769230773</v>
      </c>
      <c r="K466" s="49">
        <f t="shared" si="36"/>
        <v>0.63003621509610153</v>
      </c>
      <c r="L466" s="49">
        <f t="shared" si="37"/>
        <v>0.24830769230769231</v>
      </c>
      <c r="M466" s="49">
        <f t="shared" si="38"/>
        <v>0.44102535056727105</v>
      </c>
      <c r="N466" s="144">
        <f t="shared" si="39"/>
        <v>0.68933304287496333</v>
      </c>
      <c r="O466" s="47"/>
      <c r="P466" s="47"/>
    </row>
    <row r="467" spans="1:16" hidden="1">
      <c r="A467" s="175">
        <v>464</v>
      </c>
      <c r="B467" s="161" t="s">
        <v>115</v>
      </c>
      <c r="C467" s="161" t="s">
        <v>108</v>
      </c>
      <c r="D467" s="158" t="s">
        <v>883</v>
      </c>
      <c r="E467" s="159" t="s">
        <v>884</v>
      </c>
      <c r="F467" s="156">
        <v>1568</v>
      </c>
      <c r="G467" s="163">
        <v>2698911.4750000001</v>
      </c>
      <c r="H467" s="10">
        <v>1492</v>
      </c>
      <c r="I467" s="10">
        <v>2337905</v>
      </c>
      <c r="J467" s="49">
        <f t="shared" si="35"/>
        <v>0.95153061224489799</v>
      </c>
      <c r="K467" s="49">
        <f t="shared" si="36"/>
        <v>0.8662399718019651</v>
      </c>
      <c r="L467" s="49">
        <f t="shared" si="37"/>
        <v>0.2854591836734694</v>
      </c>
      <c r="M467" s="49">
        <f t="shared" si="38"/>
        <v>0.60636798026137551</v>
      </c>
      <c r="N467" s="144">
        <f t="shared" si="39"/>
        <v>0.89182716393484496</v>
      </c>
      <c r="O467" s="47"/>
      <c r="P467" s="47"/>
    </row>
    <row r="468" spans="1:16" hidden="1">
      <c r="A468" s="175">
        <v>465</v>
      </c>
      <c r="B468" s="161" t="s">
        <v>115</v>
      </c>
      <c r="C468" s="161" t="s">
        <v>108</v>
      </c>
      <c r="D468" s="158" t="s">
        <v>887</v>
      </c>
      <c r="E468" s="159" t="s">
        <v>1110</v>
      </c>
      <c r="F468" s="156">
        <v>1417</v>
      </c>
      <c r="G468" s="163">
        <v>2352583.5499999998</v>
      </c>
      <c r="H468" s="10">
        <v>1552</v>
      </c>
      <c r="I468" s="10">
        <v>2235520</v>
      </c>
      <c r="J468" s="49">
        <f t="shared" si="35"/>
        <v>1.095271700776288</v>
      </c>
      <c r="K468" s="49">
        <f t="shared" si="36"/>
        <v>0.95024042823048738</v>
      </c>
      <c r="L468" s="49">
        <f t="shared" si="37"/>
        <v>0.3</v>
      </c>
      <c r="M468" s="49">
        <f t="shared" si="38"/>
        <v>0.66516829976134118</v>
      </c>
      <c r="N468" s="144">
        <f t="shared" si="39"/>
        <v>0.96516829976134111</v>
      </c>
      <c r="O468" s="47"/>
      <c r="P468" s="47"/>
    </row>
    <row r="469" spans="1:16" hidden="1">
      <c r="A469" s="175">
        <v>466</v>
      </c>
      <c r="B469" s="161" t="s">
        <v>115</v>
      </c>
      <c r="C469" s="161" t="s">
        <v>108</v>
      </c>
      <c r="D469" s="158" t="s">
        <v>882</v>
      </c>
      <c r="E469" s="158" t="s">
        <v>1381</v>
      </c>
      <c r="F469" s="156">
        <v>1869</v>
      </c>
      <c r="G469" s="163">
        <v>4641863.8499999996</v>
      </c>
      <c r="H469" s="10">
        <v>1135</v>
      </c>
      <c r="I469" s="10">
        <v>2504055</v>
      </c>
      <c r="J469" s="49">
        <f t="shared" si="35"/>
        <v>0.60727661851257353</v>
      </c>
      <c r="K469" s="49">
        <f t="shared" si="36"/>
        <v>0.53945033308118251</v>
      </c>
      <c r="L469" s="49">
        <f t="shared" si="37"/>
        <v>0.18218298555377205</v>
      </c>
      <c r="M469" s="49">
        <f t="shared" si="38"/>
        <v>0.37761523315682771</v>
      </c>
      <c r="N469" s="144">
        <f t="shared" si="39"/>
        <v>0.55979821871059976</v>
      </c>
      <c r="O469" s="47"/>
      <c r="P469" s="47"/>
    </row>
    <row r="470" spans="1:16" hidden="1">
      <c r="A470" s="175">
        <v>467</v>
      </c>
      <c r="B470" s="161" t="s">
        <v>115</v>
      </c>
      <c r="C470" s="161" t="s">
        <v>108</v>
      </c>
      <c r="D470" s="158" t="s">
        <v>880</v>
      </c>
      <c r="E470" s="158" t="s">
        <v>881</v>
      </c>
      <c r="F470" s="156">
        <v>1162</v>
      </c>
      <c r="G470" s="163">
        <v>2044568.175</v>
      </c>
      <c r="H470" s="10">
        <v>1009</v>
      </c>
      <c r="I470" s="10">
        <v>1372565</v>
      </c>
      <c r="J470" s="49">
        <f t="shared" si="35"/>
        <v>0.86833046471600683</v>
      </c>
      <c r="K470" s="49">
        <f t="shared" si="36"/>
        <v>0.67132268651300897</v>
      </c>
      <c r="L470" s="49">
        <f t="shared" si="37"/>
        <v>0.26049913941480202</v>
      </c>
      <c r="M470" s="49">
        <f t="shared" si="38"/>
        <v>0.46992588055910622</v>
      </c>
      <c r="N470" s="144">
        <f t="shared" si="39"/>
        <v>0.73042501997390819</v>
      </c>
      <c r="O470" s="47"/>
      <c r="P470" s="47"/>
    </row>
    <row r="471" spans="1:16" hidden="1">
      <c r="A471" s="175">
        <v>468</v>
      </c>
      <c r="B471" s="185" t="s">
        <v>109</v>
      </c>
      <c r="C471" s="185" t="s">
        <v>108</v>
      </c>
      <c r="D471" s="157" t="s">
        <v>894</v>
      </c>
      <c r="E471" s="158" t="s">
        <v>895</v>
      </c>
      <c r="F471" s="156">
        <v>1717</v>
      </c>
      <c r="G471" s="163">
        <v>3528459.4249999998</v>
      </c>
      <c r="H471" s="10">
        <v>2060</v>
      </c>
      <c r="I471" s="10">
        <v>3360710</v>
      </c>
      <c r="J471" s="49">
        <f t="shared" si="35"/>
        <v>1.1997670355270822</v>
      </c>
      <c r="K471" s="49">
        <f t="shared" si="36"/>
        <v>0.952458168057296</v>
      </c>
      <c r="L471" s="49">
        <f t="shared" si="37"/>
        <v>0.3</v>
      </c>
      <c r="M471" s="49">
        <f t="shared" si="38"/>
        <v>0.66672071764010721</v>
      </c>
      <c r="N471" s="144">
        <f t="shared" si="39"/>
        <v>0.96672071764010714</v>
      </c>
      <c r="O471" s="47"/>
      <c r="P471" s="47"/>
    </row>
    <row r="472" spans="1:16" hidden="1">
      <c r="A472" s="175">
        <v>469</v>
      </c>
      <c r="B472" s="185" t="s">
        <v>109</v>
      </c>
      <c r="C472" s="185" t="s">
        <v>108</v>
      </c>
      <c r="D472" s="157" t="s">
        <v>896</v>
      </c>
      <c r="E472" s="158" t="s">
        <v>897</v>
      </c>
      <c r="F472" s="156">
        <v>1247</v>
      </c>
      <c r="G472" s="163">
        <v>2278672.9500000002</v>
      </c>
      <c r="H472" s="10">
        <v>1865</v>
      </c>
      <c r="I472" s="10">
        <v>2530770</v>
      </c>
      <c r="J472" s="49">
        <f t="shared" si="35"/>
        <v>1.4955894145950281</v>
      </c>
      <c r="K472" s="49">
        <f t="shared" si="36"/>
        <v>1.1106332745118161</v>
      </c>
      <c r="L472" s="49">
        <f t="shared" si="37"/>
        <v>0.3</v>
      </c>
      <c r="M472" s="49">
        <f t="shared" si="38"/>
        <v>0.7</v>
      </c>
      <c r="N472" s="144">
        <f t="shared" si="39"/>
        <v>1</v>
      </c>
      <c r="O472" s="47"/>
      <c r="P472" s="47"/>
    </row>
    <row r="473" spans="1:16" hidden="1">
      <c r="A473" s="175">
        <v>470</v>
      </c>
      <c r="B473" s="185" t="s">
        <v>109</v>
      </c>
      <c r="C473" s="185" t="s">
        <v>108</v>
      </c>
      <c r="D473" s="157" t="s">
        <v>899</v>
      </c>
      <c r="E473" s="158" t="s">
        <v>900</v>
      </c>
      <c r="F473" s="156">
        <v>1665</v>
      </c>
      <c r="G473" s="163">
        <v>3340989.4249999998</v>
      </c>
      <c r="H473" s="10">
        <v>2046</v>
      </c>
      <c r="I473" s="10">
        <v>3054785</v>
      </c>
      <c r="J473" s="49">
        <f t="shared" si="35"/>
        <v>1.2288288288288289</v>
      </c>
      <c r="K473" s="49">
        <f t="shared" si="36"/>
        <v>0.91433542924189293</v>
      </c>
      <c r="L473" s="49">
        <f t="shared" si="37"/>
        <v>0.3</v>
      </c>
      <c r="M473" s="49">
        <f t="shared" si="38"/>
        <v>0.64003480046932504</v>
      </c>
      <c r="N473" s="144">
        <f t="shared" si="39"/>
        <v>0.94003480046932508</v>
      </c>
      <c r="O473" s="47"/>
      <c r="P473" s="47"/>
    </row>
    <row r="474" spans="1:16" hidden="1">
      <c r="A474" s="175">
        <v>471</v>
      </c>
      <c r="B474" s="185" t="s">
        <v>109</v>
      </c>
      <c r="C474" s="185" t="s">
        <v>108</v>
      </c>
      <c r="D474" s="157" t="s">
        <v>898</v>
      </c>
      <c r="E474" s="158" t="s">
        <v>1069</v>
      </c>
      <c r="F474" s="156">
        <v>1298</v>
      </c>
      <c r="G474" s="163">
        <v>2208327.9500000002</v>
      </c>
      <c r="H474" s="10">
        <v>1465</v>
      </c>
      <c r="I474" s="10">
        <v>2146690</v>
      </c>
      <c r="J474" s="49">
        <f t="shared" si="35"/>
        <v>1.1286594761171032</v>
      </c>
      <c r="K474" s="49">
        <f t="shared" si="36"/>
        <v>0.9720884074306082</v>
      </c>
      <c r="L474" s="49">
        <f t="shared" si="37"/>
        <v>0.3</v>
      </c>
      <c r="M474" s="49">
        <f t="shared" si="38"/>
        <v>0.6804618852014257</v>
      </c>
      <c r="N474" s="144">
        <f t="shared" si="39"/>
        <v>0.98046188520142574</v>
      </c>
      <c r="O474" s="47"/>
      <c r="P474" s="47"/>
    </row>
    <row r="475" spans="1:16" hidden="1">
      <c r="A475" s="175">
        <v>472</v>
      </c>
      <c r="B475" s="159" t="s">
        <v>123</v>
      </c>
      <c r="C475" s="159" t="s">
        <v>124</v>
      </c>
      <c r="D475" s="159" t="s">
        <v>930</v>
      </c>
      <c r="E475" s="159" t="s">
        <v>931</v>
      </c>
      <c r="F475" s="156">
        <v>559</v>
      </c>
      <c r="G475" s="163">
        <v>1411759.2749999999</v>
      </c>
      <c r="H475" s="10">
        <v>336</v>
      </c>
      <c r="I475" s="10">
        <v>658275</v>
      </c>
      <c r="J475" s="49">
        <f t="shared" si="35"/>
        <v>0.60107334525939182</v>
      </c>
      <c r="K475" s="49">
        <f t="shared" si="36"/>
        <v>0.46627991872056235</v>
      </c>
      <c r="L475" s="49">
        <f t="shared" si="37"/>
        <v>0.18032200357781755</v>
      </c>
      <c r="M475" s="49">
        <f t="shared" si="38"/>
        <v>0.32639594310439363</v>
      </c>
      <c r="N475" s="144">
        <f t="shared" si="39"/>
        <v>0.50671794668221115</v>
      </c>
      <c r="O475" s="47"/>
      <c r="P475" s="47"/>
    </row>
    <row r="476" spans="1:16" hidden="1">
      <c r="A476" s="175">
        <v>473</v>
      </c>
      <c r="B476" s="159" t="s">
        <v>123</v>
      </c>
      <c r="C476" s="159" t="s">
        <v>124</v>
      </c>
      <c r="D476" s="159" t="s">
        <v>934</v>
      </c>
      <c r="E476" s="159" t="s">
        <v>935</v>
      </c>
      <c r="F476" s="156">
        <v>927</v>
      </c>
      <c r="G476" s="163">
        <v>2334222.0499999998</v>
      </c>
      <c r="H476" s="10">
        <v>879</v>
      </c>
      <c r="I476" s="10">
        <v>1740595</v>
      </c>
      <c r="J476" s="49">
        <f t="shared" si="35"/>
        <v>0.94822006472491904</v>
      </c>
      <c r="K476" s="49">
        <f t="shared" si="36"/>
        <v>0.74568527017384667</v>
      </c>
      <c r="L476" s="49">
        <f t="shared" si="37"/>
        <v>0.28446601941747568</v>
      </c>
      <c r="M476" s="49">
        <f t="shared" si="38"/>
        <v>0.52197968912169268</v>
      </c>
      <c r="N476" s="144">
        <f t="shared" si="39"/>
        <v>0.8064457085391683</v>
      </c>
      <c r="O476" s="47"/>
      <c r="P476" s="47"/>
    </row>
    <row r="477" spans="1:16" hidden="1">
      <c r="A477" s="175">
        <v>474</v>
      </c>
      <c r="B477" s="159" t="s">
        <v>123</v>
      </c>
      <c r="C477" s="159" t="s">
        <v>124</v>
      </c>
      <c r="D477" s="159" t="s">
        <v>932</v>
      </c>
      <c r="E477" s="159" t="s">
        <v>1113</v>
      </c>
      <c r="F477" s="156">
        <v>927</v>
      </c>
      <c r="G477" s="163">
        <v>2334222.0499999998</v>
      </c>
      <c r="H477" s="10">
        <v>412</v>
      </c>
      <c r="I477" s="10">
        <v>715195</v>
      </c>
      <c r="J477" s="49">
        <f t="shared" si="35"/>
        <v>0.44444444444444442</v>
      </c>
      <c r="K477" s="49">
        <f t="shared" si="36"/>
        <v>0.30639544339836911</v>
      </c>
      <c r="L477" s="49">
        <f t="shared" si="37"/>
        <v>0.13333333333333333</v>
      </c>
      <c r="M477" s="49">
        <f t="shared" si="38"/>
        <v>0.21447681037885835</v>
      </c>
      <c r="N477" s="144">
        <f t="shared" si="39"/>
        <v>0.34781014371219166</v>
      </c>
      <c r="O477" s="47"/>
      <c r="P477" s="47"/>
    </row>
    <row r="478" spans="1:16" hidden="1">
      <c r="A478" s="175">
        <v>475</v>
      </c>
      <c r="B478" s="159" t="s">
        <v>123</v>
      </c>
      <c r="C478" s="159" t="s">
        <v>124</v>
      </c>
      <c r="D478" s="159" t="s">
        <v>929</v>
      </c>
      <c r="E478" s="159" t="s">
        <v>1403</v>
      </c>
      <c r="F478" s="156">
        <v>852</v>
      </c>
      <c r="G478" s="163">
        <v>2135004.875</v>
      </c>
      <c r="H478" s="10">
        <v>461</v>
      </c>
      <c r="I478" s="10">
        <v>991730</v>
      </c>
      <c r="J478" s="49">
        <f t="shared" si="35"/>
        <v>0.54107981220657275</v>
      </c>
      <c r="K478" s="49">
        <f t="shared" si="36"/>
        <v>0.46450947799358067</v>
      </c>
      <c r="L478" s="49">
        <f t="shared" si="37"/>
        <v>0.16232394366197181</v>
      </c>
      <c r="M478" s="49">
        <f t="shared" si="38"/>
        <v>0.32515663459550642</v>
      </c>
      <c r="N478" s="144">
        <f t="shared" si="39"/>
        <v>0.48748057825747826</v>
      </c>
      <c r="O478" s="47"/>
      <c r="P478" s="47"/>
    </row>
    <row r="479" spans="1:16" hidden="1">
      <c r="A479" s="175">
        <v>476</v>
      </c>
      <c r="B479" s="159" t="s">
        <v>123</v>
      </c>
      <c r="C479" s="159" t="s">
        <v>124</v>
      </c>
      <c r="D479" s="159" t="s">
        <v>933</v>
      </c>
      <c r="E479" s="159" t="s">
        <v>499</v>
      </c>
      <c r="F479" s="156">
        <v>442</v>
      </c>
      <c r="G479" s="163">
        <v>1100208.2749999999</v>
      </c>
      <c r="H479" s="10">
        <v>436</v>
      </c>
      <c r="I479" s="10">
        <v>621455</v>
      </c>
      <c r="J479" s="49">
        <f t="shared" si="35"/>
        <v>0.98642533936651589</v>
      </c>
      <c r="K479" s="49">
        <f t="shared" si="36"/>
        <v>0.56485214129115691</v>
      </c>
      <c r="L479" s="49">
        <f t="shared" si="37"/>
        <v>0.29592760180995475</v>
      </c>
      <c r="M479" s="49">
        <f t="shared" si="38"/>
        <v>0.39539649890380979</v>
      </c>
      <c r="N479" s="144">
        <f t="shared" si="39"/>
        <v>0.69132410071376449</v>
      </c>
      <c r="O479" s="47"/>
      <c r="P479" s="47"/>
    </row>
    <row r="480" spans="1:16" hidden="1">
      <c r="A480" s="175">
        <v>477</v>
      </c>
      <c r="B480" s="159" t="s">
        <v>127</v>
      </c>
      <c r="C480" s="159" t="s">
        <v>124</v>
      </c>
      <c r="D480" s="159" t="s">
        <v>925</v>
      </c>
      <c r="E480" s="159" t="s">
        <v>1404</v>
      </c>
      <c r="F480" s="156">
        <v>1029</v>
      </c>
      <c r="G480" s="163">
        <v>2076183.375</v>
      </c>
      <c r="H480" s="10">
        <v>899</v>
      </c>
      <c r="I480" s="10">
        <v>1293225</v>
      </c>
      <c r="J480" s="49">
        <f t="shared" si="35"/>
        <v>0.87366375121477158</v>
      </c>
      <c r="K480" s="49">
        <f t="shared" si="36"/>
        <v>0.62288573137235526</v>
      </c>
      <c r="L480" s="49">
        <f t="shared" si="37"/>
        <v>0.26209912536443147</v>
      </c>
      <c r="M480" s="49">
        <f t="shared" si="38"/>
        <v>0.43602001196064866</v>
      </c>
      <c r="N480" s="144">
        <f t="shared" si="39"/>
        <v>0.69811913732508013</v>
      </c>
      <c r="O480" s="47"/>
      <c r="P480" s="47"/>
    </row>
    <row r="481" spans="1:16" hidden="1">
      <c r="A481" s="175">
        <v>478</v>
      </c>
      <c r="B481" s="159" t="s">
        <v>127</v>
      </c>
      <c r="C481" s="159" t="s">
        <v>124</v>
      </c>
      <c r="D481" s="159" t="s">
        <v>922</v>
      </c>
      <c r="E481" s="159" t="s">
        <v>1405</v>
      </c>
      <c r="F481" s="156">
        <v>1101</v>
      </c>
      <c r="G481" s="163">
        <v>2221813.1749999998</v>
      </c>
      <c r="H481" s="10">
        <v>601</v>
      </c>
      <c r="I481" s="10">
        <v>1264510</v>
      </c>
      <c r="J481" s="49">
        <f t="shared" si="35"/>
        <v>0.54586739327883738</v>
      </c>
      <c r="K481" s="49">
        <f t="shared" si="36"/>
        <v>0.56913426125488709</v>
      </c>
      <c r="L481" s="49">
        <f t="shared" si="37"/>
        <v>0.1637602179836512</v>
      </c>
      <c r="M481" s="49">
        <f t="shared" si="38"/>
        <v>0.39839398287842093</v>
      </c>
      <c r="N481" s="144">
        <f t="shared" si="39"/>
        <v>0.56215420086207213</v>
      </c>
      <c r="O481" s="47"/>
      <c r="P481" s="47"/>
    </row>
    <row r="482" spans="1:16" hidden="1">
      <c r="A482" s="175">
        <v>479</v>
      </c>
      <c r="B482" s="159" t="s">
        <v>127</v>
      </c>
      <c r="C482" s="159" t="s">
        <v>124</v>
      </c>
      <c r="D482" s="159" t="s">
        <v>923</v>
      </c>
      <c r="E482" s="159" t="s">
        <v>1230</v>
      </c>
      <c r="F482" s="156">
        <v>1101</v>
      </c>
      <c r="G482" s="163">
        <v>2221813.1749999998</v>
      </c>
      <c r="H482" s="10">
        <v>1080</v>
      </c>
      <c r="I482" s="10">
        <v>1464590</v>
      </c>
      <c r="J482" s="49">
        <f t="shared" si="35"/>
        <v>0.98092643051771122</v>
      </c>
      <c r="K482" s="49">
        <f t="shared" si="36"/>
        <v>0.65918683734513372</v>
      </c>
      <c r="L482" s="49">
        <f t="shared" si="37"/>
        <v>0.29427792915531337</v>
      </c>
      <c r="M482" s="49">
        <f t="shared" si="38"/>
        <v>0.46143078614159355</v>
      </c>
      <c r="N482" s="144">
        <f t="shared" si="39"/>
        <v>0.75570871529690686</v>
      </c>
      <c r="O482" s="47"/>
      <c r="P482" s="47"/>
    </row>
    <row r="483" spans="1:16" hidden="1">
      <c r="A483" s="175">
        <v>480</v>
      </c>
      <c r="B483" s="159" t="s">
        <v>127</v>
      </c>
      <c r="C483" s="159" t="s">
        <v>124</v>
      </c>
      <c r="D483" s="159" t="s">
        <v>924</v>
      </c>
      <c r="E483" s="159" t="s">
        <v>1406</v>
      </c>
      <c r="F483" s="156">
        <v>1310</v>
      </c>
      <c r="G483" s="163">
        <v>2649446.375</v>
      </c>
      <c r="H483" s="10">
        <v>1095</v>
      </c>
      <c r="I483" s="10">
        <v>1920740</v>
      </c>
      <c r="J483" s="49">
        <f t="shared" si="35"/>
        <v>0.83587786259541985</v>
      </c>
      <c r="K483" s="49">
        <f t="shared" si="36"/>
        <v>0.72495900204811659</v>
      </c>
      <c r="L483" s="49">
        <f t="shared" si="37"/>
        <v>0.25076335877862593</v>
      </c>
      <c r="M483" s="49">
        <f t="shared" si="38"/>
        <v>0.50747130143368158</v>
      </c>
      <c r="N483" s="144">
        <f t="shared" si="39"/>
        <v>0.75823466021230757</v>
      </c>
      <c r="O483" s="47"/>
      <c r="P483" s="47"/>
    </row>
    <row r="484" spans="1:16" hidden="1">
      <c r="A484" s="175">
        <v>481</v>
      </c>
      <c r="B484" s="159" t="s">
        <v>127</v>
      </c>
      <c r="C484" s="159" t="s">
        <v>124</v>
      </c>
      <c r="D484" s="159" t="s">
        <v>1159</v>
      </c>
      <c r="E484" s="159" t="s">
        <v>1407</v>
      </c>
      <c r="F484" s="156">
        <v>1029</v>
      </c>
      <c r="G484" s="163">
        <v>2076183.375</v>
      </c>
      <c r="H484" s="10">
        <v>1133</v>
      </c>
      <c r="I484" s="10">
        <v>1641645</v>
      </c>
      <c r="J484" s="49">
        <f t="shared" si="35"/>
        <v>1.1010689990281828</v>
      </c>
      <c r="K484" s="49">
        <f t="shared" si="36"/>
        <v>0.79070327783546579</v>
      </c>
      <c r="L484" s="49">
        <f t="shared" si="37"/>
        <v>0.3</v>
      </c>
      <c r="M484" s="49">
        <f t="shared" si="38"/>
        <v>0.55349229448482606</v>
      </c>
      <c r="N484" s="144">
        <f t="shared" si="39"/>
        <v>0.853492294484826</v>
      </c>
      <c r="O484" s="47"/>
      <c r="P484" s="47"/>
    </row>
    <row r="485" spans="1:16" hidden="1">
      <c r="A485" s="175">
        <v>482</v>
      </c>
      <c r="B485" s="159" t="s">
        <v>127</v>
      </c>
      <c r="C485" s="159" t="s">
        <v>124</v>
      </c>
      <c r="D485" s="159" t="s">
        <v>927</v>
      </c>
      <c r="E485" s="159" t="s">
        <v>806</v>
      </c>
      <c r="F485" s="156">
        <v>899</v>
      </c>
      <c r="G485" s="163">
        <v>1823209.9750000001</v>
      </c>
      <c r="H485" s="10">
        <v>868</v>
      </c>
      <c r="I485" s="10">
        <v>1295920</v>
      </c>
      <c r="J485" s="49">
        <f t="shared" si="35"/>
        <v>0.96551724137931039</v>
      </c>
      <c r="K485" s="49">
        <f t="shared" si="36"/>
        <v>0.71079031914576918</v>
      </c>
      <c r="L485" s="49">
        <f t="shared" si="37"/>
        <v>0.28965517241379313</v>
      </c>
      <c r="M485" s="49">
        <f t="shared" si="38"/>
        <v>0.49755322340203839</v>
      </c>
      <c r="N485" s="144">
        <f t="shared" si="39"/>
        <v>0.78720839581583157</v>
      </c>
      <c r="O485" s="47"/>
      <c r="P485" s="47"/>
    </row>
    <row r="486" spans="1:16" hidden="1">
      <c r="A486" s="175">
        <v>483</v>
      </c>
      <c r="B486" s="159" t="s">
        <v>127</v>
      </c>
      <c r="C486" s="159" t="s">
        <v>124</v>
      </c>
      <c r="D486" s="159" t="s">
        <v>928</v>
      </c>
      <c r="E486" s="159" t="s">
        <v>1229</v>
      </c>
      <c r="F486" s="156">
        <v>412</v>
      </c>
      <c r="G486" s="163">
        <v>841690.92500000005</v>
      </c>
      <c r="H486" s="10">
        <v>400</v>
      </c>
      <c r="I486" s="10">
        <v>763525</v>
      </c>
      <c r="J486" s="49">
        <f t="shared" si="35"/>
        <v>0.970873786407767</v>
      </c>
      <c r="K486" s="49">
        <f t="shared" si="36"/>
        <v>0.90713227067287194</v>
      </c>
      <c r="L486" s="49">
        <f t="shared" si="37"/>
        <v>0.29126213592233008</v>
      </c>
      <c r="M486" s="49">
        <f t="shared" si="38"/>
        <v>0.63499258947101034</v>
      </c>
      <c r="N486" s="144">
        <f t="shared" si="39"/>
        <v>0.92625472539334042</v>
      </c>
      <c r="O486" s="47"/>
      <c r="P486" s="47"/>
    </row>
    <row r="487" spans="1:16" hidden="1">
      <c r="A487" s="175">
        <v>484</v>
      </c>
      <c r="B487" s="159" t="s">
        <v>141</v>
      </c>
      <c r="C487" s="159" t="s">
        <v>124</v>
      </c>
      <c r="D487" s="159" t="s">
        <v>268</v>
      </c>
      <c r="E487" s="159" t="s">
        <v>1408</v>
      </c>
      <c r="F487" s="156">
        <v>749</v>
      </c>
      <c r="G487" s="163">
        <v>1492601.825</v>
      </c>
      <c r="H487" s="10">
        <v>683</v>
      </c>
      <c r="I487" s="10">
        <v>963975</v>
      </c>
      <c r="J487" s="49">
        <f t="shared" si="35"/>
        <v>0.91188251001335119</v>
      </c>
      <c r="K487" s="49">
        <f t="shared" si="36"/>
        <v>0.64583533522076464</v>
      </c>
      <c r="L487" s="49">
        <f t="shared" si="37"/>
        <v>0.27356475300400535</v>
      </c>
      <c r="M487" s="49">
        <f t="shared" si="38"/>
        <v>0.45208473465453519</v>
      </c>
      <c r="N487" s="144">
        <f t="shared" si="39"/>
        <v>0.72564948765854054</v>
      </c>
      <c r="O487" s="47"/>
      <c r="P487" s="47"/>
    </row>
    <row r="488" spans="1:16" hidden="1">
      <c r="A488" s="175">
        <v>485</v>
      </c>
      <c r="B488" s="159" t="s">
        <v>141</v>
      </c>
      <c r="C488" s="159" t="s">
        <v>124</v>
      </c>
      <c r="D488" s="159" t="s">
        <v>270</v>
      </c>
      <c r="E488" s="159" t="s">
        <v>1409</v>
      </c>
      <c r="F488" s="156">
        <v>563</v>
      </c>
      <c r="G488" s="163">
        <v>1138248.1499999999</v>
      </c>
      <c r="H488" s="10">
        <v>796</v>
      </c>
      <c r="I488" s="10">
        <v>1169530</v>
      </c>
      <c r="J488" s="49">
        <f t="shared" si="35"/>
        <v>1.4138543516873889</v>
      </c>
      <c r="K488" s="49">
        <f t="shared" si="36"/>
        <v>1.0274824518713253</v>
      </c>
      <c r="L488" s="49">
        <f t="shared" si="37"/>
        <v>0.3</v>
      </c>
      <c r="M488" s="49">
        <f t="shared" si="38"/>
        <v>0.7</v>
      </c>
      <c r="N488" s="144">
        <f t="shared" si="39"/>
        <v>1</v>
      </c>
      <c r="O488" s="47"/>
      <c r="P488" s="47"/>
    </row>
    <row r="489" spans="1:16" hidden="1">
      <c r="A489" s="175">
        <v>486</v>
      </c>
      <c r="B489" s="159" t="s">
        <v>141</v>
      </c>
      <c r="C489" s="159" t="s">
        <v>124</v>
      </c>
      <c r="D489" s="159" t="s">
        <v>269</v>
      </c>
      <c r="E489" s="159" t="s">
        <v>1410</v>
      </c>
      <c r="F489" s="156">
        <v>621</v>
      </c>
      <c r="G489" s="163">
        <v>1251103.425</v>
      </c>
      <c r="H489" s="10">
        <v>504</v>
      </c>
      <c r="I489" s="10">
        <v>1021515</v>
      </c>
      <c r="J489" s="49">
        <f t="shared" si="35"/>
        <v>0.81159420289855078</v>
      </c>
      <c r="K489" s="49">
        <f t="shared" si="36"/>
        <v>0.81649125051352167</v>
      </c>
      <c r="L489" s="49">
        <f t="shared" si="37"/>
        <v>0.24347826086956523</v>
      </c>
      <c r="M489" s="49">
        <f t="shared" si="38"/>
        <v>0.57154387535946516</v>
      </c>
      <c r="N489" s="144">
        <f t="shared" si="39"/>
        <v>0.81502213622903041</v>
      </c>
      <c r="O489" s="47"/>
      <c r="P489" s="47"/>
    </row>
    <row r="490" spans="1:16" hidden="1">
      <c r="A490" s="175">
        <v>487</v>
      </c>
      <c r="B490" s="159" t="s">
        <v>141</v>
      </c>
      <c r="C490" s="159" t="s">
        <v>124</v>
      </c>
      <c r="D490" s="159" t="s">
        <v>267</v>
      </c>
      <c r="E490" s="159" t="s">
        <v>1411</v>
      </c>
      <c r="F490" s="156">
        <v>1185</v>
      </c>
      <c r="G490" s="163">
        <v>2365292.0499999998</v>
      </c>
      <c r="H490" s="10">
        <v>954</v>
      </c>
      <c r="I490" s="10">
        <v>1647925</v>
      </c>
      <c r="J490" s="49">
        <f t="shared" si="35"/>
        <v>0.80506329113924047</v>
      </c>
      <c r="K490" s="49">
        <f t="shared" si="36"/>
        <v>0.69671100446137302</v>
      </c>
      <c r="L490" s="49">
        <f t="shared" si="37"/>
        <v>0.24151898734177213</v>
      </c>
      <c r="M490" s="49">
        <f t="shared" si="38"/>
        <v>0.48769770312296107</v>
      </c>
      <c r="N490" s="144">
        <f t="shared" si="39"/>
        <v>0.72921669046473325</v>
      </c>
      <c r="O490" s="47"/>
      <c r="P490" s="47"/>
    </row>
    <row r="491" spans="1:16" hidden="1">
      <c r="A491" s="175">
        <v>488</v>
      </c>
      <c r="B491" s="159" t="s">
        <v>952</v>
      </c>
      <c r="C491" s="159" t="s">
        <v>124</v>
      </c>
      <c r="D491" s="159" t="s">
        <v>957</v>
      </c>
      <c r="E491" s="159" t="s">
        <v>1434</v>
      </c>
      <c r="F491" s="156">
        <v>515</v>
      </c>
      <c r="G491" s="163">
        <v>1094357.3999999999</v>
      </c>
      <c r="H491" s="10">
        <v>504</v>
      </c>
      <c r="I491" s="10">
        <v>696045</v>
      </c>
      <c r="J491" s="49">
        <f t="shared" si="35"/>
        <v>0.97864077669902916</v>
      </c>
      <c r="K491" s="49">
        <f t="shared" si="36"/>
        <v>0.63603078847915684</v>
      </c>
      <c r="L491" s="49">
        <f t="shared" si="37"/>
        <v>0.29359223300970871</v>
      </c>
      <c r="M491" s="49">
        <f t="shared" si="38"/>
        <v>0.44522155193540974</v>
      </c>
      <c r="N491" s="144">
        <f t="shared" si="39"/>
        <v>0.7388137849451184</v>
      </c>
      <c r="O491" s="47"/>
      <c r="P491" s="47"/>
    </row>
    <row r="492" spans="1:16" hidden="1">
      <c r="A492" s="175">
        <v>489</v>
      </c>
      <c r="B492" s="159" t="s">
        <v>952</v>
      </c>
      <c r="C492" s="159" t="s">
        <v>124</v>
      </c>
      <c r="D492" s="159" t="s">
        <v>955</v>
      </c>
      <c r="E492" s="159" t="s">
        <v>1412</v>
      </c>
      <c r="F492" s="156">
        <v>850</v>
      </c>
      <c r="G492" s="163">
        <v>1893365.65</v>
      </c>
      <c r="H492" s="10">
        <v>720</v>
      </c>
      <c r="I492" s="10">
        <v>1148815</v>
      </c>
      <c r="J492" s="49">
        <f t="shared" si="35"/>
        <v>0.84705882352941175</v>
      </c>
      <c r="K492" s="49">
        <f t="shared" si="36"/>
        <v>0.6067581293660842</v>
      </c>
      <c r="L492" s="49">
        <f t="shared" si="37"/>
        <v>0.2541176470588235</v>
      </c>
      <c r="M492" s="49">
        <f t="shared" si="38"/>
        <v>0.42473069055625889</v>
      </c>
      <c r="N492" s="144">
        <f t="shared" si="39"/>
        <v>0.67884833761508245</v>
      </c>
      <c r="O492" s="47"/>
      <c r="P492" s="47"/>
    </row>
    <row r="493" spans="1:16" hidden="1">
      <c r="A493" s="175">
        <v>490</v>
      </c>
      <c r="B493" s="159" t="s">
        <v>952</v>
      </c>
      <c r="C493" s="159" t="s">
        <v>124</v>
      </c>
      <c r="D493" s="159" t="s">
        <v>953</v>
      </c>
      <c r="E493" s="159" t="s">
        <v>954</v>
      </c>
      <c r="F493" s="156">
        <v>1672</v>
      </c>
      <c r="G493" s="163">
        <v>4012840.0750000002</v>
      </c>
      <c r="H493" s="10">
        <v>1354</v>
      </c>
      <c r="I493" s="10">
        <v>2398630</v>
      </c>
      <c r="J493" s="49">
        <f t="shared" si="35"/>
        <v>0.80980861244019142</v>
      </c>
      <c r="K493" s="49">
        <f t="shared" si="36"/>
        <v>0.5977387474132021</v>
      </c>
      <c r="L493" s="49">
        <f t="shared" si="37"/>
        <v>0.2429425837320574</v>
      </c>
      <c r="M493" s="49">
        <f t="shared" si="38"/>
        <v>0.41841712318924146</v>
      </c>
      <c r="N493" s="144">
        <f t="shared" si="39"/>
        <v>0.66135970692129886</v>
      </c>
      <c r="O493" s="47"/>
      <c r="P493" s="47"/>
    </row>
    <row r="494" spans="1:16" hidden="1">
      <c r="A494" s="175">
        <v>491</v>
      </c>
      <c r="B494" s="159" t="s">
        <v>952</v>
      </c>
      <c r="C494" s="159" t="s">
        <v>124</v>
      </c>
      <c r="D494" s="159" t="s">
        <v>959</v>
      </c>
      <c r="E494" s="159" t="s">
        <v>960</v>
      </c>
      <c r="F494" s="156">
        <v>1358</v>
      </c>
      <c r="G494" s="163">
        <v>4083021.75</v>
      </c>
      <c r="H494" s="10">
        <v>1112</v>
      </c>
      <c r="I494" s="10">
        <v>2243415</v>
      </c>
      <c r="J494" s="49">
        <f t="shared" si="35"/>
        <v>0.81885125184094254</v>
      </c>
      <c r="K494" s="49">
        <f t="shared" si="36"/>
        <v>0.54944968147671513</v>
      </c>
      <c r="L494" s="49">
        <f t="shared" si="37"/>
        <v>0.24565537555228276</v>
      </c>
      <c r="M494" s="49">
        <f t="shared" si="38"/>
        <v>0.38461477703370056</v>
      </c>
      <c r="N494" s="144">
        <f t="shared" si="39"/>
        <v>0.63027015258598329</v>
      </c>
      <c r="O494" s="47"/>
      <c r="P494" s="47"/>
    </row>
    <row r="495" spans="1:16" hidden="1">
      <c r="A495" s="175">
        <v>492</v>
      </c>
      <c r="B495" s="159" t="s">
        <v>952</v>
      </c>
      <c r="C495" s="159" t="s">
        <v>124</v>
      </c>
      <c r="D495" s="159" t="s">
        <v>962</v>
      </c>
      <c r="E495" s="159" t="s">
        <v>1413</v>
      </c>
      <c r="F495" s="156">
        <v>686</v>
      </c>
      <c r="G495" s="163">
        <v>1431571.3</v>
      </c>
      <c r="H495" s="10">
        <v>760</v>
      </c>
      <c r="I495" s="10">
        <v>970700</v>
      </c>
      <c r="J495" s="49">
        <f t="shared" si="35"/>
        <v>1.1078717201166182</v>
      </c>
      <c r="K495" s="49">
        <f t="shared" si="36"/>
        <v>0.67806612216939521</v>
      </c>
      <c r="L495" s="49">
        <f t="shared" si="37"/>
        <v>0.3</v>
      </c>
      <c r="M495" s="49">
        <f t="shared" si="38"/>
        <v>0.47464628551857663</v>
      </c>
      <c r="N495" s="144">
        <f t="shared" si="39"/>
        <v>0.77464628551857662</v>
      </c>
      <c r="O495" s="47"/>
      <c r="P495" s="47"/>
    </row>
    <row r="496" spans="1:16" hidden="1">
      <c r="A496" s="175">
        <v>493</v>
      </c>
      <c r="B496" s="159" t="s">
        <v>952</v>
      </c>
      <c r="C496" s="159" t="s">
        <v>124</v>
      </c>
      <c r="D496" s="159" t="s">
        <v>961</v>
      </c>
      <c r="E496" s="159" t="s">
        <v>1414</v>
      </c>
      <c r="F496" s="156">
        <v>444</v>
      </c>
      <c r="G496" s="163">
        <v>570666.44999999995</v>
      </c>
      <c r="H496" s="10">
        <v>297</v>
      </c>
      <c r="I496" s="10">
        <v>325775</v>
      </c>
      <c r="J496" s="49">
        <f t="shared" si="35"/>
        <v>0.66891891891891897</v>
      </c>
      <c r="K496" s="49">
        <f t="shared" si="36"/>
        <v>0.57086762328502061</v>
      </c>
      <c r="L496" s="49">
        <f t="shared" si="37"/>
        <v>0.20067567567567568</v>
      </c>
      <c r="M496" s="49">
        <f t="shared" si="38"/>
        <v>0.39960733629951439</v>
      </c>
      <c r="N496" s="144">
        <f t="shared" si="39"/>
        <v>0.60028301197519007</v>
      </c>
      <c r="O496" s="47"/>
      <c r="P496" s="47"/>
    </row>
    <row r="497" spans="1:16" hidden="1">
      <c r="A497" s="175">
        <v>494</v>
      </c>
      <c r="B497" s="159" t="s">
        <v>129</v>
      </c>
      <c r="C497" s="159" t="s">
        <v>124</v>
      </c>
      <c r="D497" s="159" t="s">
        <v>963</v>
      </c>
      <c r="E497" s="159" t="s">
        <v>1435</v>
      </c>
      <c r="F497" s="156">
        <v>763</v>
      </c>
      <c r="G497" s="163">
        <v>1655172.7250000001</v>
      </c>
      <c r="H497" s="10">
        <v>761</v>
      </c>
      <c r="I497" s="10">
        <v>1174450</v>
      </c>
      <c r="J497" s="49">
        <f t="shared" si="35"/>
        <v>0.99737876802096981</v>
      </c>
      <c r="K497" s="49">
        <f t="shared" si="36"/>
        <v>0.70956340825396336</v>
      </c>
      <c r="L497" s="49">
        <f t="shared" si="37"/>
        <v>0.29921363040629095</v>
      </c>
      <c r="M497" s="49">
        <f t="shared" si="38"/>
        <v>0.49669438577777431</v>
      </c>
      <c r="N497" s="144">
        <f t="shared" si="39"/>
        <v>0.79590801618406526</v>
      </c>
      <c r="O497" s="47"/>
      <c r="P497" s="47"/>
    </row>
    <row r="498" spans="1:16" hidden="1">
      <c r="A498" s="175">
        <v>495</v>
      </c>
      <c r="B498" s="159" t="s">
        <v>129</v>
      </c>
      <c r="C498" s="159" t="s">
        <v>124</v>
      </c>
      <c r="D498" s="159" t="s">
        <v>968</v>
      </c>
      <c r="E498" s="159" t="s">
        <v>969</v>
      </c>
      <c r="F498" s="156">
        <v>672</v>
      </c>
      <c r="G498" s="163">
        <v>1457347.925</v>
      </c>
      <c r="H498" s="10">
        <v>680</v>
      </c>
      <c r="I498" s="10">
        <v>1074030</v>
      </c>
      <c r="J498" s="49">
        <f t="shared" si="35"/>
        <v>1.0119047619047619</v>
      </c>
      <c r="K498" s="49">
        <f t="shared" si="36"/>
        <v>0.7369756950798142</v>
      </c>
      <c r="L498" s="49">
        <f t="shared" si="37"/>
        <v>0.3</v>
      </c>
      <c r="M498" s="49">
        <f t="shared" si="38"/>
        <v>0.51588298655586995</v>
      </c>
      <c r="N498" s="144">
        <f t="shared" si="39"/>
        <v>0.81588298655586988</v>
      </c>
      <c r="O498" s="47"/>
      <c r="P498" s="47"/>
    </row>
    <row r="499" spans="1:16" hidden="1">
      <c r="A499" s="175">
        <v>496</v>
      </c>
      <c r="B499" s="159" t="s">
        <v>129</v>
      </c>
      <c r="C499" s="159" t="s">
        <v>124</v>
      </c>
      <c r="D499" s="159" t="s">
        <v>966</v>
      </c>
      <c r="E499" s="159" t="s">
        <v>958</v>
      </c>
      <c r="F499" s="156">
        <v>686</v>
      </c>
      <c r="G499" s="163">
        <v>1535812.45</v>
      </c>
      <c r="H499" s="10">
        <v>718</v>
      </c>
      <c r="I499" s="10">
        <v>1301860</v>
      </c>
      <c r="J499" s="49">
        <f t="shared" si="35"/>
        <v>1.0466472303206997</v>
      </c>
      <c r="K499" s="49">
        <f t="shared" si="36"/>
        <v>0.84766860693179047</v>
      </c>
      <c r="L499" s="49">
        <f t="shared" si="37"/>
        <v>0.3</v>
      </c>
      <c r="M499" s="49">
        <f t="shared" si="38"/>
        <v>0.59336802485225326</v>
      </c>
      <c r="N499" s="144">
        <f t="shared" si="39"/>
        <v>0.89336802485225331</v>
      </c>
      <c r="O499" s="47"/>
      <c r="P499" s="47"/>
    </row>
    <row r="500" spans="1:16" hidden="1">
      <c r="A500" s="175">
        <v>497</v>
      </c>
      <c r="B500" s="159" t="s">
        <v>129</v>
      </c>
      <c r="C500" s="159" t="s">
        <v>124</v>
      </c>
      <c r="D500" s="159" t="s">
        <v>964</v>
      </c>
      <c r="E500" s="159" t="s">
        <v>965</v>
      </c>
      <c r="F500" s="156">
        <v>807</v>
      </c>
      <c r="G500" s="163">
        <v>1708386.325</v>
      </c>
      <c r="H500" s="10">
        <v>762</v>
      </c>
      <c r="I500" s="10">
        <v>1324955</v>
      </c>
      <c r="J500" s="49">
        <f t="shared" si="35"/>
        <v>0.94423791821561343</v>
      </c>
      <c r="K500" s="49">
        <f t="shared" si="36"/>
        <v>0.77555935716120883</v>
      </c>
      <c r="L500" s="49">
        <f t="shared" si="37"/>
        <v>0.28327137546468401</v>
      </c>
      <c r="M500" s="49">
        <f t="shared" si="38"/>
        <v>0.54289155001284617</v>
      </c>
      <c r="N500" s="144">
        <f t="shared" si="39"/>
        <v>0.82616292547753023</v>
      </c>
      <c r="O500" s="47"/>
      <c r="P500" s="47"/>
    </row>
    <row r="501" spans="1:16" hidden="1">
      <c r="A501" s="175">
        <v>498</v>
      </c>
      <c r="B501" s="159" t="s">
        <v>77</v>
      </c>
      <c r="C501" s="159" t="s">
        <v>124</v>
      </c>
      <c r="D501" s="159" t="s">
        <v>684</v>
      </c>
      <c r="E501" s="159" t="s">
        <v>1415</v>
      </c>
      <c r="F501" s="156">
        <v>1562</v>
      </c>
      <c r="G501" s="163">
        <v>2675572.2000000002</v>
      </c>
      <c r="H501" s="10">
        <v>1239</v>
      </c>
      <c r="I501" s="10">
        <v>1914330</v>
      </c>
      <c r="J501" s="49">
        <f t="shared" si="35"/>
        <v>0.79321382842509602</v>
      </c>
      <c r="K501" s="49">
        <f t="shared" si="36"/>
        <v>0.71548433639727604</v>
      </c>
      <c r="L501" s="49">
        <f t="shared" si="37"/>
        <v>0.23796414852752878</v>
      </c>
      <c r="M501" s="49">
        <f t="shared" si="38"/>
        <v>0.50083903547809316</v>
      </c>
      <c r="N501" s="144">
        <f t="shared" si="39"/>
        <v>0.73880318400562195</v>
      </c>
      <c r="O501" s="47"/>
      <c r="P501" s="47"/>
    </row>
    <row r="502" spans="1:16" hidden="1">
      <c r="A502" s="175">
        <v>499</v>
      </c>
      <c r="B502" s="159" t="s">
        <v>77</v>
      </c>
      <c r="C502" s="159" t="s">
        <v>124</v>
      </c>
      <c r="D502" s="159" t="s">
        <v>686</v>
      </c>
      <c r="E502" s="159" t="s">
        <v>687</v>
      </c>
      <c r="F502" s="156">
        <v>565</v>
      </c>
      <c r="G502" s="163">
        <v>973317.42500000005</v>
      </c>
      <c r="H502" s="10">
        <v>389</v>
      </c>
      <c r="I502" s="10">
        <v>517230</v>
      </c>
      <c r="J502" s="49">
        <f t="shared" si="35"/>
        <v>0.68849557522123894</v>
      </c>
      <c r="K502" s="49">
        <f t="shared" si="36"/>
        <v>0.53140937038089087</v>
      </c>
      <c r="L502" s="49">
        <f t="shared" si="37"/>
        <v>0.20654867256637169</v>
      </c>
      <c r="M502" s="49">
        <f t="shared" si="38"/>
        <v>0.37198655926662361</v>
      </c>
      <c r="N502" s="144">
        <f t="shared" si="39"/>
        <v>0.57853523183299527</v>
      </c>
      <c r="O502" s="47"/>
      <c r="P502" s="47"/>
    </row>
    <row r="503" spans="1:16" hidden="1">
      <c r="A503" s="175">
        <v>500</v>
      </c>
      <c r="B503" s="159" t="s">
        <v>130</v>
      </c>
      <c r="C503" s="159" t="s">
        <v>124</v>
      </c>
      <c r="D503" s="159" t="s">
        <v>918</v>
      </c>
      <c r="E503" s="159" t="s">
        <v>787</v>
      </c>
      <c r="F503" s="156">
        <v>1120</v>
      </c>
      <c r="G503" s="163">
        <v>2026767.1749999998</v>
      </c>
      <c r="H503" s="10">
        <v>904</v>
      </c>
      <c r="I503" s="10">
        <v>1395710</v>
      </c>
      <c r="J503" s="49">
        <f t="shared" si="35"/>
        <v>0.80714285714285716</v>
      </c>
      <c r="K503" s="49">
        <f t="shared" si="36"/>
        <v>0.68863854576685657</v>
      </c>
      <c r="L503" s="49">
        <f t="shared" si="37"/>
        <v>0.24214285714285713</v>
      </c>
      <c r="M503" s="49">
        <f t="shared" si="38"/>
        <v>0.48204698203679958</v>
      </c>
      <c r="N503" s="144">
        <f t="shared" si="39"/>
        <v>0.72418983917965674</v>
      </c>
      <c r="O503" s="47"/>
      <c r="P503" s="47"/>
    </row>
    <row r="504" spans="1:16" hidden="1">
      <c r="A504" s="175">
        <v>501</v>
      </c>
      <c r="B504" s="159" t="s">
        <v>130</v>
      </c>
      <c r="C504" s="159" t="s">
        <v>124</v>
      </c>
      <c r="D504" s="159" t="s">
        <v>920</v>
      </c>
      <c r="E504" s="159" t="s">
        <v>1114</v>
      </c>
      <c r="F504" s="156">
        <v>698</v>
      </c>
      <c r="G504" s="163">
        <v>1267171.75</v>
      </c>
      <c r="H504" s="10">
        <v>306</v>
      </c>
      <c r="I504" s="10">
        <v>518980</v>
      </c>
      <c r="J504" s="49">
        <f t="shared" si="35"/>
        <v>0.43839541547277938</v>
      </c>
      <c r="K504" s="49">
        <f t="shared" si="36"/>
        <v>0.40955774148216295</v>
      </c>
      <c r="L504" s="49">
        <f t="shared" si="37"/>
        <v>0.13151862464183381</v>
      </c>
      <c r="M504" s="49">
        <f t="shared" si="38"/>
        <v>0.28669041903751402</v>
      </c>
      <c r="N504" s="144">
        <f t="shared" si="39"/>
        <v>0.41820904367934786</v>
      </c>
      <c r="O504" s="47"/>
      <c r="P504" s="47"/>
    </row>
    <row r="505" spans="1:16" hidden="1">
      <c r="A505" s="175">
        <v>502</v>
      </c>
      <c r="B505" s="159" t="s">
        <v>130</v>
      </c>
      <c r="C505" s="159" t="s">
        <v>124</v>
      </c>
      <c r="D505" s="159" t="s">
        <v>917</v>
      </c>
      <c r="E505" s="159" t="s">
        <v>1256</v>
      </c>
      <c r="F505" s="156">
        <v>1259</v>
      </c>
      <c r="G505" s="163">
        <v>2289000.1</v>
      </c>
      <c r="H505" s="10">
        <v>1073</v>
      </c>
      <c r="I505" s="10">
        <v>1470685</v>
      </c>
      <c r="J505" s="49">
        <f t="shared" si="35"/>
        <v>0.85226370135027796</v>
      </c>
      <c r="K505" s="49">
        <f t="shared" si="36"/>
        <v>0.64250106411091901</v>
      </c>
      <c r="L505" s="49">
        <f t="shared" si="37"/>
        <v>0.2556791104050834</v>
      </c>
      <c r="M505" s="49">
        <f t="shared" si="38"/>
        <v>0.44975074487764327</v>
      </c>
      <c r="N505" s="144">
        <f t="shared" si="39"/>
        <v>0.70542985528272673</v>
      </c>
      <c r="O505" s="47"/>
      <c r="P505" s="47"/>
    </row>
    <row r="506" spans="1:16" hidden="1">
      <c r="A506" s="175">
        <v>503</v>
      </c>
      <c r="B506" s="159" t="s">
        <v>130</v>
      </c>
      <c r="C506" s="159" t="s">
        <v>124</v>
      </c>
      <c r="D506" s="159" t="s">
        <v>919</v>
      </c>
      <c r="E506" s="159" t="s">
        <v>1436</v>
      </c>
      <c r="F506" s="156">
        <v>1022</v>
      </c>
      <c r="G506" s="163">
        <v>1864659.75</v>
      </c>
      <c r="H506" s="10">
        <v>745</v>
      </c>
      <c r="I506" s="10">
        <v>1120125</v>
      </c>
      <c r="J506" s="49">
        <f t="shared" si="35"/>
        <v>0.72896281800391394</v>
      </c>
      <c r="K506" s="49">
        <f t="shared" si="36"/>
        <v>0.60071281101015883</v>
      </c>
      <c r="L506" s="49">
        <f t="shared" si="37"/>
        <v>0.21868884540117417</v>
      </c>
      <c r="M506" s="49">
        <f t="shared" si="38"/>
        <v>0.42049896770711115</v>
      </c>
      <c r="N506" s="144">
        <f t="shared" si="39"/>
        <v>0.63918781310828532</v>
      </c>
      <c r="O506" s="47"/>
      <c r="P506" s="47"/>
    </row>
    <row r="507" spans="1:16" hidden="1">
      <c r="A507" s="175">
        <v>504</v>
      </c>
      <c r="B507" s="159" t="s">
        <v>130</v>
      </c>
      <c r="C507" s="159" t="s">
        <v>124</v>
      </c>
      <c r="D507" s="159" t="s">
        <v>921</v>
      </c>
      <c r="E507" s="159" t="s">
        <v>1258</v>
      </c>
      <c r="F507" s="156">
        <v>560</v>
      </c>
      <c r="G507" s="163">
        <v>1020563.35</v>
      </c>
      <c r="H507" s="10">
        <v>227</v>
      </c>
      <c r="I507" s="10">
        <v>425980</v>
      </c>
      <c r="J507" s="49">
        <f t="shared" si="35"/>
        <v>0.40535714285714286</v>
      </c>
      <c r="K507" s="49">
        <f t="shared" si="36"/>
        <v>0.4173969210240599</v>
      </c>
      <c r="L507" s="49">
        <f t="shared" si="37"/>
        <v>0.12160714285714286</v>
      </c>
      <c r="M507" s="49">
        <f t="shared" si="38"/>
        <v>0.29217784471684188</v>
      </c>
      <c r="N507" s="144">
        <f t="shared" si="39"/>
        <v>0.41378498757398474</v>
      </c>
      <c r="O507" s="47"/>
      <c r="P507" s="47"/>
    </row>
    <row r="508" spans="1:16" hidden="1">
      <c r="A508" s="175">
        <v>505</v>
      </c>
      <c r="B508" s="159" t="s">
        <v>126</v>
      </c>
      <c r="C508" s="159" t="s">
        <v>124</v>
      </c>
      <c r="D508" s="159" t="s">
        <v>916</v>
      </c>
      <c r="E508" s="159" t="s">
        <v>842</v>
      </c>
      <c r="F508" s="156">
        <v>1309</v>
      </c>
      <c r="G508" s="163">
        <v>2989456.0750000002</v>
      </c>
      <c r="H508" s="10">
        <v>885</v>
      </c>
      <c r="I508" s="10">
        <v>1639245</v>
      </c>
      <c r="J508" s="49">
        <f t="shared" si="35"/>
        <v>0.67608861726508784</v>
      </c>
      <c r="K508" s="49">
        <f t="shared" si="36"/>
        <v>0.54834222643662689</v>
      </c>
      <c r="L508" s="49">
        <f t="shared" si="37"/>
        <v>0.20282658517952634</v>
      </c>
      <c r="M508" s="49">
        <f t="shared" si="38"/>
        <v>0.38383955850563878</v>
      </c>
      <c r="N508" s="144">
        <f t="shared" si="39"/>
        <v>0.58666614368516512</v>
      </c>
      <c r="O508" s="47"/>
      <c r="P508" s="47"/>
    </row>
    <row r="509" spans="1:16" hidden="1">
      <c r="A509" s="175">
        <v>506</v>
      </c>
      <c r="B509" s="159" t="s">
        <v>126</v>
      </c>
      <c r="C509" s="159" t="s">
        <v>124</v>
      </c>
      <c r="D509" s="159" t="s">
        <v>914</v>
      </c>
      <c r="E509" s="159" t="s">
        <v>915</v>
      </c>
      <c r="F509" s="156">
        <v>566</v>
      </c>
      <c r="G509" s="163">
        <v>1292280.9750000001</v>
      </c>
      <c r="H509" s="10">
        <v>592</v>
      </c>
      <c r="I509" s="10">
        <v>930225</v>
      </c>
      <c r="J509" s="49">
        <f t="shared" si="35"/>
        <v>1.0459363957597174</v>
      </c>
      <c r="K509" s="49">
        <f t="shared" si="36"/>
        <v>0.7198318461664267</v>
      </c>
      <c r="L509" s="49">
        <f t="shared" si="37"/>
        <v>0.3</v>
      </c>
      <c r="M509" s="49">
        <f t="shared" si="38"/>
        <v>0.50388229231649861</v>
      </c>
      <c r="N509" s="144">
        <f t="shared" si="39"/>
        <v>0.80388229231649855</v>
      </c>
      <c r="O509" s="47"/>
      <c r="P509" s="47"/>
    </row>
    <row r="510" spans="1:16" hidden="1">
      <c r="A510" s="175">
        <v>507</v>
      </c>
      <c r="B510" s="159" t="s">
        <v>136</v>
      </c>
      <c r="C510" s="159" t="s">
        <v>124</v>
      </c>
      <c r="D510" s="159" t="s">
        <v>979</v>
      </c>
      <c r="E510" s="159" t="s">
        <v>980</v>
      </c>
      <c r="F510" s="156">
        <v>1507</v>
      </c>
      <c r="G510" s="163">
        <v>2829880.5</v>
      </c>
      <c r="H510" s="10">
        <v>1731</v>
      </c>
      <c r="I510" s="10">
        <v>2703450</v>
      </c>
      <c r="J510" s="49">
        <f t="shared" si="35"/>
        <v>1.1486396814863968</v>
      </c>
      <c r="K510" s="49">
        <f t="shared" si="36"/>
        <v>0.95532302512420575</v>
      </c>
      <c r="L510" s="49">
        <f t="shared" si="37"/>
        <v>0.3</v>
      </c>
      <c r="M510" s="49">
        <f t="shared" si="38"/>
        <v>0.668726117586944</v>
      </c>
      <c r="N510" s="144">
        <f t="shared" si="39"/>
        <v>0.96872611758694394</v>
      </c>
      <c r="O510" s="47"/>
      <c r="P510" s="47"/>
    </row>
    <row r="511" spans="1:16" hidden="1">
      <c r="A511" s="175">
        <v>508</v>
      </c>
      <c r="B511" s="159" t="s">
        <v>136</v>
      </c>
      <c r="C511" s="159" t="s">
        <v>124</v>
      </c>
      <c r="D511" s="159" t="s">
        <v>985</v>
      </c>
      <c r="E511" s="159" t="s">
        <v>986</v>
      </c>
      <c r="F511" s="156">
        <v>605</v>
      </c>
      <c r="G511" s="163">
        <v>1098701.45</v>
      </c>
      <c r="H511" s="10">
        <v>754</v>
      </c>
      <c r="I511" s="10">
        <v>1018840</v>
      </c>
      <c r="J511" s="49">
        <f t="shared" si="35"/>
        <v>1.2462809917355371</v>
      </c>
      <c r="K511" s="49">
        <f t="shared" si="36"/>
        <v>0.92731287466672596</v>
      </c>
      <c r="L511" s="49">
        <f t="shared" si="37"/>
        <v>0.3</v>
      </c>
      <c r="M511" s="49">
        <f t="shared" si="38"/>
        <v>0.6491190122667081</v>
      </c>
      <c r="N511" s="144">
        <f t="shared" si="39"/>
        <v>0.94911901226670814</v>
      </c>
      <c r="O511" s="47"/>
      <c r="P511" s="47"/>
    </row>
    <row r="512" spans="1:16" hidden="1">
      <c r="A512" s="175">
        <v>509</v>
      </c>
      <c r="B512" s="159" t="s">
        <v>136</v>
      </c>
      <c r="C512" s="159" t="s">
        <v>124</v>
      </c>
      <c r="D512" s="159" t="s">
        <v>990</v>
      </c>
      <c r="E512" s="169" t="s">
        <v>1416</v>
      </c>
      <c r="F512" s="156">
        <v>576</v>
      </c>
      <c r="G512" s="163">
        <v>1601106.425</v>
      </c>
      <c r="H512" s="10">
        <v>414</v>
      </c>
      <c r="I512" s="10">
        <v>864310</v>
      </c>
      <c r="J512" s="49">
        <f t="shared" si="35"/>
        <v>0.71875</v>
      </c>
      <c r="K512" s="49">
        <f t="shared" si="36"/>
        <v>0.5398204557201749</v>
      </c>
      <c r="L512" s="49">
        <f t="shared" si="37"/>
        <v>0.21562499999999998</v>
      </c>
      <c r="M512" s="49">
        <f t="shared" si="38"/>
        <v>0.37787431900412238</v>
      </c>
      <c r="N512" s="144">
        <f t="shared" si="39"/>
        <v>0.59349931900412234</v>
      </c>
      <c r="O512" s="47"/>
      <c r="P512" s="47"/>
    </row>
    <row r="513" spans="1:16" hidden="1">
      <c r="A513" s="175">
        <v>510</v>
      </c>
      <c r="B513" s="159" t="s">
        <v>136</v>
      </c>
      <c r="C513" s="159" t="s">
        <v>124</v>
      </c>
      <c r="D513" s="159" t="s">
        <v>982</v>
      </c>
      <c r="E513" s="159" t="s">
        <v>1231</v>
      </c>
      <c r="F513" s="156">
        <v>474</v>
      </c>
      <c r="G513" s="163">
        <v>989436.85</v>
      </c>
      <c r="H513" s="10">
        <v>572</v>
      </c>
      <c r="I513" s="10">
        <v>1110100</v>
      </c>
      <c r="J513" s="49">
        <f t="shared" si="35"/>
        <v>1.2067510548523206</v>
      </c>
      <c r="K513" s="49">
        <f t="shared" si="36"/>
        <v>1.121951340300293</v>
      </c>
      <c r="L513" s="49">
        <f t="shared" si="37"/>
        <v>0.3</v>
      </c>
      <c r="M513" s="49">
        <f t="shared" si="38"/>
        <v>0.7</v>
      </c>
      <c r="N513" s="144">
        <f t="shared" si="39"/>
        <v>1</v>
      </c>
      <c r="O513" s="47"/>
      <c r="P513" s="47"/>
    </row>
    <row r="514" spans="1:16" hidden="1">
      <c r="A514" s="175">
        <v>511</v>
      </c>
      <c r="B514" s="159" t="s">
        <v>136</v>
      </c>
      <c r="C514" s="159" t="s">
        <v>124</v>
      </c>
      <c r="D514" s="159" t="s">
        <v>987</v>
      </c>
      <c r="E514" s="159" t="s">
        <v>988</v>
      </c>
      <c r="F514" s="156">
        <v>446</v>
      </c>
      <c r="G514" s="163">
        <v>1531466.35</v>
      </c>
      <c r="H514" s="10">
        <v>930</v>
      </c>
      <c r="I514" s="10">
        <v>2066920</v>
      </c>
      <c r="J514" s="49">
        <f t="shared" si="35"/>
        <v>2.0852017937219731</v>
      </c>
      <c r="K514" s="49">
        <f t="shared" si="36"/>
        <v>1.3496346165229161</v>
      </c>
      <c r="L514" s="49">
        <f t="shared" si="37"/>
        <v>0.3</v>
      </c>
      <c r="M514" s="49">
        <f t="shared" si="38"/>
        <v>0.7</v>
      </c>
      <c r="N514" s="144">
        <f t="shared" si="39"/>
        <v>1</v>
      </c>
      <c r="O514" s="47"/>
      <c r="P514" s="47"/>
    </row>
    <row r="515" spans="1:16" hidden="1">
      <c r="A515" s="175">
        <v>512</v>
      </c>
      <c r="B515" s="159" t="s">
        <v>136</v>
      </c>
      <c r="C515" s="159" t="s">
        <v>124</v>
      </c>
      <c r="D515" s="159" t="s">
        <v>981</v>
      </c>
      <c r="E515" s="159" t="s">
        <v>1298</v>
      </c>
      <c r="F515" s="156">
        <v>652</v>
      </c>
      <c r="G515" s="163">
        <v>1809546.2</v>
      </c>
      <c r="H515" s="10">
        <v>1010</v>
      </c>
      <c r="I515" s="10">
        <v>1797090</v>
      </c>
      <c r="J515" s="49">
        <f t="shared" ref="J515:J533" si="40">IFERROR(H515/F515,0)</f>
        <v>1.5490797546012269</v>
      </c>
      <c r="K515" s="49">
        <f t="shared" ref="K515:K533" si="41">IFERROR(I515/G515,0)</f>
        <v>0.99311639570186161</v>
      </c>
      <c r="L515" s="49">
        <f t="shared" si="37"/>
        <v>0.3</v>
      </c>
      <c r="M515" s="49">
        <f t="shared" si="38"/>
        <v>0.69518147699130306</v>
      </c>
      <c r="N515" s="144">
        <f t="shared" si="39"/>
        <v>0.99518147699130299</v>
      </c>
      <c r="O515" s="47"/>
      <c r="P515" s="47"/>
    </row>
    <row r="516" spans="1:16" hidden="1">
      <c r="A516" s="175">
        <v>513</v>
      </c>
      <c r="B516" s="159" t="s">
        <v>136</v>
      </c>
      <c r="C516" s="159" t="s">
        <v>124</v>
      </c>
      <c r="D516" s="159" t="s">
        <v>989</v>
      </c>
      <c r="E516" s="159" t="s">
        <v>1232</v>
      </c>
      <c r="F516" s="156">
        <v>538</v>
      </c>
      <c r="G516" s="163">
        <v>986968.35</v>
      </c>
      <c r="H516" s="10">
        <v>1102</v>
      </c>
      <c r="I516" s="10">
        <v>1473675</v>
      </c>
      <c r="J516" s="49">
        <f t="shared" si="40"/>
        <v>2.0483271375464684</v>
      </c>
      <c r="K516" s="49">
        <f t="shared" si="41"/>
        <v>1.4931329864833052</v>
      </c>
      <c r="L516" s="49">
        <f t="shared" ref="L516:L533" si="42">IF((J516*0.3)&gt;30%,30%,(J516*0.3))</f>
        <v>0.3</v>
      </c>
      <c r="M516" s="49">
        <f t="shared" ref="M516:M533" si="43">IF((K516*0.7)&gt;70%,70%,(K516*0.7))</f>
        <v>0.7</v>
      </c>
      <c r="N516" s="144">
        <f t="shared" ref="N516:N533" si="44">L516+M516</f>
        <v>1</v>
      </c>
      <c r="O516" s="47"/>
      <c r="P516" s="47"/>
    </row>
    <row r="517" spans="1:16" hidden="1">
      <c r="A517" s="175">
        <v>514</v>
      </c>
      <c r="B517" s="159" t="s">
        <v>136</v>
      </c>
      <c r="C517" s="159" t="s">
        <v>124</v>
      </c>
      <c r="D517" s="159" t="s">
        <v>983</v>
      </c>
      <c r="E517" s="159" t="s">
        <v>984</v>
      </c>
      <c r="F517" s="156">
        <v>825</v>
      </c>
      <c r="G517" s="163">
        <v>1411651.1</v>
      </c>
      <c r="H517" s="10">
        <v>1562</v>
      </c>
      <c r="I517" s="10">
        <v>2110790</v>
      </c>
      <c r="J517" s="49">
        <f t="shared" si="40"/>
        <v>1.8933333333333333</v>
      </c>
      <c r="K517" s="49">
        <f t="shared" si="41"/>
        <v>1.4952632417457825</v>
      </c>
      <c r="L517" s="49">
        <f t="shared" si="42"/>
        <v>0.3</v>
      </c>
      <c r="M517" s="49">
        <f t="shared" si="43"/>
        <v>0.7</v>
      </c>
      <c r="N517" s="144">
        <f t="shared" si="44"/>
        <v>1</v>
      </c>
      <c r="O517" s="47"/>
      <c r="P517" s="47"/>
    </row>
    <row r="518" spans="1:16" hidden="1">
      <c r="A518" s="175">
        <v>515</v>
      </c>
      <c r="B518" s="159" t="s">
        <v>1259</v>
      </c>
      <c r="C518" s="159" t="s">
        <v>124</v>
      </c>
      <c r="D518" s="159" t="s">
        <v>975</v>
      </c>
      <c r="E518" s="159" t="s">
        <v>976</v>
      </c>
      <c r="F518" s="156">
        <v>1944</v>
      </c>
      <c r="G518" s="163">
        <v>2480040.4750000001</v>
      </c>
      <c r="H518" s="10">
        <v>1598</v>
      </c>
      <c r="I518" s="10">
        <v>1959055</v>
      </c>
      <c r="J518" s="49">
        <f t="shared" si="40"/>
        <v>0.82201646090534974</v>
      </c>
      <c r="K518" s="49">
        <f t="shared" si="41"/>
        <v>0.78992864017672937</v>
      </c>
      <c r="L518" s="49">
        <f t="shared" si="42"/>
        <v>0.2466049382716049</v>
      </c>
      <c r="M518" s="49">
        <f t="shared" si="43"/>
        <v>0.55295004812371051</v>
      </c>
      <c r="N518" s="144">
        <f t="shared" si="44"/>
        <v>0.79955498639531541</v>
      </c>
      <c r="O518" s="47"/>
      <c r="P518" s="47"/>
    </row>
    <row r="519" spans="1:16" hidden="1">
      <c r="A519" s="175">
        <v>516</v>
      </c>
      <c r="B519" s="159" t="s">
        <v>1259</v>
      </c>
      <c r="C519" s="159" t="s">
        <v>124</v>
      </c>
      <c r="D519" s="159" t="s">
        <v>978</v>
      </c>
      <c r="E519" s="159" t="s">
        <v>1260</v>
      </c>
      <c r="F519" s="156">
        <v>980</v>
      </c>
      <c r="G519" s="163">
        <v>1281415.5</v>
      </c>
      <c r="H519" s="10">
        <v>626</v>
      </c>
      <c r="I519" s="10">
        <v>898350</v>
      </c>
      <c r="J519" s="49">
        <f t="shared" si="40"/>
        <v>0.63877551020408163</v>
      </c>
      <c r="K519" s="49">
        <f t="shared" si="41"/>
        <v>0.7010606629933851</v>
      </c>
      <c r="L519" s="49">
        <f t="shared" si="42"/>
        <v>0.19163265306122448</v>
      </c>
      <c r="M519" s="49">
        <f t="shared" si="43"/>
        <v>0.49074246409536953</v>
      </c>
      <c r="N519" s="144">
        <f t="shared" si="44"/>
        <v>0.68237511715659405</v>
      </c>
      <c r="O519" s="47"/>
      <c r="P519" s="47"/>
    </row>
    <row r="520" spans="1:16" hidden="1">
      <c r="A520" s="175">
        <v>517</v>
      </c>
      <c r="B520" s="159" t="s">
        <v>1259</v>
      </c>
      <c r="C520" s="159" t="s">
        <v>124</v>
      </c>
      <c r="D520" s="159" t="s">
        <v>977</v>
      </c>
      <c r="E520" s="159" t="s">
        <v>1115</v>
      </c>
      <c r="F520" s="156">
        <v>1644</v>
      </c>
      <c r="G520" s="163">
        <v>2767728.3</v>
      </c>
      <c r="H520" s="10">
        <v>1183</v>
      </c>
      <c r="I520" s="10">
        <v>1476760</v>
      </c>
      <c r="J520" s="49">
        <f t="shared" si="40"/>
        <v>0.71958637469586373</v>
      </c>
      <c r="K520" s="49">
        <f t="shared" si="41"/>
        <v>0.53356393400320401</v>
      </c>
      <c r="L520" s="49">
        <f t="shared" si="42"/>
        <v>0.21587591240875911</v>
      </c>
      <c r="M520" s="49">
        <f t="shared" si="43"/>
        <v>0.37349475380224278</v>
      </c>
      <c r="N520" s="144">
        <f t="shared" si="44"/>
        <v>0.58937066621100187</v>
      </c>
      <c r="O520" s="47"/>
      <c r="P520" s="47"/>
    </row>
    <row r="521" spans="1:16" hidden="1">
      <c r="A521" s="175">
        <v>518</v>
      </c>
      <c r="B521" s="159" t="s">
        <v>135</v>
      </c>
      <c r="C521" s="159" t="s">
        <v>124</v>
      </c>
      <c r="D521" s="159" t="s">
        <v>973</v>
      </c>
      <c r="E521" s="159" t="s">
        <v>974</v>
      </c>
      <c r="F521" s="156">
        <v>2073</v>
      </c>
      <c r="G521" s="163">
        <v>3082684.55</v>
      </c>
      <c r="H521" s="10">
        <v>1921</v>
      </c>
      <c r="I521" s="10">
        <v>2563375</v>
      </c>
      <c r="J521" s="49">
        <f t="shared" si="40"/>
        <v>0.92667631452001931</v>
      </c>
      <c r="K521" s="49">
        <f t="shared" si="41"/>
        <v>0.83153983433043777</v>
      </c>
      <c r="L521" s="49">
        <f t="shared" si="42"/>
        <v>0.27800289435600578</v>
      </c>
      <c r="M521" s="49">
        <f t="shared" si="43"/>
        <v>0.58207788403130645</v>
      </c>
      <c r="N521" s="144">
        <f t="shared" si="44"/>
        <v>0.86008077838731223</v>
      </c>
      <c r="O521" s="47"/>
      <c r="P521" s="47"/>
    </row>
    <row r="522" spans="1:16" hidden="1">
      <c r="A522" s="175">
        <v>519</v>
      </c>
      <c r="B522" s="159" t="s">
        <v>135</v>
      </c>
      <c r="C522" s="159" t="s">
        <v>124</v>
      </c>
      <c r="D522" s="159" t="s">
        <v>970</v>
      </c>
      <c r="E522" s="159" t="s">
        <v>1116</v>
      </c>
      <c r="F522" s="156">
        <v>1527</v>
      </c>
      <c r="G522" s="163">
        <v>1925911.7000000002</v>
      </c>
      <c r="H522" s="10">
        <v>1375</v>
      </c>
      <c r="I522" s="10">
        <v>1587345</v>
      </c>
      <c r="J522" s="49">
        <f t="shared" si="40"/>
        <v>0.90045841519318925</v>
      </c>
      <c r="K522" s="49">
        <f t="shared" si="41"/>
        <v>0.82420445340251058</v>
      </c>
      <c r="L522" s="49">
        <f t="shared" si="42"/>
        <v>0.27013752455795675</v>
      </c>
      <c r="M522" s="49">
        <f t="shared" si="43"/>
        <v>0.57694311738175741</v>
      </c>
      <c r="N522" s="144">
        <f t="shared" si="44"/>
        <v>0.84708064193971411</v>
      </c>
      <c r="O522" s="47"/>
      <c r="P522" s="47"/>
    </row>
    <row r="523" spans="1:16" hidden="1">
      <c r="A523" s="175">
        <v>520</v>
      </c>
      <c r="B523" s="159" t="s">
        <v>135</v>
      </c>
      <c r="C523" s="159" t="s">
        <v>124</v>
      </c>
      <c r="D523" s="159" t="s">
        <v>971</v>
      </c>
      <c r="E523" s="159" t="s">
        <v>972</v>
      </c>
      <c r="F523" s="156">
        <v>1592</v>
      </c>
      <c r="G523" s="163">
        <v>3567366.4750000001</v>
      </c>
      <c r="H523" s="10">
        <v>1412</v>
      </c>
      <c r="I523" s="10">
        <v>2748490</v>
      </c>
      <c r="J523" s="49">
        <f t="shared" si="40"/>
        <v>0.88693467336683418</v>
      </c>
      <c r="K523" s="49">
        <f t="shared" si="41"/>
        <v>0.77045350379932576</v>
      </c>
      <c r="L523" s="49">
        <f t="shared" si="42"/>
        <v>0.26608040201005023</v>
      </c>
      <c r="M523" s="49">
        <f t="shared" si="43"/>
        <v>0.53931745265952802</v>
      </c>
      <c r="N523" s="144">
        <f t="shared" si="44"/>
        <v>0.80539785466957825</v>
      </c>
      <c r="O523" s="47"/>
      <c r="P523" s="47"/>
    </row>
    <row r="524" spans="1:16" hidden="1">
      <c r="A524" s="175">
        <v>521</v>
      </c>
      <c r="B524" s="159" t="s">
        <v>135</v>
      </c>
      <c r="C524" s="159" t="s">
        <v>124</v>
      </c>
      <c r="D524" s="159" t="s">
        <v>1161</v>
      </c>
      <c r="E524" s="159" t="s">
        <v>1417</v>
      </c>
      <c r="F524" s="156">
        <v>786</v>
      </c>
      <c r="G524" s="163">
        <v>1103256.675</v>
      </c>
      <c r="H524" s="10">
        <v>647</v>
      </c>
      <c r="I524" s="10">
        <v>870820</v>
      </c>
      <c r="J524" s="49">
        <f t="shared" si="40"/>
        <v>0.82315521628498722</v>
      </c>
      <c r="K524" s="49">
        <f t="shared" si="41"/>
        <v>0.78931768076544828</v>
      </c>
      <c r="L524" s="49">
        <f t="shared" si="42"/>
        <v>0.24694656488549616</v>
      </c>
      <c r="M524" s="49">
        <f t="shared" si="43"/>
        <v>0.55252237653581371</v>
      </c>
      <c r="N524" s="144">
        <f t="shared" si="44"/>
        <v>0.79946894142130986</v>
      </c>
      <c r="O524" s="47"/>
      <c r="P524" s="47"/>
    </row>
    <row r="525" spans="1:16" hidden="1">
      <c r="A525" s="175">
        <v>522</v>
      </c>
      <c r="B525" s="159" t="s">
        <v>132</v>
      </c>
      <c r="C525" s="159" t="s">
        <v>124</v>
      </c>
      <c r="D525" s="159" t="s">
        <v>945</v>
      </c>
      <c r="E525" s="159" t="s">
        <v>946</v>
      </c>
      <c r="F525" s="156">
        <v>788</v>
      </c>
      <c r="G525" s="163">
        <v>1235961.3500000001</v>
      </c>
      <c r="H525" s="10">
        <v>694</v>
      </c>
      <c r="I525" s="10">
        <v>781460</v>
      </c>
      <c r="J525" s="49">
        <f t="shared" si="40"/>
        <v>0.88071065989847719</v>
      </c>
      <c r="K525" s="49">
        <f t="shared" si="41"/>
        <v>0.63226896213218964</v>
      </c>
      <c r="L525" s="49">
        <f t="shared" si="42"/>
        <v>0.26421319796954312</v>
      </c>
      <c r="M525" s="49">
        <f t="shared" si="43"/>
        <v>0.44258827349253271</v>
      </c>
      <c r="N525" s="144">
        <f t="shared" si="44"/>
        <v>0.70680147146207584</v>
      </c>
      <c r="O525" s="47"/>
      <c r="P525" s="47"/>
    </row>
    <row r="526" spans="1:16" hidden="1">
      <c r="A526" s="175">
        <v>523</v>
      </c>
      <c r="B526" s="159" t="s">
        <v>132</v>
      </c>
      <c r="C526" s="159" t="s">
        <v>124</v>
      </c>
      <c r="D526" s="159" t="s">
        <v>947</v>
      </c>
      <c r="E526" s="169" t="s">
        <v>1418</v>
      </c>
      <c r="F526" s="156">
        <v>1365</v>
      </c>
      <c r="G526" s="163">
        <v>2360643.5249999999</v>
      </c>
      <c r="H526" s="10">
        <v>1601</v>
      </c>
      <c r="I526" s="10">
        <v>2133420</v>
      </c>
      <c r="J526" s="49">
        <f t="shared" si="40"/>
        <v>1.1728937728937729</v>
      </c>
      <c r="K526" s="49">
        <f t="shared" si="41"/>
        <v>0.90374509213541676</v>
      </c>
      <c r="L526" s="49">
        <f t="shared" si="42"/>
        <v>0.3</v>
      </c>
      <c r="M526" s="49">
        <f t="shared" si="43"/>
        <v>0.63262156449479168</v>
      </c>
      <c r="N526" s="144">
        <f t="shared" si="44"/>
        <v>0.93262156449479172</v>
      </c>
      <c r="O526" s="47"/>
      <c r="P526" s="47"/>
    </row>
    <row r="527" spans="1:16" hidden="1">
      <c r="A527" s="175">
        <v>524</v>
      </c>
      <c r="B527" s="159" t="s">
        <v>132</v>
      </c>
      <c r="C527" s="159" t="s">
        <v>124</v>
      </c>
      <c r="D527" s="159" t="s">
        <v>949</v>
      </c>
      <c r="E527" s="159" t="s">
        <v>950</v>
      </c>
      <c r="F527" s="156">
        <v>850</v>
      </c>
      <c r="G527" s="163">
        <v>1663693.25</v>
      </c>
      <c r="H527" s="10">
        <v>1081</v>
      </c>
      <c r="I527" s="10">
        <v>1304050</v>
      </c>
      <c r="J527" s="49">
        <f t="shared" si="40"/>
        <v>1.2717647058823529</v>
      </c>
      <c r="K527" s="49">
        <f t="shared" si="41"/>
        <v>0.78382838903746233</v>
      </c>
      <c r="L527" s="49">
        <f t="shared" si="42"/>
        <v>0.3</v>
      </c>
      <c r="M527" s="49">
        <f t="shared" si="43"/>
        <v>0.54867987232622362</v>
      </c>
      <c r="N527" s="144">
        <f t="shared" si="44"/>
        <v>0.84867987232622366</v>
      </c>
      <c r="O527" s="47"/>
      <c r="P527" s="47"/>
    </row>
    <row r="528" spans="1:16" hidden="1">
      <c r="A528" s="175">
        <v>525</v>
      </c>
      <c r="B528" s="159" t="s">
        <v>132</v>
      </c>
      <c r="C528" s="159" t="s">
        <v>124</v>
      </c>
      <c r="D528" s="159" t="s">
        <v>951</v>
      </c>
      <c r="E528" s="159" t="s">
        <v>1419</v>
      </c>
      <c r="F528" s="156">
        <v>833</v>
      </c>
      <c r="G528" s="163">
        <v>1598689.675</v>
      </c>
      <c r="H528" s="10">
        <v>991</v>
      </c>
      <c r="I528" s="10">
        <v>1352410</v>
      </c>
      <c r="J528" s="49">
        <f t="shared" si="40"/>
        <v>1.1896758703481392</v>
      </c>
      <c r="K528" s="49">
        <f t="shared" si="41"/>
        <v>0.84594904261203785</v>
      </c>
      <c r="L528" s="49">
        <f t="shared" si="42"/>
        <v>0.3</v>
      </c>
      <c r="M528" s="49">
        <f t="shared" si="43"/>
        <v>0.59216432982842648</v>
      </c>
      <c r="N528" s="144">
        <f t="shared" si="44"/>
        <v>0.89216432982842653</v>
      </c>
      <c r="O528" s="47"/>
      <c r="P528" s="47"/>
    </row>
    <row r="529" spans="1:34" hidden="1">
      <c r="A529" s="175">
        <v>526</v>
      </c>
      <c r="B529" s="159" t="s">
        <v>132</v>
      </c>
      <c r="C529" s="159" t="s">
        <v>124</v>
      </c>
      <c r="D529" s="159" t="s">
        <v>938</v>
      </c>
      <c r="E529" s="169" t="s">
        <v>1420</v>
      </c>
      <c r="F529" s="156">
        <v>1198</v>
      </c>
      <c r="G529" s="163">
        <v>2102188.6749999998</v>
      </c>
      <c r="H529" s="10">
        <v>2179</v>
      </c>
      <c r="I529" s="10">
        <v>2584835</v>
      </c>
      <c r="J529" s="49">
        <f t="shared" si="40"/>
        <v>1.818864774624374</v>
      </c>
      <c r="K529" s="49">
        <f t="shared" si="41"/>
        <v>1.229592296229072</v>
      </c>
      <c r="L529" s="49">
        <f t="shared" si="42"/>
        <v>0.3</v>
      </c>
      <c r="M529" s="49">
        <f t="shared" si="43"/>
        <v>0.7</v>
      </c>
      <c r="N529" s="144">
        <f t="shared" si="44"/>
        <v>1</v>
      </c>
      <c r="O529" s="47"/>
      <c r="P529" s="47"/>
    </row>
    <row r="530" spans="1:34" hidden="1">
      <c r="A530" s="175">
        <v>527</v>
      </c>
      <c r="B530" s="159" t="s">
        <v>134</v>
      </c>
      <c r="C530" s="159" t="s">
        <v>124</v>
      </c>
      <c r="D530" s="159" t="s">
        <v>940</v>
      </c>
      <c r="E530" s="159" t="s">
        <v>941</v>
      </c>
      <c r="F530" s="156">
        <v>1175</v>
      </c>
      <c r="G530" s="163">
        <v>2040431.5249999999</v>
      </c>
      <c r="H530" s="10">
        <v>595</v>
      </c>
      <c r="I530" s="10">
        <v>958425</v>
      </c>
      <c r="J530" s="49">
        <f t="shared" si="40"/>
        <v>0.50638297872340421</v>
      </c>
      <c r="K530" s="49">
        <f t="shared" si="41"/>
        <v>0.469716816397453</v>
      </c>
      <c r="L530" s="49">
        <f t="shared" si="42"/>
        <v>0.15191489361702126</v>
      </c>
      <c r="M530" s="49">
        <f t="shared" si="43"/>
        <v>0.3288017714782171</v>
      </c>
      <c r="N530" s="144">
        <f t="shared" si="44"/>
        <v>0.48071666509523836</v>
      </c>
      <c r="O530" s="47"/>
      <c r="P530" s="47"/>
    </row>
    <row r="531" spans="1:34" hidden="1">
      <c r="A531" s="175">
        <v>528</v>
      </c>
      <c r="B531" s="159" t="s">
        <v>134</v>
      </c>
      <c r="C531" s="159" t="s">
        <v>124</v>
      </c>
      <c r="D531" s="159" t="s">
        <v>936</v>
      </c>
      <c r="E531" s="159" t="s">
        <v>937</v>
      </c>
      <c r="F531" s="156">
        <v>1294</v>
      </c>
      <c r="G531" s="163">
        <v>2228187.7749999999</v>
      </c>
      <c r="H531" s="10">
        <v>737</v>
      </c>
      <c r="I531" s="10">
        <v>1307745</v>
      </c>
      <c r="J531" s="49">
        <f t="shared" si="40"/>
        <v>0.56955177743431218</v>
      </c>
      <c r="K531" s="49">
        <f t="shared" si="41"/>
        <v>0.58690969166635876</v>
      </c>
      <c r="L531" s="49">
        <f t="shared" si="42"/>
        <v>0.17086553323029366</v>
      </c>
      <c r="M531" s="49">
        <f t="shared" si="43"/>
        <v>0.41083678416645109</v>
      </c>
      <c r="N531" s="144">
        <f t="shared" si="44"/>
        <v>0.58170231739674472</v>
      </c>
      <c r="O531" s="47"/>
      <c r="P531" s="47"/>
    </row>
    <row r="532" spans="1:34" hidden="1">
      <c r="A532" s="175">
        <v>529</v>
      </c>
      <c r="B532" s="159" t="s">
        <v>134</v>
      </c>
      <c r="C532" s="159" t="s">
        <v>124</v>
      </c>
      <c r="D532" s="159" t="s">
        <v>943</v>
      </c>
      <c r="E532" s="159" t="s">
        <v>944</v>
      </c>
      <c r="F532" s="156">
        <v>1172</v>
      </c>
      <c r="G532" s="163">
        <v>1894046.7749999999</v>
      </c>
      <c r="H532" s="10">
        <v>510</v>
      </c>
      <c r="I532" s="10">
        <v>891175</v>
      </c>
      <c r="J532" s="49">
        <f t="shared" si="40"/>
        <v>0.43515358361774742</v>
      </c>
      <c r="K532" s="49">
        <f t="shared" si="41"/>
        <v>0.4705137231893336</v>
      </c>
      <c r="L532" s="49">
        <f t="shared" si="42"/>
        <v>0.13054607508532423</v>
      </c>
      <c r="M532" s="49">
        <f t="shared" si="43"/>
        <v>0.32935960623253352</v>
      </c>
      <c r="N532" s="144">
        <f t="shared" si="44"/>
        <v>0.45990568131785775</v>
      </c>
      <c r="P532" s="47"/>
    </row>
    <row r="533" spans="1:34" hidden="1">
      <c r="A533" s="175">
        <v>530</v>
      </c>
      <c r="B533" s="159" t="s">
        <v>134</v>
      </c>
      <c r="C533" s="159" t="s">
        <v>124</v>
      </c>
      <c r="D533" s="159" t="s">
        <v>942</v>
      </c>
      <c r="E533" s="169" t="s">
        <v>1437</v>
      </c>
      <c r="F533" s="156">
        <v>1148</v>
      </c>
      <c r="G533" s="163">
        <v>2059749.6</v>
      </c>
      <c r="H533" s="10">
        <v>926</v>
      </c>
      <c r="I533" s="10">
        <v>1567675</v>
      </c>
      <c r="J533" s="49">
        <f t="shared" si="40"/>
        <v>0.80662020905923348</v>
      </c>
      <c r="K533" s="49">
        <f t="shared" si="41"/>
        <v>0.76109979581984133</v>
      </c>
      <c r="L533" s="49">
        <f t="shared" si="42"/>
        <v>0.24198606271777004</v>
      </c>
      <c r="M533" s="49">
        <f t="shared" si="43"/>
        <v>0.53276985707388891</v>
      </c>
      <c r="N533" s="144">
        <f t="shared" si="44"/>
        <v>0.77475591979165892</v>
      </c>
    </row>
    <row r="534" spans="1:34" hidden="1">
      <c r="B534" s="173"/>
      <c r="C534" s="173"/>
      <c r="D534" s="174"/>
      <c r="E534" s="173"/>
      <c r="F534" s="155">
        <f>SUM(F4:F533)</f>
        <v>593607.75999999989</v>
      </c>
      <c r="G534" s="155">
        <f>SUM(G4:G533)</f>
        <v>1159143605.6349993</v>
      </c>
      <c r="H534" s="27">
        <f>SUM(H4:H533)</f>
        <v>568397</v>
      </c>
      <c r="I534" s="27">
        <f>SUM(I4:I533)</f>
        <v>904215725</v>
      </c>
    </row>
    <row r="535" spans="1:34"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  <c r="AA535" s="57"/>
      <c r="AB535" s="57"/>
      <c r="AC535" s="57"/>
      <c r="AD535" s="57"/>
      <c r="AE535" s="57"/>
      <c r="AF535" s="57"/>
      <c r="AG535" s="57"/>
      <c r="AH535" s="57"/>
    </row>
    <row r="536" spans="1:34"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  <c r="AA536" s="57"/>
      <c r="AB536" s="57"/>
      <c r="AC536" s="57"/>
      <c r="AD536" s="57"/>
      <c r="AE536" s="57"/>
      <c r="AF536" s="57"/>
      <c r="AG536" s="57"/>
      <c r="AH536" s="57"/>
    </row>
    <row r="537" spans="1:34"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  <c r="AA537" s="57"/>
      <c r="AB537" s="57"/>
      <c r="AC537" s="57"/>
      <c r="AD537" s="57"/>
      <c r="AE537" s="57"/>
      <c r="AF537" s="57"/>
      <c r="AG537" s="57"/>
      <c r="AH537" s="57"/>
    </row>
    <row r="538" spans="1:34"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  <c r="AA538" s="57"/>
      <c r="AB538" s="57"/>
      <c r="AC538" s="57"/>
      <c r="AD538" s="57"/>
      <c r="AE538" s="57"/>
      <c r="AF538" s="57"/>
      <c r="AG538" s="57"/>
      <c r="AH538" s="57"/>
    </row>
    <row r="539" spans="1:34"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  <c r="AA539" s="57"/>
      <c r="AB539" s="57"/>
      <c r="AC539" s="57"/>
      <c r="AD539" s="57"/>
      <c r="AE539" s="57"/>
      <c r="AF539" s="57"/>
      <c r="AG539" s="57"/>
      <c r="AH539" s="57"/>
    </row>
    <row r="540" spans="1:34"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  <c r="AA540" s="57"/>
      <c r="AB540" s="57"/>
      <c r="AC540" s="57"/>
      <c r="AD540" s="57"/>
      <c r="AE540" s="57"/>
      <c r="AF540" s="57"/>
      <c r="AG540" s="57"/>
      <c r="AH540" s="57"/>
    </row>
    <row r="541" spans="1:34"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  <c r="AA541" s="57"/>
      <c r="AB541" s="57"/>
      <c r="AC541" s="57"/>
      <c r="AD541" s="57"/>
      <c r="AE541" s="57"/>
      <c r="AF541" s="57"/>
      <c r="AG541" s="57"/>
      <c r="AH541" s="57"/>
    </row>
    <row r="542" spans="1:34"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  <c r="AA542" s="57"/>
      <c r="AB542" s="57"/>
      <c r="AC542" s="57"/>
      <c r="AD542" s="57"/>
      <c r="AE542" s="57"/>
      <c r="AF542" s="57"/>
      <c r="AG542" s="57"/>
      <c r="AH542" s="57"/>
    </row>
    <row r="543" spans="1:34"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  <c r="AA543" s="57"/>
      <c r="AB543" s="57"/>
      <c r="AC543" s="57"/>
      <c r="AD543" s="57"/>
      <c r="AE543" s="57"/>
      <c r="AF543" s="57"/>
      <c r="AG543" s="57"/>
      <c r="AH543" s="57"/>
    </row>
    <row r="544" spans="1:34"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  <c r="AA544" s="57"/>
      <c r="AB544" s="57"/>
      <c r="AC544" s="57"/>
      <c r="AD544" s="57"/>
      <c r="AE544" s="57"/>
      <c r="AF544" s="57"/>
      <c r="AG544" s="57"/>
      <c r="AH544" s="57"/>
    </row>
    <row r="545" spans="6:34"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  <c r="AA545" s="57"/>
      <c r="AB545" s="57"/>
      <c r="AC545" s="57"/>
      <c r="AD545" s="57"/>
      <c r="AE545" s="57"/>
      <c r="AF545" s="57"/>
      <c r="AG545" s="57"/>
      <c r="AH545" s="57"/>
    </row>
    <row r="546" spans="6:34"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  <c r="AA546" s="57"/>
      <c r="AB546" s="57"/>
      <c r="AC546" s="57"/>
      <c r="AD546" s="57"/>
      <c r="AE546" s="57"/>
      <c r="AF546" s="57"/>
      <c r="AG546" s="57"/>
      <c r="AH546" s="57"/>
    </row>
    <row r="547" spans="6:34"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  <c r="AA547" s="57"/>
      <c r="AB547" s="57"/>
      <c r="AC547" s="57"/>
      <c r="AD547" s="57"/>
      <c r="AE547" s="57"/>
      <c r="AF547" s="57"/>
      <c r="AG547" s="57"/>
      <c r="AH547" s="57"/>
    </row>
    <row r="548" spans="6:34"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  <c r="AA548" s="57"/>
      <c r="AB548" s="57"/>
      <c r="AC548" s="57"/>
      <c r="AD548" s="57"/>
      <c r="AE548" s="57"/>
      <c r="AF548" s="57"/>
      <c r="AG548" s="57"/>
      <c r="AH548" s="57"/>
    </row>
    <row r="549" spans="6:34"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  <c r="AA549" s="57"/>
      <c r="AB549" s="57"/>
      <c r="AC549" s="57"/>
      <c r="AD549" s="57"/>
      <c r="AE549" s="57"/>
      <c r="AF549" s="57"/>
      <c r="AG549" s="57"/>
      <c r="AH549" s="57"/>
    </row>
    <row r="550" spans="6:34"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  <c r="AA550" s="57"/>
      <c r="AB550" s="57"/>
      <c r="AC550" s="57"/>
      <c r="AD550" s="57"/>
      <c r="AE550" s="57"/>
      <c r="AF550" s="57"/>
      <c r="AG550" s="57"/>
      <c r="AH550" s="57"/>
    </row>
    <row r="551" spans="6:34"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  <c r="AA551" s="57"/>
      <c r="AB551" s="57"/>
      <c r="AC551" s="57"/>
      <c r="AD551" s="57"/>
      <c r="AE551" s="57"/>
      <c r="AF551" s="57"/>
      <c r="AG551" s="57"/>
      <c r="AH551" s="57"/>
    </row>
    <row r="552" spans="6:34"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  <c r="AA552" s="57"/>
      <c r="AB552" s="57"/>
      <c r="AC552" s="57"/>
      <c r="AD552" s="57"/>
      <c r="AE552" s="57"/>
      <c r="AF552" s="57"/>
      <c r="AG552" s="57"/>
      <c r="AH552" s="57"/>
    </row>
    <row r="553" spans="6:34"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  <c r="AA553" s="57"/>
      <c r="AB553" s="57"/>
      <c r="AC553" s="57"/>
      <c r="AD553" s="57"/>
      <c r="AE553" s="57"/>
      <c r="AF553" s="57"/>
      <c r="AG553" s="57"/>
      <c r="AH553" s="57"/>
    </row>
    <row r="554" spans="6:34"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  <c r="AA554" s="57"/>
      <c r="AB554" s="57"/>
      <c r="AC554" s="57"/>
      <c r="AD554" s="57"/>
      <c r="AE554" s="57"/>
      <c r="AF554" s="57"/>
      <c r="AG554" s="57"/>
      <c r="AH554" s="57"/>
    </row>
    <row r="555" spans="6:34"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  <c r="AA555" s="57"/>
      <c r="AB555" s="57"/>
      <c r="AC555" s="57"/>
      <c r="AD555" s="57"/>
      <c r="AE555" s="57"/>
      <c r="AF555" s="57"/>
      <c r="AG555" s="57"/>
      <c r="AH555" s="57"/>
    </row>
    <row r="556" spans="6:34"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  <c r="AA556" s="57"/>
      <c r="AB556" s="57"/>
      <c r="AC556" s="57"/>
      <c r="AD556" s="57"/>
      <c r="AE556" s="57"/>
      <c r="AF556" s="57"/>
      <c r="AG556" s="57"/>
      <c r="AH556" s="57"/>
    </row>
    <row r="557" spans="6:34"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  <c r="AA557" s="57"/>
      <c r="AB557" s="57"/>
      <c r="AC557" s="57"/>
      <c r="AD557" s="57"/>
      <c r="AE557" s="57"/>
      <c r="AF557" s="57"/>
      <c r="AG557" s="57"/>
      <c r="AH557" s="57"/>
    </row>
    <row r="558" spans="6:34"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  <c r="AA558" s="57"/>
      <c r="AB558" s="57"/>
      <c r="AC558" s="57"/>
      <c r="AD558" s="57"/>
      <c r="AE558" s="57"/>
      <c r="AF558" s="57"/>
      <c r="AG558" s="57"/>
      <c r="AH558" s="57"/>
    </row>
    <row r="559" spans="6:34"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  <c r="AA559" s="57"/>
      <c r="AB559" s="57"/>
      <c r="AC559" s="57"/>
      <c r="AD559" s="57"/>
      <c r="AE559" s="57"/>
      <c r="AF559" s="57"/>
      <c r="AG559" s="57"/>
      <c r="AH559" s="57"/>
    </row>
    <row r="560" spans="6:34"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  <c r="AA560" s="57"/>
      <c r="AB560" s="57"/>
      <c r="AC560" s="57"/>
      <c r="AD560" s="57"/>
      <c r="AE560" s="57"/>
      <c r="AF560" s="57"/>
      <c r="AG560" s="57"/>
      <c r="AH560" s="57"/>
    </row>
    <row r="561" spans="6:34"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  <c r="AA561" s="57"/>
      <c r="AB561" s="57"/>
      <c r="AC561" s="57"/>
      <c r="AD561" s="57"/>
      <c r="AE561" s="57"/>
      <c r="AF561" s="57"/>
      <c r="AG561" s="57"/>
      <c r="AH561" s="57"/>
    </row>
    <row r="562" spans="6:34"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  <c r="AA562" s="57"/>
      <c r="AB562" s="57"/>
      <c r="AC562" s="57"/>
      <c r="AD562" s="57"/>
      <c r="AE562" s="57"/>
      <c r="AF562" s="57"/>
      <c r="AG562" s="57"/>
      <c r="AH562" s="57"/>
    </row>
    <row r="563" spans="6:34"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  <c r="AA563" s="57"/>
      <c r="AB563" s="57"/>
      <c r="AC563" s="57"/>
      <c r="AD563" s="57"/>
      <c r="AE563" s="57"/>
      <c r="AF563" s="57"/>
      <c r="AG563" s="57"/>
      <c r="AH563" s="57"/>
    </row>
    <row r="564" spans="6:34"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  <c r="AA564" s="57"/>
      <c r="AB564" s="57"/>
      <c r="AC564" s="57"/>
      <c r="AD564" s="57"/>
      <c r="AE564" s="57"/>
      <c r="AF564" s="57"/>
      <c r="AG564" s="57"/>
      <c r="AH564" s="57"/>
    </row>
    <row r="565" spans="6:34"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  <c r="AA565" s="57"/>
      <c r="AB565" s="57"/>
      <c r="AC565" s="57"/>
      <c r="AD565" s="57"/>
      <c r="AE565" s="57"/>
      <c r="AF565" s="57"/>
      <c r="AG565" s="57"/>
      <c r="AH565" s="57"/>
    </row>
    <row r="566" spans="6:34"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  <c r="AA566" s="57"/>
      <c r="AB566" s="57"/>
      <c r="AC566" s="57"/>
      <c r="AD566" s="57"/>
      <c r="AE566" s="57"/>
      <c r="AF566" s="57"/>
      <c r="AG566" s="57"/>
      <c r="AH566" s="57"/>
    </row>
    <row r="567" spans="6:34"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  <c r="AA567" s="57"/>
      <c r="AB567" s="57"/>
      <c r="AC567" s="57"/>
      <c r="AD567" s="57"/>
      <c r="AE567" s="57"/>
      <c r="AF567" s="57"/>
      <c r="AG567" s="57"/>
      <c r="AH567" s="57"/>
    </row>
    <row r="568" spans="6:34"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  <c r="AA568" s="57"/>
      <c r="AB568" s="57"/>
      <c r="AC568" s="57"/>
      <c r="AD568" s="57"/>
      <c r="AE568" s="57"/>
      <c r="AF568" s="57"/>
      <c r="AG568" s="57"/>
      <c r="AH568" s="57"/>
    </row>
    <row r="569" spans="6:34"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  <c r="AA569" s="57"/>
      <c r="AB569" s="57"/>
      <c r="AC569" s="57"/>
      <c r="AD569" s="57"/>
      <c r="AE569" s="57"/>
      <c r="AF569" s="57"/>
      <c r="AG569" s="57"/>
      <c r="AH569" s="57"/>
    </row>
    <row r="570" spans="6:34"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  <c r="AA570" s="57"/>
      <c r="AB570" s="57"/>
      <c r="AC570" s="57"/>
      <c r="AD570" s="57"/>
      <c r="AE570" s="57"/>
      <c r="AF570" s="57"/>
      <c r="AG570" s="57"/>
      <c r="AH570" s="57"/>
    </row>
    <row r="571" spans="6:34"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  <c r="AA571" s="57"/>
      <c r="AB571" s="57"/>
      <c r="AC571" s="57"/>
      <c r="AD571" s="57"/>
      <c r="AE571" s="57"/>
      <c r="AF571" s="57"/>
      <c r="AG571" s="57"/>
      <c r="AH571" s="57"/>
    </row>
    <row r="572" spans="6:34"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  <c r="AA572" s="57"/>
      <c r="AB572" s="57"/>
      <c r="AC572" s="57"/>
      <c r="AD572" s="57"/>
      <c r="AE572" s="57"/>
      <c r="AF572" s="57"/>
      <c r="AG572" s="57"/>
      <c r="AH572" s="57"/>
    </row>
    <row r="573" spans="6:34"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  <c r="AA573" s="57"/>
      <c r="AB573" s="57"/>
      <c r="AC573" s="57"/>
      <c r="AD573" s="57"/>
      <c r="AE573" s="57"/>
      <c r="AF573" s="57"/>
      <c r="AG573" s="57"/>
      <c r="AH573" s="57"/>
    </row>
    <row r="574" spans="6:34"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  <c r="AA574" s="57"/>
      <c r="AB574" s="57"/>
      <c r="AC574" s="57"/>
      <c r="AD574" s="57"/>
      <c r="AE574" s="57"/>
      <c r="AF574" s="57"/>
      <c r="AG574" s="57"/>
      <c r="AH574" s="57"/>
    </row>
    <row r="575" spans="6:34"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  <c r="AA575" s="57"/>
      <c r="AB575" s="57"/>
      <c r="AC575" s="57"/>
      <c r="AD575" s="57"/>
      <c r="AE575" s="57"/>
      <c r="AF575" s="57"/>
      <c r="AG575" s="57"/>
      <c r="AH575" s="57"/>
    </row>
    <row r="576" spans="6:34"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  <c r="AA576" s="57"/>
      <c r="AB576" s="57"/>
      <c r="AC576" s="57"/>
      <c r="AD576" s="57"/>
      <c r="AE576" s="57"/>
      <c r="AF576" s="57"/>
      <c r="AG576" s="57"/>
      <c r="AH576" s="57"/>
    </row>
    <row r="577" spans="6:34"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  <c r="AA577" s="57"/>
      <c r="AB577" s="57"/>
      <c r="AC577" s="57"/>
      <c r="AD577" s="57"/>
      <c r="AE577" s="57"/>
      <c r="AF577" s="57"/>
      <c r="AG577" s="57"/>
      <c r="AH577" s="57"/>
    </row>
    <row r="578" spans="6:34"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  <c r="AA578" s="57"/>
      <c r="AB578" s="57"/>
      <c r="AC578" s="57"/>
      <c r="AD578" s="57"/>
      <c r="AE578" s="57"/>
      <c r="AF578" s="57"/>
      <c r="AG578" s="57"/>
      <c r="AH578" s="57"/>
    </row>
    <row r="579" spans="6:34">
      <c r="F579" s="57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  <c r="AA579" s="57"/>
      <c r="AB579" s="57"/>
      <c r="AC579" s="57"/>
      <c r="AD579" s="57"/>
      <c r="AE579" s="57"/>
      <c r="AF579" s="57"/>
      <c r="AG579" s="57"/>
      <c r="AH579" s="57"/>
    </row>
    <row r="580" spans="6:34"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  <c r="AA580" s="57"/>
      <c r="AB580" s="57"/>
      <c r="AC580" s="57"/>
      <c r="AD580" s="57"/>
      <c r="AE580" s="57"/>
      <c r="AF580" s="57"/>
      <c r="AG580" s="57"/>
      <c r="AH580" s="57"/>
    </row>
    <row r="581" spans="6:34"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  <c r="AA581" s="57"/>
      <c r="AB581" s="57"/>
      <c r="AC581" s="57"/>
      <c r="AD581" s="57"/>
      <c r="AE581" s="57"/>
      <c r="AF581" s="57"/>
      <c r="AG581" s="57"/>
      <c r="AH581" s="57"/>
    </row>
    <row r="582" spans="6:34"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  <c r="AA582" s="57"/>
      <c r="AB582" s="57"/>
      <c r="AC582" s="57"/>
      <c r="AD582" s="57"/>
      <c r="AE582" s="57"/>
      <c r="AF582" s="57"/>
      <c r="AG582" s="57"/>
      <c r="AH582" s="57"/>
    </row>
    <row r="583" spans="6:34"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  <c r="AA583" s="57"/>
      <c r="AB583" s="57"/>
      <c r="AC583" s="57"/>
      <c r="AD583" s="57"/>
      <c r="AE583" s="57"/>
      <c r="AF583" s="57"/>
      <c r="AG583" s="57"/>
      <c r="AH583" s="57"/>
    </row>
  </sheetData>
  <autoFilter ref="A1:N534">
    <filterColumn colId="1">
      <filters>
        <filter val="Tulip-2"/>
      </filters>
    </filterColumn>
    <filterColumn colId="5" showButton="0"/>
    <filterColumn colId="6" showButton="0"/>
    <filterColumn colId="7" showButton="0"/>
    <filterColumn colId="8" showButton="0"/>
    <filterColumn colId="9" showButton="0"/>
    <filterColumn colId="11" showButton="0"/>
  </autoFilter>
  <mergeCells count="11">
    <mergeCell ref="L1:M2"/>
    <mergeCell ref="N1:N3"/>
    <mergeCell ref="F2:G2"/>
    <mergeCell ref="H2:I2"/>
    <mergeCell ref="J2:K2"/>
    <mergeCell ref="F1:K1"/>
    <mergeCell ref="A1:A3"/>
    <mergeCell ref="B1:B3"/>
    <mergeCell ref="C1:C3"/>
    <mergeCell ref="E1:E3"/>
    <mergeCell ref="D1:D3"/>
  </mergeCells>
  <conditionalFormatting sqref="N4:N533">
    <cfRule type="expression" dxfId="55" priority="236">
      <formula>$N4&lt;10%</formula>
    </cfRule>
  </conditionalFormatting>
  <conditionalFormatting sqref="N4:N533">
    <cfRule type="expression" dxfId="54" priority="235">
      <formula>$N4&gt;79.5%</formula>
    </cfRule>
  </conditionalFormatting>
  <conditionalFormatting sqref="D133:D139">
    <cfRule type="duplicateValues" dxfId="53" priority="39"/>
  </conditionalFormatting>
  <conditionalFormatting sqref="D147:D149">
    <cfRule type="duplicateValues" dxfId="52" priority="37"/>
  </conditionalFormatting>
  <conditionalFormatting sqref="D147:D149">
    <cfRule type="duplicateValues" dxfId="51" priority="38"/>
  </conditionalFormatting>
  <conditionalFormatting sqref="E147:E149">
    <cfRule type="duplicateValues" dxfId="50" priority="36"/>
  </conditionalFormatting>
  <conditionalFormatting sqref="D161:D166">
    <cfRule type="duplicateValues" dxfId="49" priority="34"/>
  </conditionalFormatting>
  <conditionalFormatting sqref="D161:D166">
    <cfRule type="duplicateValues" dxfId="48" priority="35"/>
  </conditionalFormatting>
  <conditionalFormatting sqref="E161:E166">
    <cfRule type="duplicateValues" dxfId="47" priority="33"/>
  </conditionalFormatting>
  <conditionalFormatting sqref="D254:D257">
    <cfRule type="duplicateValues" dxfId="46" priority="19"/>
    <cfRule type="duplicateValues" dxfId="45" priority="20"/>
  </conditionalFormatting>
  <conditionalFormatting sqref="D262:D263">
    <cfRule type="duplicateValues" dxfId="44" priority="17"/>
    <cfRule type="duplicateValues" dxfId="43" priority="18"/>
  </conditionalFormatting>
  <conditionalFormatting sqref="D218:D225">
    <cfRule type="duplicateValues" dxfId="42" priority="14"/>
    <cfRule type="duplicateValues" dxfId="41" priority="15"/>
  </conditionalFormatting>
  <conditionalFormatting sqref="D218:D225">
    <cfRule type="duplicateValues" dxfId="40" priority="16"/>
  </conditionalFormatting>
  <conditionalFormatting sqref="D253">
    <cfRule type="duplicateValues" dxfId="39" priority="21"/>
    <cfRule type="duplicateValues" dxfId="38" priority="22"/>
  </conditionalFormatting>
  <conditionalFormatting sqref="D258:D261">
    <cfRule type="duplicateValues" dxfId="37" priority="23"/>
    <cfRule type="duplicateValues" dxfId="36" priority="24"/>
  </conditionalFormatting>
  <conditionalFormatting sqref="D264:D278">
    <cfRule type="duplicateValues" dxfId="35" priority="25"/>
    <cfRule type="duplicateValues" dxfId="34" priority="26"/>
  </conditionalFormatting>
  <conditionalFormatting sqref="D226:D229">
    <cfRule type="duplicateValues" dxfId="33" priority="10"/>
    <cfRule type="duplicateValues" dxfId="32" priority="11"/>
  </conditionalFormatting>
  <conditionalFormatting sqref="D230:D234">
    <cfRule type="duplicateValues" dxfId="31" priority="12"/>
    <cfRule type="duplicateValues" dxfId="30" priority="13"/>
  </conditionalFormatting>
  <conditionalFormatting sqref="D248:D252">
    <cfRule type="duplicateValues" dxfId="29" priority="8"/>
    <cfRule type="duplicateValues" dxfId="28" priority="9"/>
  </conditionalFormatting>
  <conditionalFormatting sqref="D235:D237">
    <cfRule type="duplicateValues" dxfId="27" priority="6"/>
    <cfRule type="duplicateValues" dxfId="26" priority="7"/>
  </conditionalFormatting>
  <conditionalFormatting sqref="D238:D242">
    <cfRule type="duplicateValues" dxfId="25" priority="4"/>
    <cfRule type="duplicateValues" dxfId="24" priority="5"/>
  </conditionalFormatting>
  <conditionalFormatting sqref="D243:D247">
    <cfRule type="duplicateValues" dxfId="23" priority="2"/>
    <cfRule type="duplicateValues" dxfId="22" priority="3"/>
  </conditionalFormatting>
  <conditionalFormatting sqref="D262:E263">
    <cfRule type="duplicateValues" dxfId="21" priority="27"/>
  </conditionalFormatting>
  <conditionalFormatting sqref="E218:E225">
    <cfRule type="duplicateValues" dxfId="20" priority="28"/>
  </conditionalFormatting>
  <conditionalFormatting sqref="D253:E261">
    <cfRule type="duplicateValues" dxfId="19" priority="29"/>
  </conditionalFormatting>
  <conditionalFormatting sqref="D226:E234">
    <cfRule type="duplicateValues" dxfId="18" priority="30"/>
  </conditionalFormatting>
  <conditionalFormatting sqref="D248:E252">
    <cfRule type="duplicateValues" dxfId="17" priority="31"/>
  </conditionalFormatting>
  <conditionalFormatting sqref="D235:E247">
    <cfRule type="duplicateValues" dxfId="16" priority="32"/>
  </conditionalFormatting>
  <conditionalFormatting sqref="D294:D295">
    <cfRule type="duplicateValues" dxfId="15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546"/>
  <sheetViews>
    <sheetView topLeftCell="A525" workbookViewId="0">
      <selection activeCell="A2" sqref="A2:D546"/>
    </sheetView>
  </sheetViews>
  <sheetFormatPr defaultRowHeight="15"/>
  <cols>
    <col min="1" max="1" width="29.42578125" bestFit="1" customWidth="1"/>
    <col min="2" max="2" width="10.7109375" bestFit="1" customWidth="1"/>
    <col min="3" max="3" width="9.7109375" bestFit="1" customWidth="1"/>
    <col min="4" max="4" width="28.5703125" bestFit="1" customWidth="1"/>
  </cols>
  <sheetData>
    <row r="1" spans="1:4">
      <c r="A1" s="81" t="s">
        <v>1263</v>
      </c>
      <c r="B1" s="81" t="s">
        <v>0</v>
      </c>
      <c r="C1" s="81" t="s">
        <v>187</v>
      </c>
      <c r="D1" s="81" t="s">
        <v>188</v>
      </c>
    </row>
    <row r="2" spans="1:4">
      <c r="A2" s="82" t="s">
        <v>17</v>
      </c>
      <c r="B2" s="63" t="s">
        <v>3</v>
      </c>
      <c r="C2" s="63" t="s">
        <v>202</v>
      </c>
      <c r="D2" s="82" t="s">
        <v>429</v>
      </c>
    </row>
    <row r="3" spans="1:4">
      <c r="A3" s="82" t="s">
        <v>17</v>
      </c>
      <c r="B3" s="63" t="s">
        <v>3</v>
      </c>
      <c r="C3" s="63" t="s">
        <v>198</v>
      </c>
      <c r="D3" s="82" t="s">
        <v>992</v>
      </c>
    </row>
    <row r="4" spans="1:4">
      <c r="A4" s="82" t="s">
        <v>17</v>
      </c>
      <c r="B4" s="63" t="s">
        <v>3</v>
      </c>
      <c r="C4" s="63" t="s">
        <v>196</v>
      </c>
      <c r="D4" s="82" t="s">
        <v>993</v>
      </c>
    </row>
    <row r="5" spans="1:4">
      <c r="A5" s="82" t="s">
        <v>17</v>
      </c>
      <c r="B5" s="63" t="s">
        <v>3</v>
      </c>
      <c r="C5" s="63" t="s">
        <v>199</v>
      </c>
      <c r="D5" s="82" t="s">
        <v>1120</v>
      </c>
    </row>
    <row r="6" spans="1:4">
      <c r="A6" s="82" t="s">
        <v>17</v>
      </c>
      <c r="B6" s="63" t="s">
        <v>3</v>
      </c>
      <c r="C6" s="63" t="s">
        <v>201</v>
      </c>
      <c r="D6" s="82" t="s">
        <v>1121</v>
      </c>
    </row>
    <row r="7" spans="1:4">
      <c r="A7" s="82" t="s">
        <v>17</v>
      </c>
      <c r="B7" s="63" t="s">
        <v>3</v>
      </c>
      <c r="C7" s="63" t="s">
        <v>197</v>
      </c>
      <c r="D7" s="82" t="s">
        <v>994</v>
      </c>
    </row>
    <row r="8" spans="1:4">
      <c r="A8" s="82" t="s">
        <v>17</v>
      </c>
      <c r="B8" s="63" t="s">
        <v>3</v>
      </c>
      <c r="C8" s="63" t="s">
        <v>200</v>
      </c>
      <c r="D8" s="82" t="s">
        <v>1122</v>
      </c>
    </row>
    <row r="9" spans="1:4">
      <c r="A9" s="82" t="s">
        <v>2</v>
      </c>
      <c r="B9" s="63" t="s">
        <v>3</v>
      </c>
      <c r="C9" s="63" t="s">
        <v>204</v>
      </c>
      <c r="D9" s="82" t="s">
        <v>205</v>
      </c>
    </row>
    <row r="10" spans="1:4">
      <c r="A10" s="82" t="s">
        <v>2</v>
      </c>
      <c r="B10" s="63" t="s">
        <v>3</v>
      </c>
      <c r="C10" s="63" t="s">
        <v>203</v>
      </c>
      <c r="D10" s="82" t="s">
        <v>995</v>
      </c>
    </row>
    <row r="11" spans="1:4">
      <c r="A11" s="82" t="s">
        <v>2</v>
      </c>
      <c r="B11" s="63" t="s">
        <v>3</v>
      </c>
      <c r="C11" s="63" t="s">
        <v>206</v>
      </c>
      <c r="D11" s="82" t="s">
        <v>1128</v>
      </c>
    </row>
    <row r="12" spans="1:4">
      <c r="A12" s="82" t="s">
        <v>2</v>
      </c>
      <c r="B12" s="63" t="s">
        <v>3</v>
      </c>
      <c r="C12" s="63" t="s">
        <v>207</v>
      </c>
      <c r="D12" s="82" t="s">
        <v>1129</v>
      </c>
    </row>
    <row r="13" spans="1:4">
      <c r="A13" s="82" t="s">
        <v>18</v>
      </c>
      <c r="B13" s="63" t="s">
        <v>3</v>
      </c>
      <c r="C13" s="63" t="s">
        <v>208</v>
      </c>
      <c r="D13" s="82" t="s">
        <v>996</v>
      </c>
    </row>
    <row r="14" spans="1:4">
      <c r="A14" s="82" t="s">
        <v>18</v>
      </c>
      <c r="B14" s="63" t="s">
        <v>3</v>
      </c>
      <c r="C14" s="63" t="s">
        <v>209</v>
      </c>
      <c r="D14" s="82" t="s">
        <v>210</v>
      </c>
    </row>
    <row r="15" spans="1:4">
      <c r="A15" s="82" t="s">
        <v>4</v>
      </c>
      <c r="B15" s="63" t="s">
        <v>3</v>
      </c>
      <c r="C15" s="63" t="s">
        <v>212</v>
      </c>
      <c r="D15" s="82" t="s">
        <v>213</v>
      </c>
    </row>
    <row r="16" spans="1:4">
      <c r="A16" s="82" t="s">
        <v>4</v>
      </c>
      <c r="B16" s="63" t="s">
        <v>3</v>
      </c>
      <c r="C16" s="63" t="s">
        <v>218</v>
      </c>
      <c r="D16" s="82" t="s">
        <v>219</v>
      </c>
    </row>
    <row r="17" spans="1:4">
      <c r="A17" s="82" t="s">
        <v>4</v>
      </c>
      <c r="B17" s="63" t="s">
        <v>3</v>
      </c>
      <c r="C17" s="63" t="s">
        <v>216</v>
      </c>
      <c r="D17" s="83" t="s">
        <v>217</v>
      </c>
    </row>
    <row r="18" spans="1:4">
      <c r="A18" s="82" t="s">
        <v>4</v>
      </c>
      <c r="B18" s="63" t="s">
        <v>3</v>
      </c>
      <c r="C18" s="63" t="s">
        <v>214</v>
      </c>
      <c r="D18" s="82" t="s">
        <v>215</v>
      </c>
    </row>
    <row r="19" spans="1:4">
      <c r="A19" s="82" t="s">
        <v>4</v>
      </c>
      <c r="B19" s="63" t="s">
        <v>3</v>
      </c>
      <c r="C19" s="63" t="s">
        <v>211</v>
      </c>
      <c r="D19" s="82" t="s">
        <v>997</v>
      </c>
    </row>
    <row r="20" spans="1:4">
      <c r="A20" s="82" t="s">
        <v>4</v>
      </c>
      <c r="B20" s="63" t="s">
        <v>3</v>
      </c>
      <c r="C20" s="63" t="s">
        <v>220</v>
      </c>
      <c r="D20" s="82" t="s">
        <v>221</v>
      </c>
    </row>
    <row r="21" spans="1:4">
      <c r="A21" s="82" t="s">
        <v>1233</v>
      </c>
      <c r="B21" s="63" t="s">
        <v>3</v>
      </c>
      <c r="C21" s="63" t="s">
        <v>224</v>
      </c>
      <c r="D21" s="82" t="s">
        <v>225</v>
      </c>
    </row>
    <row r="22" spans="1:4">
      <c r="A22" s="82" t="s">
        <v>1233</v>
      </c>
      <c r="B22" s="63" t="s">
        <v>3</v>
      </c>
      <c r="C22" s="63" t="s">
        <v>222</v>
      </c>
      <c r="D22" s="82" t="s">
        <v>223</v>
      </c>
    </row>
    <row r="23" spans="1:4">
      <c r="A23" s="82" t="s">
        <v>1233</v>
      </c>
      <c r="B23" s="63" t="s">
        <v>3</v>
      </c>
      <c r="C23" s="63" t="s">
        <v>226</v>
      </c>
      <c r="D23" s="82" t="s">
        <v>227</v>
      </c>
    </row>
    <row r="24" spans="1:4">
      <c r="A24" s="82" t="s">
        <v>1233</v>
      </c>
      <c r="B24" s="63" t="s">
        <v>3</v>
      </c>
      <c r="C24" s="63" t="s">
        <v>228</v>
      </c>
      <c r="D24" s="82" t="s">
        <v>229</v>
      </c>
    </row>
    <row r="25" spans="1:4">
      <c r="A25" s="82" t="s">
        <v>6</v>
      </c>
      <c r="B25" s="63" t="s">
        <v>3</v>
      </c>
      <c r="C25" s="63" t="s">
        <v>230</v>
      </c>
      <c r="D25" s="82" t="s">
        <v>231</v>
      </c>
    </row>
    <row r="26" spans="1:4">
      <c r="A26" s="82" t="s">
        <v>6</v>
      </c>
      <c r="B26" s="63" t="s">
        <v>3</v>
      </c>
      <c r="C26" s="63" t="s">
        <v>232</v>
      </c>
      <c r="D26" s="82" t="s">
        <v>998</v>
      </c>
    </row>
    <row r="27" spans="1:4">
      <c r="A27" s="82" t="s">
        <v>1261</v>
      </c>
      <c r="B27" s="63" t="s">
        <v>3</v>
      </c>
      <c r="C27" s="59" t="s">
        <v>233</v>
      </c>
      <c r="D27" s="84" t="s">
        <v>999</v>
      </c>
    </row>
    <row r="28" spans="1:4">
      <c r="A28" s="82" t="s">
        <v>1261</v>
      </c>
      <c r="B28" s="63" t="s">
        <v>3</v>
      </c>
      <c r="C28" s="59" t="s">
        <v>234</v>
      </c>
      <c r="D28" s="84" t="s">
        <v>1000</v>
      </c>
    </row>
    <row r="29" spans="1:4">
      <c r="A29" s="82" t="s">
        <v>1261</v>
      </c>
      <c r="B29" s="63" t="s">
        <v>3</v>
      </c>
      <c r="C29" s="59" t="s">
        <v>235</v>
      </c>
      <c r="D29" s="84" t="s">
        <v>1123</v>
      </c>
    </row>
    <row r="30" spans="1:4">
      <c r="A30" s="82" t="s">
        <v>16</v>
      </c>
      <c r="B30" s="63" t="s">
        <v>3</v>
      </c>
      <c r="C30" s="59" t="s">
        <v>240</v>
      </c>
      <c r="D30" s="84" t="s">
        <v>1126</v>
      </c>
    </row>
    <row r="31" spans="1:4">
      <c r="A31" s="82" t="s">
        <v>16</v>
      </c>
      <c r="B31" s="63" t="s">
        <v>3</v>
      </c>
      <c r="C31" s="59" t="s">
        <v>238</v>
      </c>
      <c r="D31" s="84" t="s">
        <v>239</v>
      </c>
    </row>
    <row r="32" spans="1:4">
      <c r="A32" s="82" t="s">
        <v>16</v>
      </c>
      <c r="B32" s="63" t="s">
        <v>3</v>
      </c>
      <c r="C32" s="59" t="s">
        <v>236</v>
      </c>
      <c r="D32" s="84" t="s">
        <v>237</v>
      </c>
    </row>
    <row r="33" spans="1:4">
      <c r="A33" s="82" t="s">
        <v>16</v>
      </c>
      <c r="B33" s="63" t="s">
        <v>3</v>
      </c>
      <c r="C33" s="59" t="s">
        <v>241</v>
      </c>
      <c r="D33" s="85" t="s">
        <v>1264</v>
      </c>
    </row>
    <row r="34" spans="1:4">
      <c r="A34" s="82" t="s">
        <v>7</v>
      </c>
      <c r="B34" s="63" t="s">
        <v>3</v>
      </c>
      <c r="C34" s="59" t="s">
        <v>248</v>
      </c>
      <c r="D34" s="84" t="s">
        <v>249</v>
      </c>
    </row>
    <row r="35" spans="1:4">
      <c r="A35" s="82" t="s">
        <v>7</v>
      </c>
      <c r="B35" s="63" t="s">
        <v>3</v>
      </c>
      <c r="C35" s="59" t="s">
        <v>246</v>
      </c>
      <c r="D35" s="84" t="s">
        <v>247</v>
      </c>
    </row>
    <row r="36" spans="1:4">
      <c r="A36" s="82" t="s">
        <v>7</v>
      </c>
      <c r="B36" s="63" t="s">
        <v>3</v>
      </c>
      <c r="C36" s="59" t="s">
        <v>244</v>
      </c>
      <c r="D36" s="84" t="s">
        <v>245</v>
      </c>
    </row>
    <row r="37" spans="1:4">
      <c r="A37" s="82" t="s">
        <v>7</v>
      </c>
      <c r="B37" s="63" t="s">
        <v>3</v>
      </c>
      <c r="C37" s="59" t="s">
        <v>242</v>
      </c>
      <c r="D37" s="84" t="s">
        <v>243</v>
      </c>
    </row>
    <row r="38" spans="1:4">
      <c r="A38" s="82" t="s">
        <v>9</v>
      </c>
      <c r="B38" s="63" t="s">
        <v>3</v>
      </c>
      <c r="C38" s="63" t="s">
        <v>250</v>
      </c>
      <c r="D38" s="2" t="s">
        <v>1124</v>
      </c>
    </row>
    <row r="39" spans="1:4">
      <c r="A39" s="82" t="s">
        <v>9</v>
      </c>
      <c r="B39" s="63" t="s">
        <v>3</v>
      </c>
      <c r="C39" s="63" t="s">
        <v>251</v>
      </c>
      <c r="D39" s="2" t="s">
        <v>1125</v>
      </c>
    </row>
    <row r="40" spans="1:4">
      <c r="A40" s="82" t="s">
        <v>10</v>
      </c>
      <c r="B40" s="63" t="s">
        <v>3</v>
      </c>
      <c r="C40" s="63" t="s">
        <v>252</v>
      </c>
      <c r="D40" s="2" t="s">
        <v>253</v>
      </c>
    </row>
    <row r="41" spans="1:4">
      <c r="A41" s="82" t="s">
        <v>10</v>
      </c>
      <c r="B41" s="63" t="s">
        <v>3</v>
      </c>
      <c r="C41" s="63" t="s">
        <v>255</v>
      </c>
      <c r="D41" s="2" t="s">
        <v>1127</v>
      </c>
    </row>
    <row r="42" spans="1:4">
      <c r="A42" s="82" t="s">
        <v>10</v>
      </c>
      <c r="B42" s="63" t="s">
        <v>3</v>
      </c>
      <c r="C42" s="63" t="s">
        <v>254</v>
      </c>
      <c r="D42" s="2" t="s">
        <v>1265</v>
      </c>
    </row>
    <row r="43" spans="1:4">
      <c r="A43" s="82" t="s">
        <v>1132</v>
      </c>
      <c r="B43" s="63" t="s">
        <v>3</v>
      </c>
      <c r="C43" s="63" t="s">
        <v>256</v>
      </c>
      <c r="D43" s="2" t="s">
        <v>1133</v>
      </c>
    </row>
    <row r="44" spans="1:4">
      <c r="A44" s="82" t="s">
        <v>1132</v>
      </c>
      <c r="B44" s="63" t="s">
        <v>3</v>
      </c>
      <c r="C44" s="63" t="s">
        <v>257</v>
      </c>
      <c r="D44" s="2" t="s">
        <v>1266</v>
      </c>
    </row>
    <row r="45" spans="1:4">
      <c r="A45" s="82" t="s">
        <v>12</v>
      </c>
      <c r="B45" s="63" t="s">
        <v>3</v>
      </c>
      <c r="C45" s="63" t="s">
        <v>258</v>
      </c>
      <c r="D45" s="82" t="s">
        <v>1001</v>
      </c>
    </row>
    <row r="46" spans="1:4">
      <c r="A46" s="82" t="s">
        <v>12</v>
      </c>
      <c r="B46" s="63" t="s">
        <v>3</v>
      </c>
      <c r="C46" s="63" t="s">
        <v>259</v>
      </c>
      <c r="D46" s="82" t="s">
        <v>1099</v>
      </c>
    </row>
    <row r="47" spans="1:4">
      <c r="A47" s="82" t="s">
        <v>12</v>
      </c>
      <c r="B47" s="63" t="s">
        <v>3</v>
      </c>
      <c r="C47" s="63" t="s">
        <v>260</v>
      </c>
      <c r="D47" s="82" t="s">
        <v>1002</v>
      </c>
    </row>
    <row r="48" spans="1:4">
      <c r="A48" s="82" t="s">
        <v>12</v>
      </c>
      <c r="B48" s="63" t="s">
        <v>3</v>
      </c>
      <c r="C48" s="63" t="s">
        <v>261</v>
      </c>
      <c r="D48" s="82" t="s">
        <v>1003</v>
      </c>
    </row>
    <row r="49" spans="1:4">
      <c r="A49" s="82" t="s">
        <v>12</v>
      </c>
      <c r="B49" s="63" t="s">
        <v>3</v>
      </c>
      <c r="C49" s="63" t="s">
        <v>1130</v>
      </c>
      <c r="D49" s="82" t="s">
        <v>1131</v>
      </c>
    </row>
    <row r="50" spans="1:4">
      <c r="A50" s="82" t="s">
        <v>14</v>
      </c>
      <c r="B50" s="63" t="s">
        <v>3</v>
      </c>
      <c r="C50" s="63" t="s">
        <v>262</v>
      </c>
      <c r="D50" s="82" t="s">
        <v>1100</v>
      </c>
    </row>
    <row r="51" spans="1:4">
      <c r="A51" s="82" t="s">
        <v>14</v>
      </c>
      <c r="B51" s="63" t="s">
        <v>3</v>
      </c>
      <c r="C51" s="63" t="s">
        <v>263</v>
      </c>
      <c r="D51" s="82" t="s">
        <v>1004</v>
      </c>
    </row>
    <row r="52" spans="1:4">
      <c r="A52" s="82" t="s">
        <v>14</v>
      </c>
      <c r="B52" s="63" t="s">
        <v>3</v>
      </c>
      <c r="C52" s="63" t="s">
        <v>265</v>
      </c>
      <c r="D52" s="82" t="s">
        <v>266</v>
      </c>
    </row>
    <row r="53" spans="1:4">
      <c r="A53" s="82" t="s">
        <v>14</v>
      </c>
      <c r="B53" s="63" t="s">
        <v>3</v>
      </c>
      <c r="C53" s="63" t="s">
        <v>264</v>
      </c>
      <c r="D53" s="82" t="s">
        <v>1005</v>
      </c>
    </row>
    <row r="54" spans="1:4">
      <c r="A54" s="86" t="s">
        <v>152</v>
      </c>
      <c r="B54" s="86" t="s">
        <v>173</v>
      </c>
      <c r="C54" s="86" t="s">
        <v>350</v>
      </c>
      <c r="D54" s="86" t="s">
        <v>351</v>
      </c>
    </row>
    <row r="55" spans="1:4">
      <c r="A55" s="87" t="s">
        <v>152</v>
      </c>
      <c r="B55" s="87" t="s">
        <v>173</v>
      </c>
      <c r="C55" s="87" t="s">
        <v>354</v>
      </c>
      <c r="D55" s="87" t="s">
        <v>1163</v>
      </c>
    </row>
    <row r="56" spans="1:4">
      <c r="A56" s="87" t="s">
        <v>152</v>
      </c>
      <c r="B56" s="87" t="s">
        <v>173</v>
      </c>
      <c r="C56" s="87" t="s">
        <v>352</v>
      </c>
      <c r="D56" s="87" t="s">
        <v>353</v>
      </c>
    </row>
    <row r="57" spans="1:4">
      <c r="A57" s="87" t="s">
        <v>153</v>
      </c>
      <c r="B57" s="87" t="s">
        <v>173</v>
      </c>
      <c r="C57" s="87" t="s">
        <v>355</v>
      </c>
      <c r="D57" s="87" t="s">
        <v>356</v>
      </c>
    </row>
    <row r="58" spans="1:4">
      <c r="A58" s="87" t="s">
        <v>153</v>
      </c>
      <c r="B58" s="87" t="s">
        <v>173</v>
      </c>
      <c r="C58" s="87" t="s">
        <v>357</v>
      </c>
      <c r="D58" s="87" t="s">
        <v>358</v>
      </c>
    </row>
    <row r="59" spans="1:4">
      <c r="A59" s="87" t="s">
        <v>153</v>
      </c>
      <c r="B59" s="87" t="s">
        <v>173</v>
      </c>
      <c r="C59" s="87" t="s">
        <v>359</v>
      </c>
      <c r="D59" s="87" t="s">
        <v>360</v>
      </c>
    </row>
    <row r="60" spans="1:4">
      <c r="A60" s="87" t="s">
        <v>154</v>
      </c>
      <c r="B60" s="87" t="s">
        <v>173</v>
      </c>
      <c r="C60" s="87" t="s">
        <v>361</v>
      </c>
      <c r="D60" s="87" t="s">
        <v>1267</v>
      </c>
    </row>
    <row r="61" spans="1:4">
      <c r="A61" s="87" t="s">
        <v>154</v>
      </c>
      <c r="B61" s="87" t="s">
        <v>173</v>
      </c>
      <c r="C61" s="87" t="s">
        <v>363</v>
      </c>
      <c r="D61" s="87" t="s">
        <v>365</v>
      </c>
    </row>
    <row r="62" spans="1:4">
      <c r="A62" s="87" t="s">
        <v>154</v>
      </c>
      <c r="B62" s="87" t="s">
        <v>173</v>
      </c>
      <c r="C62" s="87" t="s">
        <v>364</v>
      </c>
      <c r="D62" s="87" t="s">
        <v>1268</v>
      </c>
    </row>
    <row r="63" spans="1:4">
      <c r="A63" s="87" t="s">
        <v>142</v>
      </c>
      <c r="B63" s="87" t="s">
        <v>173</v>
      </c>
      <c r="C63" s="88" t="s">
        <v>300</v>
      </c>
      <c r="D63" s="89" t="s">
        <v>301</v>
      </c>
    </row>
    <row r="64" spans="1:4">
      <c r="A64" s="87" t="s">
        <v>142</v>
      </c>
      <c r="B64" s="87" t="s">
        <v>173</v>
      </c>
      <c r="C64" s="88" t="s">
        <v>302</v>
      </c>
      <c r="D64" s="89" t="s">
        <v>303</v>
      </c>
    </row>
    <row r="65" spans="1:4">
      <c r="A65" s="87" t="s">
        <v>142</v>
      </c>
      <c r="B65" s="87" t="s">
        <v>173</v>
      </c>
      <c r="C65" s="88" t="s">
        <v>304</v>
      </c>
      <c r="D65" s="89" t="s">
        <v>305</v>
      </c>
    </row>
    <row r="66" spans="1:4">
      <c r="A66" s="87" t="s">
        <v>142</v>
      </c>
      <c r="B66" s="87" t="s">
        <v>173</v>
      </c>
      <c r="C66" s="88" t="s">
        <v>298</v>
      </c>
      <c r="D66" s="89" t="s">
        <v>299</v>
      </c>
    </row>
    <row r="67" spans="1:4">
      <c r="A67" s="87" t="s">
        <v>143</v>
      </c>
      <c r="B67" s="87" t="s">
        <v>173</v>
      </c>
      <c r="C67" s="88" t="s">
        <v>310</v>
      </c>
      <c r="D67" s="89" t="s">
        <v>311</v>
      </c>
    </row>
    <row r="68" spans="1:4">
      <c r="A68" s="87" t="s">
        <v>143</v>
      </c>
      <c r="B68" s="87" t="s">
        <v>173</v>
      </c>
      <c r="C68" s="88" t="s">
        <v>312</v>
      </c>
      <c r="D68" s="89" t="s">
        <v>313</v>
      </c>
    </row>
    <row r="69" spans="1:4">
      <c r="A69" s="87" t="s">
        <v>143</v>
      </c>
      <c r="B69" s="87" t="s">
        <v>173</v>
      </c>
      <c r="C69" s="88" t="s">
        <v>306</v>
      </c>
      <c r="D69" s="89" t="s">
        <v>1006</v>
      </c>
    </row>
    <row r="70" spans="1:4">
      <c r="A70" s="87" t="s">
        <v>143</v>
      </c>
      <c r="B70" s="87" t="s">
        <v>173</v>
      </c>
      <c r="C70" s="88" t="s">
        <v>308</v>
      </c>
      <c r="D70" s="89" t="s">
        <v>309</v>
      </c>
    </row>
    <row r="71" spans="1:4">
      <c r="A71" s="87" t="s">
        <v>143</v>
      </c>
      <c r="B71" s="87" t="s">
        <v>173</v>
      </c>
      <c r="C71" s="88" t="s">
        <v>307</v>
      </c>
      <c r="D71" t="s">
        <v>1164</v>
      </c>
    </row>
    <row r="72" spans="1:4">
      <c r="A72" s="87" t="s">
        <v>155</v>
      </c>
      <c r="B72" s="87" t="s">
        <v>173</v>
      </c>
      <c r="C72" s="88" t="s">
        <v>314</v>
      </c>
      <c r="D72" s="89" t="s">
        <v>315</v>
      </c>
    </row>
    <row r="73" spans="1:4">
      <c r="A73" s="87" t="s">
        <v>155</v>
      </c>
      <c r="B73" s="87" t="s">
        <v>173</v>
      </c>
      <c r="C73" s="88" t="s">
        <v>318</v>
      </c>
      <c r="D73" s="89" t="s">
        <v>319</v>
      </c>
    </row>
    <row r="74" spans="1:4">
      <c r="A74" s="87" t="s">
        <v>155</v>
      </c>
      <c r="B74" s="87" t="s">
        <v>173</v>
      </c>
      <c r="C74" s="88" t="s">
        <v>316</v>
      </c>
      <c r="D74" s="87" t="s">
        <v>317</v>
      </c>
    </row>
    <row r="75" spans="1:4">
      <c r="A75" s="90" t="s">
        <v>156</v>
      </c>
      <c r="B75" s="90" t="s">
        <v>173</v>
      </c>
      <c r="C75" s="90" t="s">
        <v>271</v>
      </c>
      <c r="D75" s="90" t="s">
        <v>272</v>
      </c>
    </row>
    <row r="76" spans="1:4">
      <c r="A76" s="90" t="s">
        <v>156</v>
      </c>
      <c r="B76" s="90" t="s">
        <v>173</v>
      </c>
      <c r="C76" s="90" t="s">
        <v>274</v>
      </c>
      <c r="D76" s="90" t="s">
        <v>275</v>
      </c>
    </row>
    <row r="77" spans="1:4">
      <c r="A77" s="90" t="s">
        <v>156</v>
      </c>
      <c r="B77" s="90" t="s">
        <v>173</v>
      </c>
      <c r="C77" s="90" t="s">
        <v>276</v>
      </c>
      <c r="D77" s="90" t="s">
        <v>1017</v>
      </c>
    </row>
    <row r="78" spans="1:4">
      <c r="A78" s="90" t="s">
        <v>156</v>
      </c>
      <c r="B78" s="90" t="s">
        <v>173</v>
      </c>
      <c r="C78" s="90" t="s">
        <v>273</v>
      </c>
      <c r="D78" s="90" t="s">
        <v>1018</v>
      </c>
    </row>
    <row r="79" spans="1:4">
      <c r="A79" s="90" t="s">
        <v>1234</v>
      </c>
      <c r="B79" s="90" t="s">
        <v>173</v>
      </c>
      <c r="C79" s="91" t="s">
        <v>278</v>
      </c>
      <c r="D79" s="91" t="s">
        <v>1014</v>
      </c>
    </row>
    <row r="80" spans="1:4">
      <c r="A80" s="90" t="s">
        <v>1234</v>
      </c>
      <c r="B80" s="90" t="s">
        <v>173</v>
      </c>
      <c r="C80" s="90" t="s">
        <v>279</v>
      </c>
      <c r="D80" s="90" t="s">
        <v>1015</v>
      </c>
    </row>
    <row r="81" spans="1:4">
      <c r="A81" s="90" t="s">
        <v>1234</v>
      </c>
      <c r="B81" s="90" t="s">
        <v>173</v>
      </c>
      <c r="C81" s="90" t="s">
        <v>277</v>
      </c>
      <c r="D81" s="90" t="s">
        <v>1016</v>
      </c>
    </row>
    <row r="82" spans="1:4">
      <c r="A82" s="90" t="s">
        <v>158</v>
      </c>
      <c r="B82" s="2" t="s">
        <v>173</v>
      </c>
      <c r="C82" s="92" t="s">
        <v>288</v>
      </c>
      <c r="D82" s="92" t="s">
        <v>1165</v>
      </c>
    </row>
    <row r="83" spans="1:4">
      <c r="A83" s="90" t="s">
        <v>158</v>
      </c>
      <c r="B83" s="2" t="s">
        <v>173</v>
      </c>
      <c r="C83" s="92" t="s">
        <v>289</v>
      </c>
      <c r="D83" s="92" t="s">
        <v>290</v>
      </c>
    </row>
    <row r="84" spans="1:4">
      <c r="A84" s="90" t="s">
        <v>158</v>
      </c>
      <c r="B84" s="2" t="s">
        <v>173</v>
      </c>
      <c r="C84" s="92" t="s">
        <v>291</v>
      </c>
      <c r="D84" s="92" t="s">
        <v>292</v>
      </c>
    </row>
    <row r="85" spans="1:4">
      <c r="A85" s="90" t="s">
        <v>157</v>
      </c>
      <c r="B85" s="2" t="s">
        <v>173</v>
      </c>
      <c r="C85" s="92" t="s">
        <v>295</v>
      </c>
      <c r="D85" s="92" t="s">
        <v>1166</v>
      </c>
    </row>
    <row r="86" spans="1:4">
      <c r="A86" s="90" t="s">
        <v>157</v>
      </c>
      <c r="B86" s="2" t="s">
        <v>173</v>
      </c>
      <c r="C86" s="92" t="s">
        <v>293</v>
      </c>
      <c r="D86" s="92" t="s">
        <v>294</v>
      </c>
    </row>
    <row r="87" spans="1:4">
      <c r="A87" s="90" t="s">
        <v>157</v>
      </c>
      <c r="B87" s="2" t="s">
        <v>173</v>
      </c>
      <c r="C87" s="92" t="s">
        <v>296</v>
      </c>
      <c r="D87" s="92" t="s">
        <v>297</v>
      </c>
    </row>
    <row r="88" spans="1:4">
      <c r="A88" s="2" t="s">
        <v>146</v>
      </c>
      <c r="B88" s="2" t="s">
        <v>173</v>
      </c>
      <c r="C88" s="2" t="s">
        <v>334</v>
      </c>
      <c r="D88" s="2" t="s">
        <v>1019</v>
      </c>
    </row>
    <row r="89" spans="1:4">
      <c r="A89" s="2" t="s">
        <v>146</v>
      </c>
      <c r="B89" s="2" t="s">
        <v>173</v>
      </c>
      <c r="C89" s="2" t="s">
        <v>335</v>
      </c>
      <c r="D89" s="2" t="s">
        <v>336</v>
      </c>
    </row>
    <row r="90" spans="1:4">
      <c r="A90" s="2" t="s">
        <v>147</v>
      </c>
      <c r="B90" s="2" t="s">
        <v>173</v>
      </c>
      <c r="C90" s="2" t="s">
        <v>339</v>
      </c>
      <c r="D90" s="2" t="s">
        <v>340</v>
      </c>
    </row>
    <row r="91" spans="1:4">
      <c r="A91" s="2" t="s">
        <v>147</v>
      </c>
      <c r="B91" s="2" t="s">
        <v>173</v>
      </c>
      <c r="C91" s="2" t="s">
        <v>341</v>
      </c>
      <c r="D91" s="2" t="s">
        <v>342</v>
      </c>
    </row>
    <row r="92" spans="1:4">
      <c r="A92" s="2" t="s">
        <v>147</v>
      </c>
      <c r="B92" s="2" t="s">
        <v>173</v>
      </c>
      <c r="C92" s="2" t="s">
        <v>337</v>
      </c>
      <c r="D92" s="2" t="s">
        <v>338</v>
      </c>
    </row>
    <row r="93" spans="1:4">
      <c r="A93" s="2" t="s">
        <v>148</v>
      </c>
      <c r="B93" s="2" t="s">
        <v>173</v>
      </c>
      <c r="C93" s="2" t="s">
        <v>343</v>
      </c>
      <c r="D93" s="2" t="s">
        <v>344</v>
      </c>
    </row>
    <row r="94" spans="1:4">
      <c r="A94" s="2" t="s">
        <v>148</v>
      </c>
      <c r="B94" s="2" t="s">
        <v>173</v>
      </c>
      <c r="C94" s="2" t="s">
        <v>345</v>
      </c>
      <c r="D94" s="2" t="s">
        <v>1020</v>
      </c>
    </row>
    <row r="95" spans="1:4">
      <c r="A95" s="2" t="s">
        <v>148</v>
      </c>
      <c r="B95" s="2" t="s">
        <v>173</v>
      </c>
      <c r="C95" s="2" t="s">
        <v>346</v>
      </c>
      <c r="D95" s="2" t="s">
        <v>347</v>
      </c>
    </row>
    <row r="96" spans="1:4">
      <c r="A96" s="93" t="s">
        <v>159</v>
      </c>
      <c r="B96" s="92" t="s">
        <v>173</v>
      </c>
      <c r="C96" s="88" t="s">
        <v>286</v>
      </c>
      <c r="D96" s="88" t="s">
        <v>287</v>
      </c>
    </row>
    <row r="97" spans="1:4">
      <c r="A97" s="93" t="s">
        <v>159</v>
      </c>
      <c r="B97" s="92" t="s">
        <v>173</v>
      </c>
      <c r="C97" s="88" t="s">
        <v>284</v>
      </c>
      <c r="D97" s="88" t="s">
        <v>285</v>
      </c>
    </row>
    <row r="98" spans="1:4">
      <c r="A98" s="93" t="s">
        <v>159</v>
      </c>
      <c r="B98" s="92" t="s">
        <v>173</v>
      </c>
      <c r="C98" s="88" t="s">
        <v>282</v>
      </c>
      <c r="D98" s="88" t="s">
        <v>283</v>
      </c>
    </row>
    <row r="99" spans="1:4">
      <c r="A99" s="93" t="s">
        <v>159</v>
      </c>
      <c r="B99" s="92" t="s">
        <v>173</v>
      </c>
      <c r="C99" s="94" t="s">
        <v>1008</v>
      </c>
      <c r="D99" s="94" t="s">
        <v>1009</v>
      </c>
    </row>
    <row r="100" spans="1:4">
      <c r="A100" s="93" t="s">
        <v>159</v>
      </c>
      <c r="B100" s="92" t="s">
        <v>173</v>
      </c>
      <c r="C100" s="94" t="s">
        <v>281</v>
      </c>
      <c r="D100" s="94" t="s">
        <v>1134</v>
      </c>
    </row>
    <row r="101" spans="1:4">
      <c r="A101" s="93" t="s">
        <v>159</v>
      </c>
      <c r="B101" s="92" t="s">
        <v>173</v>
      </c>
      <c r="C101" s="94" t="s">
        <v>280</v>
      </c>
      <c r="D101" s="94" t="s">
        <v>1135</v>
      </c>
    </row>
    <row r="102" spans="1:4">
      <c r="A102" s="95" t="s">
        <v>145</v>
      </c>
      <c r="B102" s="92" t="s">
        <v>173</v>
      </c>
      <c r="C102" s="95" t="s">
        <v>323</v>
      </c>
      <c r="D102" s="95" t="s">
        <v>324</v>
      </c>
    </row>
    <row r="103" spans="1:4">
      <c r="A103" s="95" t="s">
        <v>145</v>
      </c>
      <c r="B103" s="92" t="s">
        <v>173</v>
      </c>
      <c r="C103" s="95" t="s">
        <v>329</v>
      </c>
      <c r="D103" s="95" t="s">
        <v>330</v>
      </c>
    </row>
    <row r="104" spans="1:4">
      <c r="A104" s="95" t="s">
        <v>145</v>
      </c>
      <c r="B104" s="92" t="s">
        <v>173</v>
      </c>
      <c r="C104" s="95" t="s">
        <v>333</v>
      </c>
      <c r="D104" s="95" t="s">
        <v>1167</v>
      </c>
    </row>
    <row r="105" spans="1:4">
      <c r="A105" s="95" t="s">
        <v>145</v>
      </c>
      <c r="B105" s="92" t="s">
        <v>173</v>
      </c>
      <c r="C105" s="95" t="s">
        <v>331</v>
      </c>
      <c r="D105" s="95" t="s">
        <v>332</v>
      </c>
    </row>
    <row r="106" spans="1:4">
      <c r="A106" s="95" t="s">
        <v>145</v>
      </c>
      <c r="B106" s="92" t="s">
        <v>173</v>
      </c>
      <c r="C106" s="95" t="s">
        <v>325</v>
      </c>
      <c r="D106" s="95" t="s">
        <v>326</v>
      </c>
    </row>
    <row r="107" spans="1:4">
      <c r="A107" s="95" t="s">
        <v>145</v>
      </c>
      <c r="B107" s="92" t="s">
        <v>173</v>
      </c>
      <c r="C107" s="95" t="s">
        <v>327</v>
      </c>
      <c r="D107" s="95" t="s">
        <v>328</v>
      </c>
    </row>
    <row r="108" spans="1:4">
      <c r="A108" s="95" t="s">
        <v>144</v>
      </c>
      <c r="B108" s="92" t="s">
        <v>173</v>
      </c>
      <c r="C108" s="95" t="s">
        <v>321</v>
      </c>
      <c r="D108" s="95" t="s">
        <v>322</v>
      </c>
    </row>
    <row r="109" spans="1:4">
      <c r="A109" s="95" t="s">
        <v>144</v>
      </c>
      <c r="B109" s="92" t="s">
        <v>173</v>
      </c>
      <c r="C109" s="95" t="s">
        <v>320</v>
      </c>
      <c r="D109" s="95" t="s">
        <v>1007</v>
      </c>
    </row>
    <row r="110" spans="1:4">
      <c r="A110" s="90" t="s">
        <v>149</v>
      </c>
      <c r="B110" s="2" t="s">
        <v>173</v>
      </c>
      <c r="C110" s="90" t="s">
        <v>1079</v>
      </c>
      <c r="D110" s="90" t="s">
        <v>349</v>
      </c>
    </row>
    <row r="111" spans="1:4">
      <c r="A111" s="90" t="s">
        <v>149</v>
      </c>
      <c r="B111" s="2" t="s">
        <v>173</v>
      </c>
      <c r="C111" s="90" t="s">
        <v>1080</v>
      </c>
      <c r="D111" s="90" t="s">
        <v>1022</v>
      </c>
    </row>
    <row r="112" spans="1:4">
      <c r="A112" s="90" t="s">
        <v>1082</v>
      </c>
      <c r="B112" s="2" t="s">
        <v>173</v>
      </c>
      <c r="C112" s="95" t="s">
        <v>1269</v>
      </c>
      <c r="D112" s="94" t="s">
        <v>1270</v>
      </c>
    </row>
    <row r="113" spans="1:4">
      <c r="A113" s="90" t="s">
        <v>1082</v>
      </c>
      <c r="B113" s="2" t="s">
        <v>173</v>
      </c>
      <c r="C113" s="95" t="s">
        <v>1271</v>
      </c>
      <c r="D113" s="94" t="s">
        <v>1272</v>
      </c>
    </row>
    <row r="114" spans="1:4">
      <c r="A114" s="96" t="s">
        <v>150</v>
      </c>
      <c r="B114" s="29" t="s">
        <v>173</v>
      </c>
      <c r="C114" s="97" t="s">
        <v>1273</v>
      </c>
      <c r="D114" s="98" t="s">
        <v>1274</v>
      </c>
    </row>
    <row r="115" spans="1:4">
      <c r="A115" s="96" t="s">
        <v>150</v>
      </c>
      <c r="B115" s="29" t="s">
        <v>173</v>
      </c>
      <c r="C115" s="97" t="s">
        <v>1275</v>
      </c>
      <c r="D115" s="98" t="s">
        <v>1168</v>
      </c>
    </row>
    <row r="116" spans="1:4">
      <c r="A116" s="96" t="s">
        <v>150</v>
      </c>
      <c r="B116" s="29" t="s">
        <v>173</v>
      </c>
      <c r="C116" s="97" t="s">
        <v>1276</v>
      </c>
      <c r="D116" s="97" t="s">
        <v>1021</v>
      </c>
    </row>
    <row r="117" spans="1:4">
      <c r="A117" s="90" t="s">
        <v>151</v>
      </c>
      <c r="B117" s="2" t="s">
        <v>173</v>
      </c>
      <c r="C117" s="99" t="s">
        <v>1277</v>
      </c>
      <c r="D117" s="100" t="s">
        <v>1023</v>
      </c>
    </row>
    <row r="118" spans="1:4">
      <c r="A118" s="90" t="s">
        <v>151</v>
      </c>
      <c r="B118" s="2" t="s">
        <v>173</v>
      </c>
      <c r="C118" s="99" t="s">
        <v>1278</v>
      </c>
      <c r="D118" s="99" t="s">
        <v>1024</v>
      </c>
    </row>
    <row r="119" spans="1:4">
      <c r="A119" s="90" t="s">
        <v>151</v>
      </c>
      <c r="B119" s="2" t="s">
        <v>173</v>
      </c>
      <c r="C119" s="99" t="s">
        <v>1279</v>
      </c>
      <c r="D119" s="99" t="s">
        <v>1025</v>
      </c>
    </row>
    <row r="120" spans="1:4">
      <c r="A120" s="1" t="s">
        <v>1136</v>
      </c>
      <c r="B120" s="1" t="s">
        <v>26</v>
      </c>
      <c r="C120" s="1" t="s">
        <v>379</v>
      </c>
      <c r="D120" s="1" t="s">
        <v>380</v>
      </c>
    </row>
    <row r="121" spans="1:4">
      <c r="A121" s="1" t="s">
        <v>1136</v>
      </c>
      <c r="B121" s="1" t="s">
        <v>26</v>
      </c>
      <c r="C121" s="1" t="s">
        <v>1200</v>
      </c>
      <c r="D121" s="1" t="s">
        <v>1101</v>
      </c>
    </row>
    <row r="122" spans="1:4">
      <c r="A122" s="1" t="s">
        <v>1136</v>
      </c>
      <c r="B122" s="1" t="s">
        <v>26</v>
      </c>
      <c r="C122" s="1" t="s">
        <v>378</v>
      </c>
      <c r="D122" s="1" t="s">
        <v>1280</v>
      </c>
    </row>
    <row r="123" spans="1:4">
      <c r="A123" s="1" t="s">
        <v>1136</v>
      </c>
      <c r="B123" s="1" t="s">
        <v>26</v>
      </c>
      <c r="C123" s="1" t="s">
        <v>381</v>
      </c>
      <c r="D123" s="1" t="s">
        <v>1281</v>
      </c>
    </row>
    <row r="124" spans="1:4">
      <c r="A124" s="1" t="s">
        <v>1102</v>
      </c>
      <c r="B124" s="1" t="s">
        <v>26</v>
      </c>
      <c r="C124" s="1" t="s">
        <v>382</v>
      </c>
      <c r="D124" s="1" t="s">
        <v>383</v>
      </c>
    </row>
    <row r="125" spans="1:4">
      <c r="A125" s="1" t="s">
        <v>1102</v>
      </c>
      <c r="B125" s="1" t="s">
        <v>26</v>
      </c>
      <c r="C125" s="1" t="s">
        <v>387</v>
      </c>
      <c r="D125" s="1" t="s">
        <v>388</v>
      </c>
    </row>
    <row r="126" spans="1:4">
      <c r="A126" s="1" t="s">
        <v>1102</v>
      </c>
      <c r="B126" s="1" t="s">
        <v>26</v>
      </c>
      <c r="C126" s="1" t="s">
        <v>389</v>
      </c>
      <c r="D126" s="1" t="s">
        <v>513</v>
      </c>
    </row>
    <row r="127" spans="1:4">
      <c r="A127" s="1" t="s">
        <v>1102</v>
      </c>
      <c r="B127" s="1" t="s">
        <v>26</v>
      </c>
      <c r="C127" s="1" t="s">
        <v>386</v>
      </c>
      <c r="D127" s="1" t="s">
        <v>1026</v>
      </c>
    </row>
    <row r="128" spans="1:4">
      <c r="A128" s="1" t="s">
        <v>1102</v>
      </c>
      <c r="B128" s="1" t="s">
        <v>26</v>
      </c>
      <c r="C128" s="1" t="s">
        <v>384</v>
      </c>
      <c r="D128" s="1" t="s">
        <v>385</v>
      </c>
    </row>
    <row r="129" spans="1:4">
      <c r="A129" s="1" t="s">
        <v>32</v>
      </c>
      <c r="B129" s="1" t="s">
        <v>26</v>
      </c>
      <c r="C129" s="1" t="s">
        <v>408</v>
      </c>
      <c r="D129" s="1" t="s">
        <v>1083</v>
      </c>
    </row>
    <row r="130" spans="1:4">
      <c r="A130" s="1" t="s">
        <v>32</v>
      </c>
      <c r="B130" s="1" t="s">
        <v>26</v>
      </c>
      <c r="C130" s="1" t="s">
        <v>406</v>
      </c>
      <c r="D130" s="1" t="s">
        <v>1085</v>
      </c>
    </row>
    <row r="131" spans="1:4">
      <c r="A131" s="1" t="s">
        <v>32</v>
      </c>
      <c r="B131" s="1" t="s">
        <v>26</v>
      </c>
      <c r="C131" s="1" t="s">
        <v>410</v>
      </c>
      <c r="D131" s="1" t="s">
        <v>1084</v>
      </c>
    </row>
    <row r="132" spans="1:4">
      <c r="A132" s="1" t="s">
        <v>32</v>
      </c>
      <c r="B132" s="1" t="s">
        <v>26</v>
      </c>
      <c r="C132" s="1" t="s">
        <v>404</v>
      </c>
      <c r="D132" s="1" t="s">
        <v>405</v>
      </c>
    </row>
    <row r="133" spans="1:4">
      <c r="A133" s="1" t="s">
        <v>32</v>
      </c>
      <c r="B133" s="1" t="s">
        <v>26</v>
      </c>
      <c r="C133" s="1" t="s">
        <v>409</v>
      </c>
      <c r="D133" s="1" t="s">
        <v>1282</v>
      </c>
    </row>
    <row r="134" spans="1:4">
      <c r="A134" s="1" t="s">
        <v>32</v>
      </c>
      <c r="B134" s="1" t="s">
        <v>26</v>
      </c>
      <c r="C134" s="1" t="s">
        <v>403</v>
      </c>
      <c r="D134" s="1" t="s">
        <v>1103</v>
      </c>
    </row>
    <row r="135" spans="1:4">
      <c r="A135" s="1" t="s">
        <v>32</v>
      </c>
      <c r="B135" s="1" t="s">
        <v>26</v>
      </c>
      <c r="C135" s="1" t="s">
        <v>413</v>
      </c>
      <c r="D135" s="1" t="s">
        <v>1104</v>
      </c>
    </row>
    <row r="136" spans="1:4">
      <c r="A136" s="1" t="s">
        <v>32</v>
      </c>
      <c r="B136" s="1" t="s">
        <v>26</v>
      </c>
      <c r="C136" s="1" t="s">
        <v>412</v>
      </c>
      <c r="D136" s="1" t="s">
        <v>1283</v>
      </c>
    </row>
    <row r="137" spans="1:4">
      <c r="A137" s="1" t="s">
        <v>32</v>
      </c>
      <c r="B137" s="1" t="s">
        <v>26</v>
      </c>
      <c r="C137" s="1" t="s">
        <v>411</v>
      </c>
      <c r="D137" s="1" t="s">
        <v>1086</v>
      </c>
    </row>
    <row r="138" spans="1:4">
      <c r="A138" s="1" t="s">
        <v>32</v>
      </c>
      <c r="B138" s="1" t="s">
        <v>26</v>
      </c>
      <c r="C138" s="1" t="s">
        <v>407</v>
      </c>
      <c r="D138" s="1" t="s">
        <v>1087</v>
      </c>
    </row>
    <row r="139" spans="1:4">
      <c r="A139" s="1" t="s">
        <v>25</v>
      </c>
      <c r="B139" s="1" t="s">
        <v>26</v>
      </c>
      <c r="C139" s="1" t="s">
        <v>367</v>
      </c>
      <c r="D139" s="1" t="s">
        <v>1028</v>
      </c>
    </row>
    <row r="140" spans="1:4">
      <c r="A140" s="1" t="s">
        <v>25</v>
      </c>
      <c r="B140" s="1" t="s">
        <v>26</v>
      </c>
      <c r="C140" s="1" t="s">
        <v>366</v>
      </c>
      <c r="D140" s="1" t="s">
        <v>1138</v>
      </c>
    </row>
    <row r="141" spans="1:4">
      <c r="A141" s="1" t="s">
        <v>25</v>
      </c>
      <c r="B141" s="1" t="s">
        <v>26</v>
      </c>
      <c r="C141" s="1" t="s">
        <v>368</v>
      </c>
      <c r="D141" s="1" t="s">
        <v>1139</v>
      </c>
    </row>
    <row r="142" spans="1:4">
      <c r="A142" s="1" t="s">
        <v>25</v>
      </c>
      <c r="B142" s="1" t="s">
        <v>26</v>
      </c>
      <c r="C142" s="1" t="s">
        <v>369</v>
      </c>
      <c r="D142" s="1" t="s">
        <v>1140</v>
      </c>
    </row>
    <row r="143" spans="1:4">
      <c r="A143" s="1" t="s">
        <v>1203</v>
      </c>
      <c r="B143" s="1" t="s">
        <v>26</v>
      </c>
      <c r="C143" s="1" t="s">
        <v>432</v>
      </c>
      <c r="D143" s="1" t="s">
        <v>1284</v>
      </c>
    </row>
    <row r="144" spans="1:4">
      <c r="A144" s="1" t="s">
        <v>1203</v>
      </c>
      <c r="B144" s="1" t="s">
        <v>26</v>
      </c>
      <c r="C144" s="1" t="s">
        <v>438</v>
      </c>
      <c r="D144" s="1" t="s">
        <v>439</v>
      </c>
    </row>
    <row r="145" spans="1:4">
      <c r="A145" s="1" t="s">
        <v>1203</v>
      </c>
      <c r="B145" s="1" t="s">
        <v>26</v>
      </c>
      <c r="C145" s="1" t="s">
        <v>442</v>
      </c>
      <c r="D145" s="1" t="s">
        <v>1137</v>
      </c>
    </row>
    <row r="146" spans="1:4">
      <c r="A146" s="1" t="s">
        <v>1203</v>
      </c>
      <c r="B146" s="1" t="s">
        <v>26</v>
      </c>
      <c r="C146" s="1" t="s">
        <v>433</v>
      </c>
      <c r="D146" s="1" t="s">
        <v>1027</v>
      </c>
    </row>
    <row r="147" spans="1:4">
      <c r="A147" s="1" t="s">
        <v>1203</v>
      </c>
      <c r="B147" s="1" t="s">
        <v>26</v>
      </c>
      <c r="C147" s="1" t="s">
        <v>436</v>
      </c>
      <c r="D147" s="1" t="s">
        <v>437</v>
      </c>
    </row>
    <row r="148" spans="1:4">
      <c r="A148" s="1" t="s">
        <v>1203</v>
      </c>
      <c r="B148" s="1" t="s">
        <v>26</v>
      </c>
      <c r="C148" s="1" t="s">
        <v>440</v>
      </c>
      <c r="D148" s="1" t="s">
        <v>441</v>
      </c>
    </row>
    <row r="149" spans="1:4">
      <c r="A149" s="1" t="s">
        <v>1203</v>
      </c>
      <c r="B149" s="1" t="s">
        <v>26</v>
      </c>
      <c r="C149" s="1" t="s">
        <v>434</v>
      </c>
      <c r="D149" s="1" t="s">
        <v>435</v>
      </c>
    </row>
    <row r="150" spans="1:4">
      <c r="A150" s="1" t="s">
        <v>39</v>
      </c>
      <c r="B150" s="1" t="s">
        <v>26</v>
      </c>
      <c r="C150" s="1" t="s">
        <v>374</v>
      </c>
      <c r="D150" s="1" t="s">
        <v>375</v>
      </c>
    </row>
    <row r="151" spans="1:4">
      <c r="A151" s="1" t="s">
        <v>39</v>
      </c>
      <c r="B151" s="1" t="s">
        <v>26</v>
      </c>
      <c r="C151" s="1" t="s">
        <v>370</v>
      </c>
      <c r="D151" s="1" t="s">
        <v>371</v>
      </c>
    </row>
    <row r="152" spans="1:4">
      <c r="A152" s="1" t="s">
        <v>39</v>
      </c>
      <c r="B152" s="1" t="s">
        <v>26</v>
      </c>
      <c r="C152" s="1" t="s">
        <v>376</v>
      </c>
      <c r="D152" s="1" t="s">
        <v>377</v>
      </c>
    </row>
    <row r="153" spans="1:4">
      <c r="A153" s="1" t="s">
        <v>39</v>
      </c>
      <c r="B153" s="1" t="s">
        <v>26</v>
      </c>
      <c r="C153" s="1" t="s">
        <v>372</v>
      </c>
      <c r="D153" s="1" t="s">
        <v>373</v>
      </c>
    </row>
    <row r="154" spans="1:4">
      <c r="A154" s="1" t="s">
        <v>30</v>
      </c>
      <c r="B154" s="1" t="s">
        <v>26</v>
      </c>
      <c r="C154" s="1" t="s">
        <v>395</v>
      </c>
      <c r="D154" s="1" t="s">
        <v>348</v>
      </c>
    </row>
    <row r="155" spans="1:4">
      <c r="A155" s="1" t="s">
        <v>30</v>
      </c>
      <c r="B155" s="1" t="s">
        <v>26</v>
      </c>
      <c r="C155" s="1" t="s">
        <v>396</v>
      </c>
      <c r="D155" s="1" t="s">
        <v>397</v>
      </c>
    </row>
    <row r="156" spans="1:4">
      <c r="A156" s="1" t="s">
        <v>30</v>
      </c>
      <c r="B156" s="1" t="s">
        <v>26</v>
      </c>
      <c r="C156" s="1" t="s">
        <v>399</v>
      </c>
      <c r="D156" s="1" t="s">
        <v>400</v>
      </c>
    </row>
    <row r="157" spans="1:4">
      <c r="A157" s="1" t="s">
        <v>30</v>
      </c>
      <c r="B157" s="1" t="s">
        <v>26</v>
      </c>
      <c r="C157" s="1" t="s">
        <v>398</v>
      </c>
      <c r="D157" s="1" t="s">
        <v>362</v>
      </c>
    </row>
    <row r="158" spans="1:4">
      <c r="A158" s="1" t="s">
        <v>30</v>
      </c>
      <c r="B158" s="1" t="s">
        <v>26</v>
      </c>
      <c r="C158" s="1" t="s">
        <v>390</v>
      </c>
      <c r="D158" s="1" t="s">
        <v>391</v>
      </c>
    </row>
    <row r="159" spans="1:4">
      <c r="A159" s="1" t="s">
        <v>30</v>
      </c>
      <c r="B159" s="1" t="s">
        <v>26</v>
      </c>
      <c r="C159" s="1" t="s">
        <v>394</v>
      </c>
      <c r="D159" s="1" t="s">
        <v>1235</v>
      </c>
    </row>
    <row r="160" spans="1:4">
      <c r="A160" s="1" t="s">
        <v>30</v>
      </c>
      <c r="B160" s="1" t="s">
        <v>26</v>
      </c>
      <c r="C160" s="1" t="s">
        <v>401</v>
      </c>
      <c r="D160" s="1" t="s">
        <v>402</v>
      </c>
    </row>
    <row r="161" spans="1:4">
      <c r="A161" s="1" t="s">
        <v>30</v>
      </c>
      <c r="B161" s="1" t="s">
        <v>26</v>
      </c>
      <c r="C161" s="1" t="s">
        <v>392</v>
      </c>
      <c r="D161" s="1" t="s">
        <v>393</v>
      </c>
    </row>
    <row r="162" spans="1:4">
      <c r="A162" s="1" t="s">
        <v>34</v>
      </c>
      <c r="B162" s="1" t="s">
        <v>26</v>
      </c>
      <c r="C162" s="1" t="s">
        <v>422</v>
      </c>
      <c r="D162" s="1" t="s">
        <v>423</v>
      </c>
    </row>
    <row r="163" spans="1:4">
      <c r="A163" s="1" t="s">
        <v>34</v>
      </c>
      <c r="B163" s="1" t="s">
        <v>26</v>
      </c>
      <c r="C163" s="1" t="s">
        <v>424</v>
      </c>
      <c r="D163" s="1" t="s">
        <v>425</v>
      </c>
    </row>
    <row r="164" spans="1:4">
      <c r="A164" s="1" t="s">
        <v>34</v>
      </c>
      <c r="B164" s="1" t="s">
        <v>26</v>
      </c>
      <c r="C164" s="1" t="s">
        <v>430</v>
      </c>
      <c r="D164" s="1" t="s">
        <v>431</v>
      </c>
    </row>
    <row r="165" spans="1:4">
      <c r="A165" s="1" t="s">
        <v>34</v>
      </c>
      <c r="B165" s="1" t="s">
        <v>26</v>
      </c>
      <c r="C165" s="1" t="s">
        <v>420</v>
      </c>
      <c r="D165" s="1" t="s">
        <v>421</v>
      </c>
    </row>
    <row r="166" spans="1:4">
      <c r="A166" s="1" t="s">
        <v>34</v>
      </c>
      <c r="B166" s="1" t="s">
        <v>26</v>
      </c>
      <c r="C166" s="1" t="s">
        <v>428</v>
      </c>
      <c r="D166" s="1" t="s">
        <v>429</v>
      </c>
    </row>
    <row r="167" spans="1:4">
      <c r="A167" s="1" t="s">
        <v>34</v>
      </c>
      <c r="B167" s="1" t="s">
        <v>26</v>
      </c>
      <c r="C167" s="1" t="s">
        <v>426</v>
      </c>
      <c r="D167" s="1" t="s">
        <v>427</v>
      </c>
    </row>
    <row r="168" spans="1:4">
      <c r="A168" s="1" t="s">
        <v>38</v>
      </c>
      <c r="B168" s="1" t="s">
        <v>26</v>
      </c>
      <c r="C168" s="1" t="s">
        <v>418</v>
      </c>
      <c r="D168" s="1" t="s">
        <v>419</v>
      </c>
    </row>
    <row r="169" spans="1:4">
      <c r="A169" s="1" t="s">
        <v>38</v>
      </c>
      <c r="B169" s="1" t="s">
        <v>26</v>
      </c>
      <c r="C169" s="1" t="s">
        <v>416</v>
      </c>
      <c r="D169" s="1" t="s">
        <v>417</v>
      </c>
    </row>
    <row r="170" spans="1:4">
      <c r="A170" s="1" t="s">
        <v>38</v>
      </c>
      <c r="B170" s="1" t="s">
        <v>26</v>
      </c>
      <c r="C170" s="1" t="s">
        <v>414</v>
      </c>
      <c r="D170" s="1" t="s">
        <v>415</v>
      </c>
    </row>
    <row r="171" spans="1:4">
      <c r="A171" s="101" t="s">
        <v>1236</v>
      </c>
      <c r="B171" s="101" t="s">
        <v>41</v>
      </c>
      <c r="C171" s="101" t="s">
        <v>516</v>
      </c>
      <c r="D171" s="101" t="s">
        <v>517</v>
      </c>
    </row>
    <row r="172" spans="1:4">
      <c r="A172" s="101" t="s">
        <v>1236</v>
      </c>
      <c r="B172" s="101" t="s">
        <v>41</v>
      </c>
      <c r="C172" s="101" t="s">
        <v>515</v>
      </c>
      <c r="D172" s="101" t="s">
        <v>1039</v>
      </c>
    </row>
    <row r="173" spans="1:4">
      <c r="A173" s="101" t="s">
        <v>1236</v>
      </c>
      <c r="B173" s="101" t="s">
        <v>41</v>
      </c>
      <c r="C173" s="101" t="s">
        <v>512</v>
      </c>
      <c r="D173" s="101" t="s">
        <v>358</v>
      </c>
    </row>
    <row r="174" spans="1:4">
      <c r="A174" s="101" t="s">
        <v>1236</v>
      </c>
      <c r="B174" s="101" t="s">
        <v>41</v>
      </c>
      <c r="C174" s="101" t="s">
        <v>514</v>
      </c>
      <c r="D174" s="101" t="s">
        <v>348</v>
      </c>
    </row>
    <row r="175" spans="1:4">
      <c r="A175" s="101" t="s">
        <v>1236</v>
      </c>
      <c r="B175" s="101" t="s">
        <v>41</v>
      </c>
      <c r="C175" s="101" t="s">
        <v>518</v>
      </c>
      <c r="D175" s="101" t="s">
        <v>1040</v>
      </c>
    </row>
    <row r="176" spans="1:4">
      <c r="A176" s="101" t="s">
        <v>55</v>
      </c>
      <c r="B176" s="101" t="s">
        <v>41</v>
      </c>
      <c r="C176" s="101" t="s">
        <v>502</v>
      </c>
      <c r="D176" s="101" t="s">
        <v>503</v>
      </c>
    </row>
    <row r="177" spans="1:4">
      <c r="A177" s="101" t="s">
        <v>55</v>
      </c>
      <c r="B177" s="101" t="s">
        <v>41</v>
      </c>
      <c r="C177" s="101" t="s">
        <v>504</v>
      </c>
      <c r="D177" s="101" t="s">
        <v>505</v>
      </c>
    </row>
    <row r="178" spans="1:4">
      <c r="A178" s="101" t="s">
        <v>55</v>
      </c>
      <c r="B178" s="101" t="s">
        <v>41</v>
      </c>
      <c r="C178" s="101" t="s">
        <v>498</v>
      </c>
      <c r="D178" s="101" t="s">
        <v>499</v>
      </c>
    </row>
    <row r="179" spans="1:4">
      <c r="A179" s="101" t="s">
        <v>55</v>
      </c>
      <c r="B179" s="101" t="s">
        <v>41</v>
      </c>
      <c r="C179" s="101" t="s">
        <v>500</v>
      </c>
      <c r="D179" s="101" t="s">
        <v>501</v>
      </c>
    </row>
    <row r="180" spans="1:4">
      <c r="A180" s="101" t="s">
        <v>55</v>
      </c>
      <c r="B180" s="101" t="s">
        <v>41</v>
      </c>
      <c r="C180" s="101" t="s">
        <v>508</v>
      </c>
      <c r="D180" s="101" t="s">
        <v>509</v>
      </c>
    </row>
    <row r="181" spans="1:4">
      <c r="A181" s="101" t="s">
        <v>55</v>
      </c>
      <c r="B181" s="101" t="s">
        <v>41</v>
      </c>
      <c r="C181" s="101" t="s">
        <v>506</v>
      </c>
      <c r="D181" s="101" t="s">
        <v>507</v>
      </c>
    </row>
    <row r="182" spans="1:4">
      <c r="A182" s="101" t="s">
        <v>59</v>
      </c>
      <c r="B182" s="101" t="s">
        <v>41</v>
      </c>
      <c r="C182" s="101" t="s">
        <v>443</v>
      </c>
      <c r="D182" s="101" t="s">
        <v>1141</v>
      </c>
    </row>
    <row r="183" spans="1:4">
      <c r="A183" s="101" t="s">
        <v>59</v>
      </c>
      <c r="B183" s="101" t="s">
        <v>41</v>
      </c>
      <c r="C183" s="101" t="s">
        <v>446</v>
      </c>
      <c r="D183" s="101" t="s">
        <v>1142</v>
      </c>
    </row>
    <row r="184" spans="1:4">
      <c r="A184" s="101" t="s">
        <v>59</v>
      </c>
      <c r="B184" s="101" t="s">
        <v>41</v>
      </c>
      <c r="C184" s="101" t="s">
        <v>445</v>
      </c>
      <c r="D184" s="101" t="s">
        <v>1143</v>
      </c>
    </row>
    <row r="185" spans="1:4">
      <c r="A185" s="101" t="s">
        <v>59</v>
      </c>
      <c r="B185" s="101" t="s">
        <v>41</v>
      </c>
      <c r="C185" s="101" t="s">
        <v>444</v>
      </c>
      <c r="D185" s="101" t="s">
        <v>1144</v>
      </c>
    </row>
    <row r="186" spans="1:4">
      <c r="A186" s="101" t="s">
        <v>40</v>
      </c>
      <c r="B186" s="101" t="s">
        <v>41</v>
      </c>
      <c r="C186" s="101" t="s">
        <v>451</v>
      </c>
      <c r="D186" s="101" t="s">
        <v>1145</v>
      </c>
    </row>
    <row r="187" spans="1:4">
      <c r="A187" s="101" t="s">
        <v>40</v>
      </c>
      <c r="B187" s="101" t="s">
        <v>41</v>
      </c>
      <c r="C187" s="101" t="s">
        <v>455</v>
      </c>
      <c r="D187" s="101" t="s">
        <v>1029</v>
      </c>
    </row>
    <row r="188" spans="1:4">
      <c r="A188" s="101" t="s">
        <v>40</v>
      </c>
      <c r="B188" s="101" t="s">
        <v>41</v>
      </c>
      <c r="C188" s="101" t="s">
        <v>452</v>
      </c>
      <c r="D188" s="101" t="s">
        <v>453</v>
      </c>
    </row>
    <row r="189" spans="1:4">
      <c r="A189" s="101" t="s">
        <v>40</v>
      </c>
      <c r="B189" s="101" t="s">
        <v>41</v>
      </c>
      <c r="C189" s="101" t="s">
        <v>454</v>
      </c>
      <c r="D189" s="101" t="s">
        <v>1030</v>
      </c>
    </row>
    <row r="190" spans="1:4">
      <c r="A190" s="101" t="s">
        <v>40</v>
      </c>
      <c r="B190" s="101" t="s">
        <v>41</v>
      </c>
      <c r="C190" s="101" t="s">
        <v>449</v>
      </c>
      <c r="D190" s="101" t="s">
        <v>1031</v>
      </c>
    </row>
    <row r="191" spans="1:4">
      <c r="A191" s="101" t="s">
        <v>40</v>
      </c>
      <c r="B191" s="101" t="s">
        <v>41</v>
      </c>
      <c r="C191" s="101" t="s">
        <v>450</v>
      </c>
      <c r="D191" s="101" t="s">
        <v>1146</v>
      </c>
    </row>
    <row r="192" spans="1:4">
      <c r="A192" s="101" t="s">
        <v>40</v>
      </c>
      <c r="B192" s="101" t="s">
        <v>41</v>
      </c>
      <c r="C192" s="101" t="s">
        <v>447</v>
      </c>
      <c r="D192" s="101" t="s">
        <v>448</v>
      </c>
    </row>
    <row r="193" spans="1:4">
      <c r="A193" s="101" t="s">
        <v>43</v>
      </c>
      <c r="B193" s="101" t="s">
        <v>41</v>
      </c>
      <c r="C193" s="101" t="s">
        <v>460</v>
      </c>
      <c r="D193" s="101" t="s">
        <v>1105</v>
      </c>
    </row>
    <row r="194" spans="1:4">
      <c r="A194" s="101" t="s">
        <v>43</v>
      </c>
      <c r="B194" s="101" t="s">
        <v>41</v>
      </c>
      <c r="C194" s="101" t="s">
        <v>456</v>
      </c>
      <c r="D194" s="101" t="s">
        <v>457</v>
      </c>
    </row>
    <row r="195" spans="1:4">
      <c r="A195" s="101" t="s">
        <v>43</v>
      </c>
      <c r="B195" s="101" t="s">
        <v>41</v>
      </c>
      <c r="C195" s="101" t="s">
        <v>458</v>
      </c>
      <c r="D195" s="101" t="s">
        <v>459</v>
      </c>
    </row>
    <row r="196" spans="1:4">
      <c r="A196" s="101" t="s">
        <v>57</v>
      </c>
      <c r="B196" s="101" t="s">
        <v>41</v>
      </c>
      <c r="C196" s="101" t="s">
        <v>511</v>
      </c>
      <c r="D196" s="101" t="s">
        <v>1285</v>
      </c>
    </row>
    <row r="197" spans="1:4">
      <c r="A197" s="101" t="s">
        <v>57</v>
      </c>
      <c r="B197" s="101" t="s">
        <v>41</v>
      </c>
      <c r="C197" s="101" t="s">
        <v>510</v>
      </c>
      <c r="D197" s="101" t="s">
        <v>1041</v>
      </c>
    </row>
    <row r="198" spans="1:4">
      <c r="A198" s="101" t="s">
        <v>53</v>
      </c>
      <c r="B198" s="101" t="s">
        <v>41</v>
      </c>
      <c r="C198" s="101" t="s">
        <v>492</v>
      </c>
      <c r="D198" s="101" t="s">
        <v>493</v>
      </c>
    </row>
    <row r="199" spans="1:4">
      <c r="A199" s="101" t="s">
        <v>53</v>
      </c>
      <c r="B199" s="101" t="s">
        <v>41</v>
      </c>
      <c r="C199" s="101" t="s">
        <v>491</v>
      </c>
      <c r="D199" s="101" t="s">
        <v>1034</v>
      </c>
    </row>
    <row r="200" spans="1:4">
      <c r="A200" s="101" t="s">
        <v>53</v>
      </c>
      <c r="B200" s="101" t="s">
        <v>41</v>
      </c>
      <c r="C200" s="101" t="s">
        <v>489</v>
      </c>
      <c r="D200" s="101" t="s">
        <v>1035</v>
      </c>
    </row>
    <row r="201" spans="1:4">
      <c r="A201" s="101" t="s">
        <v>53</v>
      </c>
      <c r="B201" s="101" t="s">
        <v>41</v>
      </c>
      <c r="C201" s="101" t="s">
        <v>490</v>
      </c>
      <c r="D201" s="101" t="s">
        <v>1036</v>
      </c>
    </row>
    <row r="202" spans="1:4">
      <c r="A202" s="101" t="s">
        <v>179</v>
      </c>
      <c r="B202" s="101" t="s">
        <v>41</v>
      </c>
      <c r="C202" s="101" t="s">
        <v>495</v>
      </c>
      <c r="D202" s="101" t="s">
        <v>1037</v>
      </c>
    </row>
    <row r="203" spans="1:4">
      <c r="A203" s="101" t="s">
        <v>179</v>
      </c>
      <c r="B203" s="101" t="s">
        <v>41</v>
      </c>
      <c r="C203" s="101" t="s">
        <v>494</v>
      </c>
      <c r="D203" s="101" t="s">
        <v>1239</v>
      </c>
    </row>
    <row r="204" spans="1:4">
      <c r="A204" s="101" t="s">
        <v>179</v>
      </c>
      <c r="B204" s="101" t="s">
        <v>41</v>
      </c>
      <c r="C204" s="101" t="s">
        <v>496</v>
      </c>
      <c r="D204" s="101" t="s">
        <v>1038</v>
      </c>
    </row>
    <row r="205" spans="1:4">
      <c r="A205" s="101" t="s">
        <v>179</v>
      </c>
      <c r="B205" s="101" t="s">
        <v>41</v>
      </c>
      <c r="C205" s="101" t="s">
        <v>497</v>
      </c>
      <c r="D205" s="101" t="s">
        <v>1091</v>
      </c>
    </row>
    <row r="206" spans="1:4">
      <c r="A206" s="101" t="s">
        <v>50</v>
      </c>
      <c r="B206" s="101" t="s">
        <v>41</v>
      </c>
      <c r="C206" s="101" t="s">
        <v>475</v>
      </c>
      <c r="D206" s="101" t="s">
        <v>1170</v>
      </c>
    </row>
    <row r="207" spans="1:4">
      <c r="A207" s="101" t="s">
        <v>50</v>
      </c>
      <c r="B207" s="101" t="s">
        <v>41</v>
      </c>
      <c r="C207" s="101" t="s">
        <v>477</v>
      </c>
      <c r="D207" s="101" t="s">
        <v>1169</v>
      </c>
    </row>
    <row r="208" spans="1:4">
      <c r="A208" s="101" t="s">
        <v>50</v>
      </c>
      <c r="B208" s="101" t="s">
        <v>41</v>
      </c>
      <c r="C208" s="101" t="s">
        <v>474</v>
      </c>
      <c r="D208" s="101" t="s">
        <v>478</v>
      </c>
    </row>
    <row r="209" spans="1:4">
      <c r="A209" s="101" t="s">
        <v>50</v>
      </c>
      <c r="B209" s="101" t="s">
        <v>41</v>
      </c>
      <c r="C209" s="101" t="s">
        <v>1201</v>
      </c>
      <c r="D209" s="101" t="s">
        <v>476</v>
      </c>
    </row>
    <row r="210" spans="1:4">
      <c r="A210" s="101" t="s">
        <v>50</v>
      </c>
      <c r="B210" s="101" t="s">
        <v>41</v>
      </c>
      <c r="C210" s="101" t="s">
        <v>1202</v>
      </c>
      <c r="D210" s="101" t="s">
        <v>1286</v>
      </c>
    </row>
    <row r="211" spans="1:4">
      <c r="A211" s="101" t="s">
        <v>45</v>
      </c>
      <c r="B211" s="101" t="s">
        <v>41</v>
      </c>
      <c r="C211" s="101" t="s">
        <v>464</v>
      </c>
      <c r="D211" s="101" t="s">
        <v>465</v>
      </c>
    </row>
    <row r="212" spans="1:4">
      <c r="A212" s="101" t="s">
        <v>45</v>
      </c>
      <c r="B212" s="101" t="s">
        <v>41</v>
      </c>
      <c r="C212" s="101" t="s">
        <v>463</v>
      </c>
      <c r="D212" s="101" t="s">
        <v>1237</v>
      </c>
    </row>
    <row r="213" spans="1:4">
      <c r="A213" s="101" t="s">
        <v>45</v>
      </c>
      <c r="B213" s="101" t="s">
        <v>41</v>
      </c>
      <c r="C213" s="101" t="s">
        <v>461</v>
      </c>
      <c r="D213" s="101" t="s">
        <v>462</v>
      </c>
    </row>
    <row r="214" spans="1:4">
      <c r="A214" s="101" t="s">
        <v>1238</v>
      </c>
      <c r="B214" s="101" t="s">
        <v>41</v>
      </c>
      <c r="C214" s="101" t="s">
        <v>470</v>
      </c>
      <c r="D214" s="101" t="s">
        <v>471</v>
      </c>
    </row>
    <row r="215" spans="1:4">
      <c r="A215" s="101" t="s">
        <v>1238</v>
      </c>
      <c r="B215" s="101" t="s">
        <v>41</v>
      </c>
      <c r="C215" s="101" t="s">
        <v>466</v>
      </c>
      <c r="D215" s="101" t="s">
        <v>1032</v>
      </c>
    </row>
    <row r="216" spans="1:4">
      <c r="A216" s="101" t="s">
        <v>1238</v>
      </c>
      <c r="B216" s="101" t="s">
        <v>41</v>
      </c>
      <c r="C216" s="101" t="s">
        <v>469</v>
      </c>
      <c r="D216" s="101" t="s">
        <v>1033</v>
      </c>
    </row>
    <row r="217" spans="1:4">
      <c r="A217" s="101" t="s">
        <v>1238</v>
      </c>
      <c r="B217" s="101" t="s">
        <v>41</v>
      </c>
      <c r="C217" s="101" t="s">
        <v>467</v>
      </c>
      <c r="D217" s="101" t="s">
        <v>468</v>
      </c>
    </row>
    <row r="218" spans="1:4">
      <c r="A218" s="101" t="s">
        <v>1238</v>
      </c>
      <c r="B218" s="101" t="s">
        <v>41</v>
      </c>
      <c r="C218" s="101" t="s">
        <v>472</v>
      </c>
      <c r="D218" s="101" t="s">
        <v>473</v>
      </c>
    </row>
    <row r="219" spans="1:4">
      <c r="A219" s="101" t="s">
        <v>48</v>
      </c>
      <c r="B219" s="101" t="s">
        <v>41</v>
      </c>
      <c r="C219" s="101" t="s">
        <v>479</v>
      </c>
      <c r="D219" s="101" t="s">
        <v>480</v>
      </c>
    </row>
    <row r="220" spans="1:4">
      <c r="A220" s="101" t="s">
        <v>48</v>
      </c>
      <c r="B220" s="101" t="s">
        <v>41</v>
      </c>
      <c r="C220" s="101" t="s">
        <v>481</v>
      </c>
      <c r="D220" s="101" t="s">
        <v>796</v>
      </c>
    </row>
    <row r="221" spans="1:4">
      <c r="A221" s="101" t="s">
        <v>52</v>
      </c>
      <c r="B221" s="101" t="s">
        <v>41</v>
      </c>
      <c r="C221" s="101" t="s">
        <v>485</v>
      </c>
      <c r="D221" s="101" t="s">
        <v>358</v>
      </c>
    </row>
    <row r="222" spans="1:4">
      <c r="A222" s="101" t="s">
        <v>52</v>
      </c>
      <c r="B222" s="101" t="s">
        <v>41</v>
      </c>
      <c r="C222" s="101" t="s">
        <v>483</v>
      </c>
      <c r="D222" s="101" t="s">
        <v>484</v>
      </c>
    </row>
    <row r="223" spans="1:4">
      <c r="A223" s="101" t="s">
        <v>52</v>
      </c>
      <c r="B223" s="101" t="s">
        <v>41</v>
      </c>
      <c r="C223" s="101" t="s">
        <v>486</v>
      </c>
      <c r="D223" s="101" t="s">
        <v>1042</v>
      </c>
    </row>
    <row r="224" spans="1:4">
      <c r="A224" s="101" t="s">
        <v>52</v>
      </c>
      <c r="B224" s="101" t="s">
        <v>41</v>
      </c>
      <c r="C224" s="101" t="s">
        <v>487</v>
      </c>
      <c r="D224" s="101" t="s">
        <v>488</v>
      </c>
    </row>
    <row r="225" spans="1:4">
      <c r="A225" s="101" t="s">
        <v>52</v>
      </c>
      <c r="B225" s="101" t="s">
        <v>41</v>
      </c>
      <c r="C225" s="101" t="s">
        <v>482</v>
      </c>
      <c r="D225" s="101" t="s">
        <v>1043</v>
      </c>
    </row>
    <row r="226" spans="1:4">
      <c r="A226" s="59" t="s">
        <v>1044</v>
      </c>
      <c r="B226" s="59" t="s">
        <v>172</v>
      </c>
      <c r="C226" s="59" t="s">
        <v>572</v>
      </c>
      <c r="D226" s="102" t="s">
        <v>1241</v>
      </c>
    </row>
    <row r="227" spans="1:4">
      <c r="A227" s="59" t="s">
        <v>1044</v>
      </c>
      <c r="B227" s="59" t="s">
        <v>172</v>
      </c>
      <c r="C227" s="59" t="s">
        <v>571</v>
      </c>
      <c r="D227" s="103" t="s">
        <v>1045</v>
      </c>
    </row>
    <row r="228" spans="1:4">
      <c r="A228" s="59" t="s">
        <v>1044</v>
      </c>
      <c r="B228" s="59" t="s">
        <v>172</v>
      </c>
      <c r="C228" s="59" t="s">
        <v>579</v>
      </c>
      <c r="D228" s="103" t="s">
        <v>1091</v>
      </c>
    </row>
    <row r="229" spans="1:4">
      <c r="A229" s="59" t="s">
        <v>1044</v>
      </c>
      <c r="B229" s="59" t="s">
        <v>172</v>
      </c>
      <c r="C229" s="59" t="s">
        <v>580</v>
      </c>
      <c r="D229" s="103" t="s">
        <v>1150</v>
      </c>
    </row>
    <row r="230" spans="1:4">
      <c r="A230" s="59" t="s">
        <v>1044</v>
      </c>
      <c r="B230" s="59" t="s">
        <v>172</v>
      </c>
      <c r="C230" s="59" t="s">
        <v>575</v>
      </c>
      <c r="D230" s="103" t="s">
        <v>576</v>
      </c>
    </row>
    <row r="231" spans="1:4">
      <c r="A231" s="59" t="s">
        <v>1044</v>
      </c>
      <c r="B231" s="59" t="s">
        <v>172</v>
      </c>
      <c r="C231" s="59" t="s">
        <v>581</v>
      </c>
      <c r="D231" s="103" t="s">
        <v>1151</v>
      </c>
    </row>
    <row r="232" spans="1:4">
      <c r="A232" s="59" t="s">
        <v>1044</v>
      </c>
      <c r="B232" s="59" t="s">
        <v>172</v>
      </c>
      <c r="C232" s="59" t="s">
        <v>577</v>
      </c>
      <c r="D232" s="103" t="s">
        <v>578</v>
      </c>
    </row>
    <row r="233" spans="1:4">
      <c r="A233" s="59" t="s">
        <v>1044</v>
      </c>
      <c r="B233" s="59" t="s">
        <v>172</v>
      </c>
      <c r="C233" s="59" t="s">
        <v>573</v>
      </c>
      <c r="D233" s="103" t="s">
        <v>574</v>
      </c>
    </row>
    <row r="234" spans="1:4">
      <c r="A234" s="59" t="s">
        <v>169</v>
      </c>
      <c r="B234" s="59" t="s">
        <v>172</v>
      </c>
      <c r="C234" s="59" t="s">
        <v>593</v>
      </c>
      <c r="D234" s="103" t="s">
        <v>594</v>
      </c>
    </row>
    <row r="235" spans="1:4">
      <c r="A235" s="59" t="s">
        <v>169</v>
      </c>
      <c r="B235" s="59" t="s">
        <v>172</v>
      </c>
      <c r="C235" s="59" t="s">
        <v>597</v>
      </c>
      <c r="D235" s="103" t="s">
        <v>1204</v>
      </c>
    </row>
    <row r="236" spans="1:4">
      <c r="A236" s="59" t="s">
        <v>169</v>
      </c>
      <c r="B236" s="59" t="s">
        <v>172</v>
      </c>
      <c r="C236" s="59" t="s">
        <v>591</v>
      </c>
      <c r="D236" s="103" t="s">
        <v>592</v>
      </c>
    </row>
    <row r="237" spans="1:4">
      <c r="A237" s="59" t="s">
        <v>169</v>
      </c>
      <c r="B237" s="59" t="s">
        <v>172</v>
      </c>
      <c r="C237" s="59" t="s">
        <v>595</v>
      </c>
      <c r="D237" s="103" t="s">
        <v>596</v>
      </c>
    </row>
    <row r="238" spans="1:4">
      <c r="A238" s="59" t="s">
        <v>169</v>
      </c>
      <c r="B238" s="59" t="s">
        <v>172</v>
      </c>
      <c r="C238" s="59" t="s">
        <v>590</v>
      </c>
      <c r="D238" s="103" t="s">
        <v>373</v>
      </c>
    </row>
    <row r="239" spans="1:4">
      <c r="A239" s="59" t="s">
        <v>170</v>
      </c>
      <c r="B239" s="59" t="s">
        <v>172</v>
      </c>
      <c r="C239" s="59" t="s">
        <v>604</v>
      </c>
      <c r="D239" s="103" t="s">
        <v>605</v>
      </c>
    </row>
    <row r="240" spans="1:4">
      <c r="A240" s="59" t="s">
        <v>170</v>
      </c>
      <c r="B240" s="59" t="s">
        <v>172</v>
      </c>
      <c r="C240" s="59" t="s">
        <v>602</v>
      </c>
      <c r="D240" s="103" t="s">
        <v>603</v>
      </c>
    </row>
    <row r="241" spans="1:4">
      <c r="A241" s="59" t="s">
        <v>170</v>
      </c>
      <c r="B241" s="59" t="s">
        <v>172</v>
      </c>
      <c r="C241" s="59" t="s">
        <v>600</v>
      </c>
      <c r="D241" s="103" t="s">
        <v>601</v>
      </c>
    </row>
    <row r="242" spans="1:4">
      <c r="A242" s="59" t="s">
        <v>170</v>
      </c>
      <c r="B242" s="59" t="s">
        <v>172</v>
      </c>
      <c r="C242" s="59" t="s">
        <v>606</v>
      </c>
      <c r="D242" s="103" t="s">
        <v>607</v>
      </c>
    </row>
    <row r="243" spans="1:4">
      <c r="A243" s="59" t="s">
        <v>170</v>
      </c>
      <c r="B243" s="59" t="s">
        <v>172</v>
      </c>
      <c r="C243" s="59" t="s">
        <v>608</v>
      </c>
      <c r="D243" s="103" t="s">
        <v>1205</v>
      </c>
    </row>
    <row r="244" spans="1:4">
      <c r="A244" s="59" t="s">
        <v>170</v>
      </c>
      <c r="B244" s="59" t="s">
        <v>172</v>
      </c>
      <c r="C244" s="59" t="s">
        <v>598</v>
      </c>
      <c r="D244" s="103" t="s">
        <v>599</v>
      </c>
    </row>
    <row r="245" spans="1:4">
      <c r="A245" s="105" t="s">
        <v>166</v>
      </c>
      <c r="B245" s="105" t="s">
        <v>172</v>
      </c>
      <c r="C245" s="105" t="s">
        <v>519</v>
      </c>
      <c r="D245" s="106" t="s">
        <v>520</v>
      </c>
    </row>
    <row r="246" spans="1:4">
      <c r="A246" s="105" t="s">
        <v>166</v>
      </c>
      <c r="B246" s="105" t="s">
        <v>172</v>
      </c>
      <c r="C246" s="105" t="s">
        <v>522</v>
      </c>
      <c r="D246" s="106" t="s">
        <v>523</v>
      </c>
    </row>
    <row r="247" spans="1:4">
      <c r="A247" s="105" t="s">
        <v>166</v>
      </c>
      <c r="B247" s="105" t="s">
        <v>172</v>
      </c>
      <c r="C247" s="105" t="s">
        <v>521</v>
      </c>
      <c r="D247" s="106" t="s">
        <v>1242</v>
      </c>
    </row>
    <row r="248" spans="1:4">
      <c r="A248" s="105" t="s">
        <v>168</v>
      </c>
      <c r="B248" s="105" t="s">
        <v>172</v>
      </c>
      <c r="C248" s="105" t="s">
        <v>525</v>
      </c>
      <c r="D248" s="106" t="s">
        <v>526</v>
      </c>
    </row>
    <row r="249" spans="1:4">
      <c r="A249" s="104" t="s">
        <v>168</v>
      </c>
      <c r="B249" s="105" t="s">
        <v>172</v>
      </c>
      <c r="C249" s="105" t="s">
        <v>528</v>
      </c>
      <c r="D249" s="106" t="s">
        <v>529</v>
      </c>
    </row>
    <row r="250" spans="1:4">
      <c r="A250" s="104" t="s">
        <v>168</v>
      </c>
      <c r="B250" s="105" t="s">
        <v>172</v>
      </c>
      <c r="C250" s="105" t="s">
        <v>530</v>
      </c>
      <c r="D250" s="106" t="s">
        <v>468</v>
      </c>
    </row>
    <row r="251" spans="1:4">
      <c r="A251" s="104" t="s">
        <v>168</v>
      </c>
      <c r="B251" s="105" t="s">
        <v>172</v>
      </c>
      <c r="C251" s="105" t="s">
        <v>527</v>
      </c>
      <c r="D251" s="106" t="s">
        <v>1148</v>
      </c>
    </row>
    <row r="252" spans="1:4">
      <c r="A252" s="104" t="s">
        <v>168</v>
      </c>
      <c r="B252" s="105" t="s">
        <v>172</v>
      </c>
      <c r="C252" s="105" t="s">
        <v>524</v>
      </c>
      <c r="D252" s="106" t="s">
        <v>1149</v>
      </c>
    </row>
    <row r="253" spans="1:4">
      <c r="A253" s="127" t="s">
        <v>167</v>
      </c>
      <c r="B253" s="59" t="s">
        <v>172</v>
      </c>
      <c r="C253" s="10" t="s">
        <v>586</v>
      </c>
      <c r="D253" s="58" t="s">
        <v>587</v>
      </c>
    </row>
    <row r="254" spans="1:4">
      <c r="A254" s="127" t="s">
        <v>167</v>
      </c>
      <c r="B254" s="59" t="s">
        <v>172</v>
      </c>
      <c r="C254" s="10" t="s">
        <v>588</v>
      </c>
      <c r="D254" s="58" t="s">
        <v>589</v>
      </c>
    </row>
    <row r="255" spans="1:4">
      <c r="A255" s="127" t="s">
        <v>167</v>
      </c>
      <c r="B255" s="59" t="s">
        <v>172</v>
      </c>
      <c r="C255" s="10" t="s">
        <v>583</v>
      </c>
      <c r="D255" s="58" t="s">
        <v>584</v>
      </c>
    </row>
    <row r="256" spans="1:4">
      <c r="A256" s="127" t="s">
        <v>167</v>
      </c>
      <c r="B256" s="10" t="s">
        <v>172</v>
      </c>
      <c r="C256" s="10" t="s">
        <v>582</v>
      </c>
      <c r="D256" s="58" t="s">
        <v>1172</v>
      </c>
    </row>
    <row r="257" spans="1:4">
      <c r="A257" s="10" t="s">
        <v>167</v>
      </c>
      <c r="B257" s="10" t="s">
        <v>172</v>
      </c>
      <c r="C257" s="10" t="s">
        <v>585</v>
      </c>
      <c r="D257" s="58" t="s">
        <v>1173</v>
      </c>
    </row>
    <row r="258" spans="1:4">
      <c r="A258" s="105" t="s">
        <v>165</v>
      </c>
      <c r="B258" s="105" t="s">
        <v>172</v>
      </c>
      <c r="C258" s="105" t="s">
        <v>613</v>
      </c>
      <c r="D258" s="106" t="s">
        <v>614</v>
      </c>
    </row>
    <row r="259" spans="1:4">
      <c r="A259" s="105" t="s">
        <v>165</v>
      </c>
      <c r="B259" s="105" t="s">
        <v>172</v>
      </c>
      <c r="C259" s="105" t="s">
        <v>617</v>
      </c>
      <c r="D259" s="106" t="s">
        <v>618</v>
      </c>
    </row>
    <row r="260" spans="1:4">
      <c r="A260" s="105" t="s">
        <v>165</v>
      </c>
      <c r="B260" s="105" t="s">
        <v>172</v>
      </c>
      <c r="C260" s="105" t="s">
        <v>615</v>
      </c>
      <c r="D260" s="106" t="s">
        <v>616</v>
      </c>
    </row>
    <row r="261" spans="1:4">
      <c r="A261" s="105" t="s">
        <v>165</v>
      </c>
      <c r="B261" s="105" t="s">
        <v>172</v>
      </c>
      <c r="C261" s="105" t="s">
        <v>611</v>
      </c>
      <c r="D261" s="106" t="s">
        <v>612</v>
      </c>
    </row>
    <row r="262" spans="1:4">
      <c r="A262" s="105" t="s">
        <v>165</v>
      </c>
      <c r="B262" s="105" t="s">
        <v>172</v>
      </c>
      <c r="C262" s="105" t="s">
        <v>609</v>
      </c>
      <c r="D262" s="106" t="s">
        <v>1046</v>
      </c>
    </row>
    <row r="263" spans="1:4">
      <c r="A263" s="105" t="s">
        <v>165</v>
      </c>
      <c r="B263" s="105" t="s">
        <v>172</v>
      </c>
      <c r="C263" s="105" t="s">
        <v>1047</v>
      </c>
      <c r="D263" s="106" t="s">
        <v>1152</v>
      </c>
    </row>
    <row r="264" spans="1:4">
      <c r="A264" s="105" t="s">
        <v>165</v>
      </c>
      <c r="B264" s="105" t="s">
        <v>172</v>
      </c>
      <c r="C264" s="105" t="s">
        <v>610</v>
      </c>
      <c r="D264" s="106" t="s">
        <v>1243</v>
      </c>
    </row>
    <row r="265" spans="1:4">
      <c r="A265" s="105" t="s">
        <v>165</v>
      </c>
      <c r="B265" s="105" t="s">
        <v>172</v>
      </c>
      <c r="C265" s="105" t="s">
        <v>619</v>
      </c>
      <c r="D265" s="106" t="s">
        <v>1106</v>
      </c>
    </row>
    <row r="266" spans="1:4">
      <c r="A266" s="59" t="s">
        <v>1240</v>
      </c>
      <c r="B266" s="59" t="s">
        <v>172</v>
      </c>
      <c r="C266" s="59" t="s">
        <v>565</v>
      </c>
      <c r="D266" s="103" t="s">
        <v>566</v>
      </c>
    </row>
    <row r="267" spans="1:4">
      <c r="A267" s="59" t="s">
        <v>1240</v>
      </c>
      <c r="B267" s="59" t="s">
        <v>172</v>
      </c>
      <c r="C267" s="59" t="s">
        <v>569</v>
      </c>
      <c r="D267" s="103" t="s">
        <v>570</v>
      </c>
    </row>
    <row r="268" spans="1:4">
      <c r="A268" s="59" t="s">
        <v>1240</v>
      </c>
      <c r="B268" s="59" t="s">
        <v>172</v>
      </c>
      <c r="C268" s="59" t="s">
        <v>567</v>
      </c>
      <c r="D268" s="103" t="s">
        <v>568</v>
      </c>
    </row>
    <row r="269" spans="1:4">
      <c r="A269" s="59" t="s">
        <v>1240</v>
      </c>
      <c r="B269" s="59" t="s">
        <v>172</v>
      </c>
      <c r="C269" s="59" t="s">
        <v>563</v>
      </c>
      <c r="D269" s="103" t="s">
        <v>564</v>
      </c>
    </row>
    <row r="270" spans="1:4">
      <c r="A270" s="59" t="s">
        <v>162</v>
      </c>
      <c r="B270" s="59" t="s">
        <v>172</v>
      </c>
      <c r="C270" s="59" t="s">
        <v>555</v>
      </c>
      <c r="D270" s="103" t="s">
        <v>556</v>
      </c>
    </row>
    <row r="271" spans="1:4">
      <c r="A271" s="59" t="s">
        <v>162</v>
      </c>
      <c r="B271" s="59" t="s">
        <v>172</v>
      </c>
      <c r="C271" s="59" t="s">
        <v>553</v>
      </c>
      <c r="D271" s="103" t="s">
        <v>554</v>
      </c>
    </row>
    <row r="272" spans="1:4">
      <c r="A272" s="59" t="s">
        <v>162</v>
      </c>
      <c r="B272" s="59" t="s">
        <v>172</v>
      </c>
      <c r="C272" s="59" t="s">
        <v>551</v>
      </c>
      <c r="D272" s="103" t="s">
        <v>552</v>
      </c>
    </row>
    <row r="273" spans="1:4">
      <c r="A273" s="59" t="s">
        <v>162</v>
      </c>
      <c r="B273" s="59" t="s">
        <v>172</v>
      </c>
      <c r="C273" s="59" t="s">
        <v>561</v>
      </c>
      <c r="D273" s="103" t="s">
        <v>562</v>
      </c>
    </row>
    <row r="274" spans="1:4">
      <c r="A274" s="59" t="s">
        <v>162</v>
      </c>
      <c r="B274" s="59" t="s">
        <v>172</v>
      </c>
      <c r="C274" s="59" t="s">
        <v>557</v>
      </c>
      <c r="D274" s="103" t="s">
        <v>558</v>
      </c>
    </row>
    <row r="275" spans="1:4">
      <c r="A275" s="59" t="s">
        <v>162</v>
      </c>
      <c r="B275" s="59" t="s">
        <v>172</v>
      </c>
      <c r="C275" s="59" t="s">
        <v>559</v>
      </c>
      <c r="D275" s="103" t="s">
        <v>560</v>
      </c>
    </row>
    <row r="276" spans="1:4">
      <c r="A276" s="59" t="s">
        <v>160</v>
      </c>
      <c r="B276" s="59" t="s">
        <v>172</v>
      </c>
      <c r="C276" s="59" t="s">
        <v>532</v>
      </c>
      <c r="D276" s="103" t="s">
        <v>533</v>
      </c>
    </row>
    <row r="277" spans="1:4">
      <c r="A277" s="59" t="s">
        <v>160</v>
      </c>
      <c r="B277" s="59" t="s">
        <v>172</v>
      </c>
      <c r="C277" s="59" t="s">
        <v>531</v>
      </c>
      <c r="D277" s="103" t="s">
        <v>1037</v>
      </c>
    </row>
    <row r="278" spans="1:4">
      <c r="A278" s="59" t="s">
        <v>161</v>
      </c>
      <c r="B278" s="59" t="s">
        <v>172</v>
      </c>
      <c r="C278" s="59" t="s">
        <v>542</v>
      </c>
      <c r="D278" s="103" t="s">
        <v>543</v>
      </c>
    </row>
    <row r="279" spans="1:4">
      <c r="A279" s="59" t="s">
        <v>161</v>
      </c>
      <c r="B279" s="59" t="s">
        <v>172</v>
      </c>
      <c r="C279" s="59" t="s">
        <v>548</v>
      </c>
      <c r="D279" s="103" t="s">
        <v>1147</v>
      </c>
    </row>
    <row r="280" spans="1:4">
      <c r="A280" s="59" t="s">
        <v>161</v>
      </c>
      <c r="B280" s="59" t="s">
        <v>172</v>
      </c>
      <c r="C280" s="59" t="s">
        <v>549</v>
      </c>
      <c r="D280" s="103" t="s">
        <v>550</v>
      </c>
    </row>
    <row r="281" spans="1:4">
      <c r="A281" s="59" t="s">
        <v>161</v>
      </c>
      <c r="B281" s="59" t="s">
        <v>172</v>
      </c>
      <c r="C281" s="59" t="s">
        <v>540</v>
      </c>
      <c r="D281" s="103" t="s">
        <v>541</v>
      </c>
    </row>
    <row r="282" spans="1:4">
      <c r="A282" s="59" t="s">
        <v>161</v>
      </c>
      <c r="B282" s="59" t="s">
        <v>172</v>
      </c>
      <c r="C282" s="59" t="s">
        <v>536</v>
      </c>
      <c r="D282" s="103" t="s">
        <v>537</v>
      </c>
    </row>
    <row r="283" spans="1:4">
      <c r="A283" s="59" t="s">
        <v>161</v>
      </c>
      <c r="B283" s="59" t="s">
        <v>172</v>
      </c>
      <c r="C283" s="59" t="s">
        <v>546</v>
      </c>
      <c r="D283" s="103" t="s">
        <v>547</v>
      </c>
    </row>
    <row r="284" spans="1:4">
      <c r="A284" s="59" t="s">
        <v>161</v>
      </c>
      <c r="B284" s="59" t="s">
        <v>172</v>
      </c>
      <c r="C284" s="59" t="s">
        <v>534</v>
      </c>
      <c r="D284" s="103" t="s">
        <v>535</v>
      </c>
    </row>
    <row r="285" spans="1:4">
      <c r="A285" s="59" t="s">
        <v>161</v>
      </c>
      <c r="B285" s="59" t="s">
        <v>172</v>
      </c>
      <c r="C285" s="59" t="s">
        <v>544</v>
      </c>
      <c r="D285" s="103" t="s">
        <v>1287</v>
      </c>
    </row>
    <row r="286" spans="1:4">
      <c r="A286" s="59" t="s">
        <v>161</v>
      </c>
      <c r="B286" s="59" t="s">
        <v>172</v>
      </c>
      <c r="C286" s="59" t="s">
        <v>545</v>
      </c>
      <c r="D286" s="103" t="s">
        <v>1171</v>
      </c>
    </row>
    <row r="287" spans="1:4">
      <c r="A287" s="10" t="s">
        <v>161</v>
      </c>
      <c r="B287" s="10" t="s">
        <v>172</v>
      </c>
      <c r="C287" s="10" t="s">
        <v>538</v>
      </c>
      <c r="D287" s="107" t="s">
        <v>539</v>
      </c>
    </row>
    <row r="288" spans="1:4">
      <c r="A288" s="65" t="s">
        <v>633</v>
      </c>
      <c r="B288" s="65" t="s">
        <v>66</v>
      </c>
      <c r="C288" s="64" t="s">
        <v>635</v>
      </c>
      <c r="D288" s="64" t="s">
        <v>636</v>
      </c>
    </row>
    <row r="289" spans="1:4">
      <c r="A289" s="65" t="s">
        <v>633</v>
      </c>
      <c r="B289" s="65" t="s">
        <v>66</v>
      </c>
      <c r="C289" s="64" t="s">
        <v>634</v>
      </c>
      <c r="D289" s="64" t="s">
        <v>1288</v>
      </c>
    </row>
    <row r="290" spans="1:4">
      <c r="A290" s="64" t="s">
        <v>72</v>
      </c>
      <c r="B290" s="66" t="s">
        <v>66</v>
      </c>
      <c r="C290" s="66" t="s">
        <v>654</v>
      </c>
      <c r="D290" s="66" t="s">
        <v>1289</v>
      </c>
    </row>
    <row r="291" spans="1:4" ht="15.75">
      <c r="A291" s="64" t="s">
        <v>72</v>
      </c>
      <c r="B291" s="66" t="s">
        <v>66</v>
      </c>
      <c r="C291" s="67" t="s">
        <v>651</v>
      </c>
      <c r="D291" s="68" t="s">
        <v>652</v>
      </c>
    </row>
    <row r="292" spans="1:4">
      <c r="A292" s="64" t="s">
        <v>72</v>
      </c>
      <c r="B292" s="66" t="s">
        <v>66</v>
      </c>
      <c r="C292" s="66" t="s">
        <v>641</v>
      </c>
      <c r="D292" s="62" t="s">
        <v>1174</v>
      </c>
    </row>
    <row r="293" spans="1:4">
      <c r="A293" s="64" t="s">
        <v>72</v>
      </c>
      <c r="B293" s="66" t="s">
        <v>66</v>
      </c>
      <c r="C293" s="66" t="s">
        <v>658</v>
      </c>
      <c r="D293" s="66" t="s">
        <v>659</v>
      </c>
    </row>
    <row r="294" spans="1:4">
      <c r="A294" s="64" t="s">
        <v>72</v>
      </c>
      <c r="B294" s="66" t="s">
        <v>66</v>
      </c>
      <c r="C294" s="66" t="s">
        <v>648</v>
      </c>
      <c r="D294" s="66" t="s">
        <v>649</v>
      </c>
    </row>
    <row r="295" spans="1:4">
      <c r="A295" s="64" t="s">
        <v>72</v>
      </c>
      <c r="B295" s="66" t="s">
        <v>66</v>
      </c>
      <c r="C295" s="66" t="s">
        <v>656</v>
      </c>
      <c r="D295" s="66" t="s">
        <v>657</v>
      </c>
    </row>
    <row r="296" spans="1:4">
      <c r="A296" s="64" t="s">
        <v>72</v>
      </c>
      <c r="B296" s="66" t="s">
        <v>66</v>
      </c>
      <c r="C296" s="66" t="s">
        <v>639</v>
      </c>
      <c r="D296" s="66" t="s">
        <v>640</v>
      </c>
    </row>
    <row r="297" spans="1:4">
      <c r="A297" s="64" t="s">
        <v>72</v>
      </c>
      <c r="B297" s="66" t="s">
        <v>66</v>
      </c>
      <c r="C297" s="66" t="s">
        <v>655</v>
      </c>
      <c r="D297" s="66" t="s">
        <v>1290</v>
      </c>
    </row>
    <row r="298" spans="1:4">
      <c r="A298" s="64" t="s">
        <v>72</v>
      </c>
      <c r="B298" s="66" t="s">
        <v>66</v>
      </c>
      <c r="C298" s="66" t="s">
        <v>653</v>
      </c>
      <c r="D298" s="66" t="s">
        <v>1291</v>
      </c>
    </row>
    <row r="299" spans="1:4">
      <c r="A299" s="64" t="s">
        <v>72</v>
      </c>
      <c r="B299" s="66" t="s">
        <v>66</v>
      </c>
      <c r="C299" s="66" t="s">
        <v>642</v>
      </c>
      <c r="D299" s="66" t="s">
        <v>643</v>
      </c>
    </row>
    <row r="300" spans="1:4">
      <c r="A300" s="64" t="s">
        <v>72</v>
      </c>
      <c r="B300" s="66" t="s">
        <v>66</v>
      </c>
      <c r="C300" s="66" t="s">
        <v>650</v>
      </c>
      <c r="D300" s="66" t="s">
        <v>1292</v>
      </c>
    </row>
    <row r="301" spans="1:4">
      <c r="A301" s="64" t="s">
        <v>72</v>
      </c>
      <c r="B301" s="66" t="s">
        <v>66</v>
      </c>
      <c r="C301" s="66" t="s">
        <v>646</v>
      </c>
      <c r="D301" s="66" t="s">
        <v>647</v>
      </c>
    </row>
    <row r="302" spans="1:4">
      <c r="A302" s="64" t="s">
        <v>72</v>
      </c>
      <c r="B302" s="66" t="s">
        <v>66</v>
      </c>
      <c r="C302" s="64" t="s">
        <v>637</v>
      </c>
      <c r="D302" s="64" t="s">
        <v>638</v>
      </c>
    </row>
    <row r="303" spans="1:4">
      <c r="A303" s="64" t="s">
        <v>72</v>
      </c>
      <c r="B303" s="64" t="s">
        <v>66</v>
      </c>
      <c r="C303" s="64" t="s">
        <v>644</v>
      </c>
      <c r="D303" s="64" t="s">
        <v>645</v>
      </c>
    </row>
    <row r="304" spans="1:4">
      <c r="A304" s="84" t="s">
        <v>69</v>
      </c>
      <c r="B304" s="82" t="s">
        <v>66</v>
      </c>
      <c r="C304" s="59" t="s">
        <v>632</v>
      </c>
      <c r="D304" s="59" t="s">
        <v>1153</v>
      </c>
    </row>
    <row r="305" spans="1:4">
      <c r="A305" s="84" t="s">
        <v>69</v>
      </c>
      <c r="B305" s="82" t="s">
        <v>66</v>
      </c>
      <c r="C305" s="59" t="s">
        <v>630</v>
      </c>
      <c r="D305" s="59" t="s">
        <v>631</v>
      </c>
    </row>
    <row r="306" spans="1:4">
      <c r="A306" s="106" t="s">
        <v>65</v>
      </c>
      <c r="B306" s="82" t="s">
        <v>66</v>
      </c>
      <c r="C306" s="59" t="s">
        <v>620</v>
      </c>
      <c r="D306" s="59" t="s">
        <v>1048</v>
      </c>
    </row>
    <row r="307" spans="1:4">
      <c r="A307" s="106" t="s">
        <v>65</v>
      </c>
      <c r="B307" s="82" t="s">
        <v>66</v>
      </c>
      <c r="C307" s="59" t="s">
        <v>622</v>
      </c>
      <c r="D307" s="59" t="s">
        <v>1049</v>
      </c>
    </row>
    <row r="308" spans="1:4">
      <c r="A308" s="106" t="s">
        <v>65</v>
      </c>
      <c r="B308" s="82" t="s">
        <v>66</v>
      </c>
      <c r="C308" s="59" t="s">
        <v>623</v>
      </c>
      <c r="D308" s="59" t="s">
        <v>1050</v>
      </c>
    </row>
    <row r="309" spans="1:4">
      <c r="A309" s="84" t="s">
        <v>73</v>
      </c>
      <c r="B309" s="82" t="s">
        <v>66</v>
      </c>
      <c r="C309" s="59" t="s">
        <v>627</v>
      </c>
      <c r="D309" s="59" t="s">
        <v>1154</v>
      </c>
    </row>
    <row r="310" spans="1:4">
      <c r="A310" s="84" t="s">
        <v>73</v>
      </c>
      <c r="B310" s="82" t="s">
        <v>66</v>
      </c>
      <c r="C310" s="59" t="s">
        <v>628</v>
      </c>
      <c r="D310" s="59" t="s">
        <v>629</v>
      </c>
    </row>
    <row r="311" spans="1:4">
      <c r="A311" s="84" t="s">
        <v>73</v>
      </c>
      <c r="B311" s="82" t="s">
        <v>66</v>
      </c>
      <c r="C311" s="59" t="s">
        <v>624</v>
      </c>
      <c r="D311" s="59" t="s">
        <v>625</v>
      </c>
    </row>
    <row r="312" spans="1:4">
      <c r="A312" s="84" t="s">
        <v>73</v>
      </c>
      <c r="B312" s="82" t="s">
        <v>66</v>
      </c>
      <c r="C312" s="59" t="s">
        <v>626</v>
      </c>
      <c r="D312" s="59" t="s">
        <v>1051</v>
      </c>
    </row>
    <row r="313" spans="1:4">
      <c r="A313" s="2" t="s">
        <v>74</v>
      </c>
      <c r="B313" s="2" t="s">
        <v>66</v>
      </c>
      <c r="C313" s="2" t="s">
        <v>679</v>
      </c>
      <c r="D313" s="2" t="s">
        <v>680</v>
      </c>
    </row>
    <row r="314" spans="1:4">
      <c r="A314" s="2" t="s">
        <v>74</v>
      </c>
      <c r="B314" s="2" t="s">
        <v>66</v>
      </c>
      <c r="C314" s="2" t="s">
        <v>668</v>
      </c>
      <c r="D314" s="2" t="s">
        <v>669</v>
      </c>
    </row>
    <row r="315" spans="1:4">
      <c r="A315" s="2" t="s">
        <v>74</v>
      </c>
      <c r="B315" s="2" t="s">
        <v>66</v>
      </c>
      <c r="C315" s="2" t="s">
        <v>672</v>
      </c>
      <c r="D315" s="2" t="s">
        <v>673</v>
      </c>
    </row>
    <row r="316" spans="1:4">
      <c r="A316" s="2" t="s">
        <v>74</v>
      </c>
      <c r="B316" s="2" t="s">
        <v>66</v>
      </c>
      <c r="C316" s="2" t="s">
        <v>677</v>
      </c>
      <c r="D316" s="2" t="s">
        <v>377</v>
      </c>
    </row>
    <row r="317" spans="1:4">
      <c r="A317" s="2" t="s">
        <v>74</v>
      </c>
      <c r="B317" s="2" t="s">
        <v>66</v>
      </c>
      <c r="C317" s="2" t="s">
        <v>678</v>
      </c>
      <c r="D317" s="2" t="s">
        <v>1293</v>
      </c>
    </row>
    <row r="318" spans="1:4">
      <c r="A318" s="2" t="s">
        <v>74</v>
      </c>
      <c r="B318" s="2" t="s">
        <v>66</v>
      </c>
      <c r="C318" s="2" t="s">
        <v>670</v>
      </c>
      <c r="D318" s="2" t="s">
        <v>671</v>
      </c>
    </row>
    <row r="319" spans="1:4">
      <c r="A319" s="2" t="s">
        <v>74</v>
      </c>
      <c r="B319" s="2" t="s">
        <v>66</v>
      </c>
      <c r="C319" s="2" t="s">
        <v>675</v>
      </c>
      <c r="D319" s="2" t="s">
        <v>676</v>
      </c>
    </row>
    <row r="320" spans="1:4">
      <c r="A320" s="2" t="s">
        <v>74</v>
      </c>
      <c r="B320" s="2" t="s">
        <v>66</v>
      </c>
      <c r="C320" s="2" t="s">
        <v>674</v>
      </c>
      <c r="D320" s="2" t="s">
        <v>1088</v>
      </c>
    </row>
    <row r="321" spans="1:4">
      <c r="A321" s="2" t="s">
        <v>76</v>
      </c>
      <c r="B321" s="2" t="s">
        <v>66</v>
      </c>
      <c r="C321" s="2" t="s">
        <v>683</v>
      </c>
      <c r="D321" s="2" t="s">
        <v>1294</v>
      </c>
    </row>
    <row r="322" spans="1:4">
      <c r="A322" s="2" t="s">
        <v>76</v>
      </c>
      <c r="B322" s="2" t="s">
        <v>66</v>
      </c>
      <c r="C322" s="2" t="s">
        <v>681</v>
      </c>
      <c r="D322" s="2" t="s">
        <v>682</v>
      </c>
    </row>
    <row r="323" spans="1:4">
      <c r="A323" s="2" t="s">
        <v>76</v>
      </c>
      <c r="B323" s="2" t="s">
        <v>66</v>
      </c>
      <c r="C323" s="2" t="s">
        <v>1107</v>
      </c>
      <c r="D323" s="2" t="s">
        <v>1108</v>
      </c>
    </row>
    <row r="324" spans="1:4">
      <c r="A324" s="2" t="s">
        <v>79</v>
      </c>
      <c r="B324" s="2" t="s">
        <v>66</v>
      </c>
      <c r="C324" s="2" t="s">
        <v>664</v>
      </c>
      <c r="D324" s="2" t="s">
        <v>665</v>
      </c>
    </row>
    <row r="325" spans="1:4">
      <c r="A325" s="2" t="s">
        <v>79</v>
      </c>
      <c r="B325" s="2" t="s">
        <v>66</v>
      </c>
      <c r="C325" s="2" t="s">
        <v>663</v>
      </c>
      <c r="D325" s="2" t="s">
        <v>667</v>
      </c>
    </row>
    <row r="326" spans="1:4">
      <c r="A326" s="2" t="s">
        <v>79</v>
      </c>
      <c r="B326" s="2" t="s">
        <v>66</v>
      </c>
      <c r="C326" s="2" t="s">
        <v>660</v>
      </c>
      <c r="D326" s="2" t="s">
        <v>1052</v>
      </c>
    </row>
    <row r="327" spans="1:4">
      <c r="A327" s="2" t="s">
        <v>79</v>
      </c>
      <c r="B327" s="2" t="s">
        <v>66</v>
      </c>
      <c r="C327" s="2" t="s">
        <v>661</v>
      </c>
      <c r="D327" s="2" t="s">
        <v>662</v>
      </c>
    </row>
    <row r="328" spans="1:4">
      <c r="A328" s="2" t="s">
        <v>79</v>
      </c>
      <c r="B328" s="2" t="s">
        <v>66</v>
      </c>
      <c r="C328" s="2" t="s">
        <v>666</v>
      </c>
      <c r="D328" s="2" t="s">
        <v>667</v>
      </c>
    </row>
    <row r="329" spans="1:4">
      <c r="A329" s="110" t="s">
        <v>85</v>
      </c>
      <c r="B329" s="111" t="s">
        <v>66</v>
      </c>
      <c r="C329" s="110" t="s">
        <v>711</v>
      </c>
      <c r="D329" s="110" t="s">
        <v>712</v>
      </c>
    </row>
    <row r="330" spans="1:4">
      <c r="A330" s="110" t="s">
        <v>85</v>
      </c>
      <c r="B330" s="111" t="s">
        <v>66</v>
      </c>
      <c r="C330" s="110" t="s">
        <v>715</v>
      </c>
      <c r="D330" s="110" t="s">
        <v>1109</v>
      </c>
    </row>
    <row r="331" spans="1:4">
      <c r="A331" s="110" t="s">
        <v>85</v>
      </c>
      <c r="B331" s="111" t="s">
        <v>66</v>
      </c>
      <c r="C331" s="110" t="s">
        <v>714</v>
      </c>
      <c r="D331" s="110" t="s">
        <v>1091</v>
      </c>
    </row>
    <row r="332" spans="1:4">
      <c r="A332" s="110" t="s">
        <v>85</v>
      </c>
      <c r="B332" s="111" t="s">
        <v>66</v>
      </c>
      <c r="C332" s="110" t="s">
        <v>713</v>
      </c>
      <c r="D332" s="110" t="s">
        <v>1090</v>
      </c>
    </row>
    <row r="333" spans="1:4">
      <c r="A333" s="108" t="s">
        <v>85</v>
      </c>
      <c r="B333" s="109" t="s">
        <v>66</v>
      </c>
      <c r="C333" s="108" t="s">
        <v>716</v>
      </c>
      <c r="D333" s="108" t="s">
        <v>1092</v>
      </c>
    </row>
    <row r="334" spans="1:4">
      <c r="A334" s="110" t="s">
        <v>80</v>
      </c>
      <c r="B334" s="111" t="s">
        <v>66</v>
      </c>
      <c r="C334" s="110" t="s">
        <v>717</v>
      </c>
      <c r="D334" s="110" t="s">
        <v>1089</v>
      </c>
    </row>
    <row r="335" spans="1:4">
      <c r="A335" s="110" t="s">
        <v>80</v>
      </c>
      <c r="B335" s="111" t="s">
        <v>66</v>
      </c>
      <c r="C335" s="110" t="s">
        <v>718</v>
      </c>
      <c r="D335" s="110" t="s">
        <v>719</v>
      </c>
    </row>
    <row r="336" spans="1:4">
      <c r="A336" s="110" t="s">
        <v>80</v>
      </c>
      <c r="B336" s="111" t="s">
        <v>66</v>
      </c>
      <c r="C336" s="110" t="s">
        <v>720</v>
      </c>
      <c r="D336" s="110" t="s">
        <v>721</v>
      </c>
    </row>
    <row r="337" spans="1:4">
      <c r="A337" s="110" t="s">
        <v>80</v>
      </c>
      <c r="B337" s="111" t="s">
        <v>66</v>
      </c>
      <c r="C337" s="110" t="s">
        <v>722</v>
      </c>
      <c r="D337" s="110" t="s">
        <v>723</v>
      </c>
    </row>
    <row r="338" spans="1:4">
      <c r="A338" s="110" t="s">
        <v>84</v>
      </c>
      <c r="B338" s="111" t="s">
        <v>66</v>
      </c>
      <c r="C338" s="110" t="s">
        <v>703</v>
      </c>
      <c r="D338" s="110" t="s">
        <v>704</v>
      </c>
    </row>
    <row r="339" spans="1:4">
      <c r="A339" s="110" t="s">
        <v>84</v>
      </c>
      <c r="B339" s="111" t="s">
        <v>66</v>
      </c>
      <c r="C339" s="110" t="s">
        <v>705</v>
      </c>
      <c r="D339" s="110" t="s">
        <v>706</v>
      </c>
    </row>
    <row r="340" spans="1:4">
      <c r="A340" s="110" t="s">
        <v>84</v>
      </c>
      <c r="B340" s="111" t="s">
        <v>66</v>
      </c>
      <c r="C340" s="110" t="s">
        <v>707</v>
      </c>
      <c r="D340" s="110" t="s">
        <v>1175</v>
      </c>
    </row>
    <row r="341" spans="1:4">
      <c r="A341" s="112" t="s">
        <v>84</v>
      </c>
      <c r="B341" s="113" t="s">
        <v>66</v>
      </c>
      <c r="C341" s="112" t="s">
        <v>701</v>
      </c>
      <c r="D341" s="112" t="s">
        <v>1054</v>
      </c>
    </row>
    <row r="342" spans="1:4">
      <c r="A342" s="108" t="s">
        <v>84</v>
      </c>
      <c r="B342" s="109" t="s">
        <v>66</v>
      </c>
      <c r="C342" s="108" t="s">
        <v>702</v>
      </c>
      <c r="D342" s="108" t="s">
        <v>1055</v>
      </c>
    </row>
    <row r="343" spans="1:4">
      <c r="A343" s="110" t="s">
        <v>84</v>
      </c>
      <c r="B343" s="111" t="s">
        <v>66</v>
      </c>
      <c r="C343" s="110" t="s">
        <v>708</v>
      </c>
      <c r="D343" s="110" t="s">
        <v>1056</v>
      </c>
    </row>
    <row r="344" spans="1:4">
      <c r="A344" s="110" t="s">
        <v>68</v>
      </c>
      <c r="B344" s="111" t="s">
        <v>66</v>
      </c>
      <c r="C344" s="110" t="s">
        <v>710</v>
      </c>
      <c r="D344" s="110" t="s">
        <v>1176</v>
      </c>
    </row>
    <row r="345" spans="1:4">
      <c r="A345" s="110" t="s">
        <v>68</v>
      </c>
      <c r="B345" s="111" t="s">
        <v>66</v>
      </c>
      <c r="C345" s="110" t="s">
        <v>709</v>
      </c>
      <c r="D345" s="110" t="s">
        <v>1053</v>
      </c>
    </row>
    <row r="346" spans="1:4">
      <c r="A346" s="117" t="s">
        <v>83</v>
      </c>
      <c r="B346" s="117" t="s">
        <v>66</v>
      </c>
      <c r="C346" s="117" t="s">
        <v>730</v>
      </c>
      <c r="D346" s="117" t="s">
        <v>476</v>
      </c>
    </row>
    <row r="347" spans="1:4">
      <c r="A347" s="117" t="s">
        <v>83</v>
      </c>
      <c r="B347" s="117" t="s">
        <v>66</v>
      </c>
      <c r="C347" s="117" t="s">
        <v>727</v>
      </c>
      <c r="D347" s="117" t="s">
        <v>1057</v>
      </c>
    </row>
    <row r="348" spans="1:4">
      <c r="A348" s="117" t="s">
        <v>83</v>
      </c>
      <c r="B348" s="117" t="s">
        <v>66</v>
      </c>
      <c r="C348" s="117" t="s">
        <v>728</v>
      </c>
      <c r="D348" s="117" t="s">
        <v>729</v>
      </c>
    </row>
    <row r="349" spans="1:4">
      <c r="A349" s="117" t="s">
        <v>83</v>
      </c>
      <c r="B349" s="117" t="s">
        <v>66</v>
      </c>
      <c r="C349" s="117" t="s">
        <v>726</v>
      </c>
      <c r="D349" s="117" t="s">
        <v>1206</v>
      </c>
    </row>
    <row r="350" spans="1:4">
      <c r="A350" s="114" t="s">
        <v>1244</v>
      </c>
      <c r="B350" s="115" t="s">
        <v>66</v>
      </c>
      <c r="C350" s="115" t="s">
        <v>725</v>
      </c>
      <c r="D350" s="115" t="s">
        <v>1207</v>
      </c>
    </row>
    <row r="351" spans="1:4">
      <c r="A351" s="116" t="s">
        <v>1244</v>
      </c>
      <c r="B351" s="117" t="s">
        <v>66</v>
      </c>
      <c r="C351" s="117" t="s">
        <v>724</v>
      </c>
      <c r="D351" s="117" t="s">
        <v>948</v>
      </c>
    </row>
    <row r="352" spans="1:4">
      <c r="A352" s="129" t="s">
        <v>88</v>
      </c>
      <c r="B352" s="60" t="s">
        <v>66</v>
      </c>
      <c r="C352" s="69" t="s">
        <v>747</v>
      </c>
      <c r="D352" s="137" t="s">
        <v>1177</v>
      </c>
    </row>
    <row r="353" spans="1:4">
      <c r="A353" s="130" t="s">
        <v>88</v>
      </c>
      <c r="B353" s="60" t="s">
        <v>66</v>
      </c>
      <c r="C353" s="69" t="s">
        <v>1178</v>
      </c>
      <c r="D353" s="69" t="s">
        <v>1179</v>
      </c>
    </row>
    <row r="354" spans="1:4">
      <c r="A354" s="129" t="s">
        <v>88</v>
      </c>
      <c r="B354" s="60" t="s">
        <v>66</v>
      </c>
      <c r="C354" s="69" t="s">
        <v>734</v>
      </c>
      <c r="D354" s="69" t="s">
        <v>1180</v>
      </c>
    </row>
    <row r="355" spans="1:4">
      <c r="A355" s="128" t="s">
        <v>88</v>
      </c>
      <c r="B355" s="133" t="s">
        <v>66</v>
      </c>
      <c r="C355" s="132" t="s">
        <v>748</v>
      </c>
      <c r="D355" s="132" t="s">
        <v>1181</v>
      </c>
    </row>
    <row r="356" spans="1:4">
      <c r="A356" s="61" t="s">
        <v>88</v>
      </c>
      <c r="B356" s="60" t="s">
        <v>66</v>
      </c>
      <c r="C356" s="69" t="s">
        <v>743</v>
      </c>
      <c r="D356" s="69" t="s">
        <v>744</v>
      </c>
    </row>
    <row r="357" spans="1:4">
      <c r="A357" s="61" t="s">
        <v>88</v>
      </c>
      <c r="B357" s="60" t="s">
        <v>66</v>
      </c>
      <c r="C357" s="69" t="s">
        <v>735</v>
      </c>
      <c r="D357" s="69" t="s">
        <v>736</v>
      </c>
    </row>
    <row r="358" spans="1:4">
      <c r="A358" s="61" t="s">
        <v>88</v>
      </c>
      <c r="B358" s="60" t="s">
        <v>66</v>
      </c>
      <c r="C358" s="69" t="s">
        <v>746</v>
      </c>
      <c r="D358" s="69" t="s">
        <v>1182</v>
      </c>
    </row>
    <row r="359" spans="1:4">
      <c r="A359" s="61" t="s">
        <v>88</v>
      </c>
      <c r="B359" s="60" t="s">
        <v>66</v>
      </c>
      <c r="C359" s="69" t="s">
        <v>737</v>
      </c>
      <c r="D359" s="69" t="s">
        <v>738</v>
      </c>
    </row>
    <row r="360" spans="1:4">
      <c r="A360" s="61" t="s">
        <v>88</v>
      </c>
      <c r="B360" s="60" t="s">
        <v>66</v>
      </c>
      <c r="C360" s="69" t="s">
        <v>745</v>
      </c>
      <c r="D360" s="69" t="s">
        <v>1183</v>
      </c>
    </row>
    <row r="361" spans="1:4">
      <c r="A361" s="60" t="s">
        <v>88</v>
      </c>
      <c r="B361" s="60" t="s">
        <v>66</v>
      </c>
      <c r="C361" s="63" t="s">
        <v>740</v>
      </c>
      <c r="D361" s="63" t="s">
        <v>1184</v>
      </c>
    </row>
    <row r="362" spans="1:4">
      <c r="A362" s="61" t="s">
        <v>88</v>
      </c>
      <c r="B362" s="60" t="s">
        <v>66</v>
      </c>
      <c r="C362" s="69" t="s">
        <v>742</v>
      </c>
      <c r="D362" s="69" t="s">
        <v>1185</v>
      </c>
    </row>
    <row r="363" spans="1:4">
      <c r="A363" s="61" t="s">
        <v>88</v>
      </c>
      <c r="B363" s="60" t="s">
        <v>66</v>
      </c>
      <c r="C363" s="69" t="s">
        <v>1186</v>
      </c>
      <c r="D363" s="69" t="s">
        <v>1187</v>
      </c>
    </row>
    <row r="364" spans="1:4">
      <c r="A364" s="61" t="s">
        <v>88</v>
      </c>
      <c r="B364" s="60" t="s">
        <v>66</v>
      </c>
      <c r="C364" s="69" t="s">
        <v>739</v>
      </c>
      <c r="D364" s="69" t="s">
        <v>1245</v>
      </c>
    </row>
    <row r="365" spans="1:4">
      <c r="A365" s="61" t="s">
        <v>88</v>
      </c>
      <c r="B365" s="60" t="s">
        <v>66</v>
      </c>
      <c r="C365" s="69" t="s">
        <v>741</v>
      </c>
      <c r="D365" s="69" t="s">
        <v>1188</v>
      </c>
    </row>
    <row r="366" spans="1:4">
      <c r="A366" s="61" t="s">
        <v>86</v>
      </c>
      <c r="B366" s="60" t="s">
        <v>66</v>
      </c>
      <c r="C366" s="69" t="s">
        <v>733</v>
      </c>
      <c r="D366" s="69" t="s">
        <v>1189</v>
      </c>
    </row>
    <row r="367" spans="1:4">
      <c r="A367" s="61" t="s">
        <v>86</v>
      </c>
      <c r="B367" s="60" t="s">
        <v>66</v>
      </c>
      <c r="C367" s="69" t="s">
        <v>731</v>
      </c>
      <c r="D367" s="69" t="s">
        <v>732</v>
      </c>
    </row>
    <row r="368" spans="1:4">
      <c r="A368" s="69" t="s">
        <v>78</v>
      </c>
      <c r="B368" s="69" t="s">
        <v>66</v>
      </c>
      <c r="C368" s="69" t="s">
        <v>696</v>
      </c>
      <c r="D368" s="69" t="s">
        <v>697</v>
      </c>
    </row>
    <row r="369" spans="1:4">
      <c r="A369" s="69" t="s">
        <v>78</v>
      </c>
      <c r="B369" s="69" t="s">
        <v>66</v>
      </c>
      <c r="C369" s="69" t="s">
        <v>694</v>
      </c>
      <c r="D369" s="69" t="s">
        <v>695</v>
      </c>
    </row>
    <row r="370" spans="1:4">
      <c r="A370" s="69" t="s">
        <v>78</v>
      </c>
      <c r="B370" s="69" t="s">
        <v>66</v>
      </c>
      <c r="C370" s="69" t="s">
        <v>690</v>
      </c>
      <c r="D370" s="69" t="s">
        <v>691</v>
      </c>
    </row>
    <row r="371" spans="1:4">
      <c r="A371" s="69" t="s">
        <v>78</v>
      </c>
      <c r="B371" s="69" t="s">
        <v>66</v>
      </c>
      <c r="C371" s="69" t="s">
        <v>688</v>
      </c>
      <c r="D371" s="69" t="s">
        <v>689</v>
      </c>
    </row>
    <row r="372" spans="1:4">
      <c r="A372" s="69" t="s">
        <v>78</v>
      </c>
      <c r="B372" s="69" t="s">
        <v>66</v>
      </c>
      <c r="C372" s="69" t="s">
        <v>692</v>
      </c>
      <c r="D372" s="69" t="s">
        <v>693</v>
      </c>
    </row>
    <row r="373" spans="1:4">
      <c r="A373" s="69" t="s">
        <v>78</v>
      </c>
      <c r="B373" s="69" t="s">
        <v>66</v>
      </c>
      <c r="C373" s="69" t="s">
        <v>698</v>
      </c>
      <c r="D373" s="69" t="s">
        <v>699</v>
      </c>
    </row>
    <row r="374" spans="1:4">
      <c r="A374" s="69" t="s">
        <v>78</v>
      </c>
      <c r="B374" s="69" t="s">
        <v>66</v>
      </c>
      <c r="C374" s="69" t="s">
        <v>700</v>
      </c>
      <c r="D374" s="69" t="s">
        <v>253</v>
      </c>
    </row>
    <row r="375" spans="1:4">
      <c r="A375" s="118" t="s">
        <v>89</v>
      </c>
      <c r="B375" s="118" t="s">
        <v>90</v>
      </c>
      <c r="C375" s="119" t="s">
        <v>776</v>
      </c>
      <c r="D375" s="119" t="s">
        <v>1295</v>
      </c>
    </row>
    <row r="376" spans="1:4">
      <c r="A376" s="118" t="s">
        <v>89</v>
      </c>
      <c r="B376" s="118" t="s">
        <v>90</v>
      </c>
      <c r="C376" s="119" t="s">
        <v>770</v>
      </c>
      <c r="D376" s="119" t="s">
        <v>1058</v>
      </c>
    </row>
    <row r="377" spans="1:4">
      <c r="A377" s="118" t="s">
        <v>89</v>
      </c>
      <c r="B377" s="118" t="s">
        <v>90</v>
      </c>
      <c r="C377" s="119" t="s">
        <v>778</v>
      </c>
      <c r="D377" s="119" t="s">
        <v>779</v>
      </c>
    </row>
    <row r="378" spans="1:4">
      <c r="A378" s="118" t="s">
        <v>89</v>
      </c>
      <c r="B378" s="118" t="s">
        <v>90</v>
      </c>
      <c r="C378" s="119" t="s">
        <v>774</v>
      </c>
      <c r="D378" s="119" t="s">
        <v>775</v>
      </c>
    </row>
    <row r="379" spans="1:4">
      <c r="A379" s="118" t="s">
        <v>89</v>
      </c>
      <c r="B379" s="118" t="s">
        <v>90</v>
      </c>
      <c r="C379" s="119" t="s">
        <v>771</v>
      </c>
      <c r="D379" s="119" t="s">
        <v>772</v>
      </c>
    </row>
    <row r="380" spans="1:4">
      <c r="A380" s="118" t="s">
        <v>89</v>
      </c>
      <c r="B380" s="118" t="s">
        <v>90</v>
      </c>
      <c r="C380" s="119" t="s">
        <v>780</v>
      </c>
      <c r="D380" s="119" t="s">
        <v>1208</v>
      </c>
    </row>
    <row r="381" spans="1:4">
      <c r="A381" s="118" t="s">
        <v>89</v>
      </c>
      <c r="B381" s="118" t="s">
        <v>90</v>
      </c>
      <c r="C381" s="119" t="s">
        <v>777</v>
      </c>
      <c r="D381" s="119" t="s">
        <v>1296</v>
      </c>
    </row>
    <row r="382" spans="1:4">
      <c r="A382" s="118" t="s">
        <v>89</v>
      </c>
      <c r="B382" s="118" t="s">
        <v>90</v>
      </c>
      <c r="C382" s="119" t="s">
        <v>773</v>
      </c>
      <c r="D382" s="119" t="s">
        <v>537</v>
      </c>
    </row>
    <row r="383" spans="1:4">
      <c r="A383" s="118" t="s">
        <v>92</v>
      </c>
      <c r="B383" s="118" t="s">
        <v>90</v>
      </c>
      <c r="C383" s="119" t="s">
        <v>781</v>
      </c>
      <c r="D383" s="119" t="s">
        <v>782</v>
      </c>
    </row>
    <row r="384" spans="1:4">
      <c r="A384" s="118" t="s">
        <v>92</v>
      </c>
      <c r="B384" s="118" t="s">
        <v>90</v>
      </c>
      <c r="C384" s="119" t="s">
        <v>783</v>
      </c>
      <c r="D384" s="119" t="s">
        <v>353</v>
      </c>
    </row>
    <row r="385" spans="1:4">
      <c r="A385" s="118" t="s">
        <v>92</v>
      </c>
      <c r="B385" s="118" t="s">
        <v>90</v>
      </c>
      <c r="C385" s="119" t="s">
        <v>786</v>
      </c>
      <c r="D385" s="119" t="s">
        <v>787</v>
      </c>
    </row>
    <row r="386" spans="1:4">
      <c r="A386" s="118" t="s">
        <v>92</v>
      </c>
      <c r="B386" s="118" t="s">
        <v>90</v>
      </c>
      <c r="C386" s="119" t="s">
        <v>784</v>
      </c>
      <c r="D386" s="119" t="s">
        <v>785</v>
      </c>
    </row>
    <row r="387" spans="1:4">
      <c r="A387" s="118" t="s">
        <v>93</v>
      </c>
      <c r="B387" s="118" t="s">
        <v>90</v>
      </c>
      <c r="C387" s="119" t="s">
        <v>788</v>
      </c>
      <c r="D387" s="119" t="s">
        <v>789</v>
      </c>
    </row>
    <row r="388" spans="1:4">
      <c r="A388" s="118" t="s">
        <v>93</v>
      </c>
      <c r="B388" s="118" t="s">
        <v>90</v>
      </c>
      <c r="C388" s="119" t="s">
        <v>790</v>
      </c>
      <c r="D388" s="119" t="s">
        <v>1209</v>
      </c>
    </row>
    <row r="389" spans="1:4">
      <c r="A389" s="118" t="s">
        <v>93</v>
      </c>
      <c r="B389" s="118" t="s">
        <v>90</v>
      </c>
      <c r="C389" s="119" t="s">
        <v>792</v>
      </c>
      <c r="D389" s="119" t="s">
        <v>1210</v>
      </c>
    </row>
    <row r="390" spans="1:4">
      <c r="A390" s="118" t="s">
        <v>93</v>
      </c>
      <c r="B390" s="118" t="s">
        <v>90</v>
      </c>
      <c r="C390" s="119" t="s">
        <v>791</v>
      </c>
      <c r="D390" s="119" t="s">
        <v>1211</v>
      </c>
    </row>
    <row r="391" spans="1:4">
      <c r="A391" s="118" t="s">
        <v>94</v>
      </c>
      <c r="B391" s="118" t="s">
        <v>90</v>
      </c>
      <c r="C391" s="119" t="s">
        <v>793</v>
      </c>
      <c r="D391" s="119" t="s">
        <v>794</v>
      </c>
    </row>
    <row r="392" spans="1:4">
      <c r="A392" s="118" t="s">
        <v>94</v>
      </c>
      <c r="B392" s="118" t="s">
        <v>90</v>
      </c>
      <c r="C392" s="119" t="s">
        <v>795</v>
      </c>
      <c r="D392" s="119" t="s">
        <v>796</v>
      </c>
    </row>
    <row r="393" spans="1:4">
      <c r="A393" s="118" t="s">
        <v>94</v>
      </c>
      <c r="B393" s="118" t="s">
        <v>90</v>
      </c>
      <c r="C393" s="119" t="s">
        <v>797</v>
      </c>
      <c r="D393" s="119" t="s">
        <v>798</v>
      </c>
    </row>
    <row r="394" spans="1:4">
      <c r="A394" s="119" t="s">
        <v>95</v>
      </c>
      <c r="B394" s="119" t="s">
        <v>90</v>
      </c>
      <c r="C394" s="119" t="s">
        <v>803</v>
      </c>
      <c r="D394" s="119" t="s">
        <v>1212</v>
      </c>
    </row>
    <row r="395" spans="1:4">
      <c r="A395" s="119" t="s">
        <v>95</v>
      </c>
      <c r="B395" s="119" t="s">
        <v>90</v>
      </c>
      <c r="C395" s="119" t="s">
        <v>805</v>
      </c>
      <c r="D395" s="119" t="s">
        <v>806</v>
      </c>
    </row>
    <row r="396" spans="1:4">
      <c r="A396" s="119" t="s">
        <v>95</v>
      </c>
      <c r="B396" s="119" t="s">
        <v>90</v>
      </c>
      <c r="C396" s="119" t="s">
        <v>808</v>
      </c>
      <c r="D396" s="119" t="s">
        <v>1089</v>
      </c>
    </row>
    <row r="397" spans="1:4">
      <c r="A397" s="119" t="s">
        <v>95</v>
      </c>
      <c r="B397" s="119" t="s">
        <v>90</v>
      </c>
      <c r="C397" s="119" t="s">
        <v>807</v>
      </c>
      <c r="D397" s="119" t="s">
        <v>1213</v>
      </c>
    </row>
    <row r="398" spans="1:4">
      <c r="A398" s="119" t="s">
        <v>95</v>
      </c>
      <c r="B398" s="119" t="s">
        <v>90</v>
      </c>
      <c r="C398" s="119" t="s">
        <v>804</v>
      </c>
      <c r="D398" s="119" t="s">
        <v>1214</v>
      </c>
    </row>
    <row r="399" spans="1:4">
      <c r="A399" s="119" t="s">
        <v>97</v>
      </c>
      <c r="B399" s="119" t="s">
        <v>90</v>
      </c>
      <c r="C399" s="119" t="s">
        <v>802</v>
      </c>
      <c r="D399" s="119" t="s">
        <v>1215</v>
      </c>
    </row>
    <row r="400" spans="1:4">
      <c r="A400" s="119" t="s">
        <v>97</v>
      </c>
      <c r="B400" s="119" t="s">
        <v>90</v>
      </c>
      <c r="C400" s="119" t="s">
        <v>799</v>
      </c>
      <c r="D400" s="119" t="s">
        <v>1216</v>
      </c>
    </row>
    <row r="401" spans="1:4">
      <c r="A401" s="119" t="s">
        <v>97</v>
      </c>
      <c r="B401" s="119" t="s">
        <v>90</v>
      </c>
      <c r="C401" s="119" t="s">
        <v>801</v>
      </c>
      <c r="D401" s="119" t="s">
        <v>1217</v>
      </c>
    </row>
    <row r="402" spans="1:4">
      <c r="A402" s="119" t="s">
        <v>97</v>
      </c>
      <c r="B402" s="119" t="s">
        <v>90</v>
      </c>
      <c r="C402" s="119" t="s">
        <v>800</v>
      </c>
      <c r="D402" s="119" t="s">
        <v>324</v>
      </c>
    </row>
    <row r="403" spans="1:4">
      <c r="A403" s="118" t="s">
        <v>98</v>
      </c>
      <c r="B403" s="118" t="s">
        <v>90</v>
      </c>
      <c r="C403" s="119" t="s">
        <v>809</v>
      </c>
      <c r="D403" s="119" t="s">
        <v>1246</v>
      </c>
    </row>
    <row r="404" spans="1:4">
      <c r="A404" s="118" t="s">
        <v>98</v>
      </c>
      <c r="B404" s="118" t="s">
        <v>90</v>
      </c>
      <c r="C404" s="119" t="s">
        <v>816</v>
      </c>
      <c r="D404" s="119" t="s">
        <v>1247</v>
      </c>
    </row>
    <row r="405" spans="1:4">
      <c r="A405" s="118" t="s">
        <v>98</v>
      </c>
      <c r="B405" s="118" t="s">
        <v>90</v>
      </c>
      <c r="C405" s="119" t="s">
        <v>814</v>
      </c>
      <c r="D405" s="119" t="s">
        <v>815</v>
      </c>
    </row>
    <row r="406" spans="1:4">
      <c r="A406" s="118" t="s">
        <v>98</v>
      </c>
      <c r="B406" s="118" t="s">
        <v>90</v>
      </c>
      <c r="C406" s="119" t="s">
        <v>812</v>
      </c>
      <c r="D406" s="119" t="s">
        <v>1248</v>
      </c>
    </row>
    <row r="407" spans="1:4">
      <c r="A407" s="118" t="s">
        <v>98</v>
      </c>
      <c r="B407" s="118" t="s">
        <v>90</v>
      </c>
      <c r="C407" s="119" t="s">
        <v>813</v>
      </c>
      <c r="D407" s="119" t="s">
        <v>1249</v>
      </c>
    </row>
    <row r="408" spans="1:4">
      <c r="A408" s="118" t="s">
        <v>98</v>
      </c>
      <c r="B408" s="118" t="s">
        <v>90</v>
      </c>
      <c r="C408" s="119" t="s">
        <v>810</v>
      </c>
      <c r="D408" s="119" t="s">
        <v>811</v>
      </c>
    </row>
    <row r="409" spans="1:4">
      <c r="A409" s="118" t="s">
        <v>99</v>
      </c>
      <c r="B409" s="118" t="s">
        <v>90</v>
      </c>
      <c r="C409" s="119" t="s">
        <v>821</v>
      </c>
      <c r="D409" s="119" t="s">
        <v>326</v>
      </c>
    </row>
    <row r="410" spans="1:4">
      <c r="A410" s="118" t="s">
        <v>99</v>
      </c>
      <c r="B410" s="118" t="s">
        <v>90</v>
      </c>
      <c r="C410" s="119" t="s">
        <v>822</v>
      </c>
      <c r="D410" s="119" t="s">
        <v>1218</v>
      </c>
    </row>
    <row r="411" spans="1:4">
      <c r="A411" s="118" t="s">
        <v>99</v>
      </c>
      <c r="B411" s="118" t="s">
        <v>90</v>
      </c>
      <c r="C411" s="119" t="s">
        <v>817</v>
      </c>
      <c r="D411" s="119" t="s">
        <v>818</v>
      </c>
    </row>
    <row r="412" spans="1:4">
      <c r="A412" s="118" t="s">
        <v>99</v>
      </c>
      <c r="B412" s="118" t="s">
        <v>90</v>
      </c>
      <c r="C412" s="119" t="s">
        <v>824</v>
      </c>
      <c r="D412" s="119" t="s">
        <v>825</v>
      </c>
    </row>
    <row r="413" spans="1:4">
      <c r="A413" s="118" t="s">
        <v>99</v>
      </c>
      <c r="B413" s="118" t="s">
        <v>90</v>
      </c>
      <c r="C413" s="119" t="s">
        <v>819</v>
      </c>
      <c r="D413" s="119" t="s">
        <v>820</v>
      </c>
    </row>
    <row r="414" spans="1:4">
      <c r="A414" s="118" t="s">
        <v>99</v>
      </c>
      <c r="B414" s="118" t="s">
        <v>90</v>
      </c>
      <c r="C414" s="119" t="s">
        <v>823</v>
      </c>
      <c r="D414" s="119" t="s">
        <v>537</v>
      </c>
    </row>
    <row r="415" spans="1:4">
      <c r="A415" s="118" t="s">
        <v>100</v>
      </c>
      <c r="B415" s="118" t="s">
        <v>90</v>
      </c>
      <c r="C415" s="119" t="s">
        <v>827</v>
      </c>
      <c r="D415" s="119" t="s">
        <v>1089</v>
      </c>
    </row>
    <row r="416" spans="1:4">
      <c r="A416" s="118" t="s">
        <v>100</v>
      </c>
      <c r="B416" s="118" t="s">
        <v>90</v>
      </c>
      <c r="C416" s="119" t="s">
        <v>826</v>
      </c>
      <c r="D416" s="119" t="s">
        <v>1250</v>
      </c>
    </row>
    <row r="417" spans="1:4">
      <c r="A417" s="118" t="s">
        <v>100</v>
      </c>
      <c r="B417" s="118" t="s">
        <v>90</v>
      </c>
      <c r="C417" s="119" t="s">
        <v>828</v>
      </c>
      <c r="D417" s="119" t="s">
        <v>1251</v>
      </c>
    </row>
    <row r="418" spans="1:4">
      <c r="A418" s="118" t="s">
        <v>101</v>
      </c>
      <c r="B418" s="118" t="s">
        <v>90</v>
      </c>
      <c r="C418" s="119" t="s">
        <v>829</v>
      </c>
      <c r="D418" s="119" t="s">
        <v>1219</v>
      </c>
    </row>
    <row r="419" spans="1:4">
      <c r="A419" s="118" t="s">
        <v>101</v>
      </c>
      <c r="B419" s="118" t="s">
        <v>90</v>
      </c>
      <c r="C419" s="119" t="s">
        <v>832</v>
      </c>
      <c r="D419" s="119" t="s">
        <v>1220</v>
      </c>
    </row>
    <row r="420" spans="1:4">
      <c r="A420" s="118" t="s">
        <v>101</v>
      </c>
      <c r="B420" s="118" t="s">
        <v>90</v>
      </c>
      <c r="C420" s="119" t="s">
        <v>830</v>
      </c>
      <c r="D420" s="119" t="s">
        <v>1221</v>
      </c>
    </row>
    <row r="421" spans="1:4">
      <c r="A421" s="118" t="s">
        <v>101</v>
      </c>
      <c r="B421" s="118" t="s">
        <v>90</v>
      </c>
      <c r="C421" s="119" t="s">
        <v>831</v>
      </c>
      <c r="D421" s="119" t="s">
        <v>1222</v>
      </c>
    </row>
    <row r="422" spans="1:4">
      <c r="A422" s="118" t="s">
        <v>103</v>
      </c>
      <c r="B422" s="118" t="s">
        <v>90</v>
      </c>
      <c r="C422" s="119" t="s">
        <v>835</v>
      </c>
      <c r="D422" s="119" t="s">
        <v>836</v>
      </c>
    </row>
    <row r="423" spans="1:4">
      <c r="A423" s="118" t="s">
        <v>103</v>
      </c>
      <c r="B423" s="118" t="s">
        <v>90</v>
      </c>
      <c r="C423" s="119" t="s">
        <v>837</v>
      </c>
      <c r="D423" s="119" t="s">
        <v>1223</v>
      </c>
    </row>
    <row r="424" spans="1:4">
      <c r="A424" s="118" t="s">
        <v>103</v>
      </c>
      <c r="B424" s="118" t="s">
        <v>90</v>
      </c>
      <c r="C424" s="119" t="s">
        <v>1160</v>
      </c>
      <c r="D424" s="119" t="s">
        <v>838</v>
      </c>
    </row>
    <row r="425" spans="1:4">
      <c r="A425" s="118" t="s">
        <v>103</v>
      </c>
      <c r="B425" s="118" t="s">
        <v>90</v>
      </c>
      <c r="C425" s="119" t="s">
        <v>833</v>
      </c>
      <c r="D425" s="119" t="s">
        <v>834</v>
      </c>
    </row>
    <row r="426" spans="1:4">
      <c r="A426" s="72" t="s">
        <v>104</v>
      </c>
      <c r="B426" s="72" t="s">
        <v>90</v>
      </c>
      <c r="C426" s="70" t="s">
        <v>756</v>
      </c>
      <c r="D426" s="70" t="s">
        <v>757</v>
      </c>
    </row>
    <row r="427" spans="1:4">
      <c r="A427" s="72" t="s">
        <v>104</v>
      </c>
      <c r="B427" s="72" t="s">
        <v>90</v>
      </c>
      <c r="C427" s="70" t="s">
        <v>758</v>
      </c>
      <c r="D427" s="70" t="s">
        <v>759</v>
      </c>
    </row>
    <row r="428" spans="1:4">
      <c r="A428" s="70" t="s">
        <v>104</v>
      </c>
      <c r="B428" s="70" t="s">
        <v>90</v>
      </c>
      <c r="C428" s="70" t="s">
        <v>761</v>
      </c>
      <c r="D428" s="70" t="s">
        <v>762</v>
      </c>
    </row>
    <row r="429" spans="1:4">
      <c r="A429" s="70" t="s">
        <v>104</v>
      </c>
      <c r="B429" s="70" t="s">
        <v>90</v>
      </c>
      <c r="C429" s="70" t="s">
        <v>763</v>
      </c>
      <c r="D429" s="70" t="s">
        <v>764</v>
      </c>
    </row>
    <row r="430" spans="1:4">
      <c r="A430" s="70" t="s">
        <v>104</v>
      </c>
      <c r="B430" s="70" t="s">
        <v>90</v>
      </c>
      <c r="C430" s="70" t="s">
        <v>760</v>
      </c>
      <c r="D430" s="70" t="s">
        <v>1252</v>
      </c>
    </row>
    <row r="431" spans="1:4">
      <c r="A431" s="70" t="s">
        <v>106</v>
      </c>
      <c r="B431" s="70" t="s">
        <v>90</v>
      </c>
      <c r="C431" s="70" t="s">
        <v>769</v>
      </c>
      <c r="D431" s="70" t="s">
        <v>766</v>
      </c>
    </row>
    <row r="432" spans="1:4">
      <c r="A432" s="70" t="s">
        <v>106</v>
      </c>
      <c r="B432" s="70" t="s">
        <v>90</v>
      </c>
      <c r="C432" s="70" t="s">
        <v>767</v>
      </c>
      <c r="D432" s="70" t="s">
        <v>768</v>
      </c>
    </row>
    <row r="433" spans="1:4">
      <c r="A433" s="72" t="s">
        <v>106</v>
      </c>
      <c r="B433" s="72" t="s">
        <v>90</v>
      </c>
      <c r="C433" s="70" t="s">
        <v>765</v>
      </c>
      <c r="D433" s="70" t="s">
        <v>1155</v>
      </c>
    </row>
    <row r="434" spans="1:4">
      <c r="A434" s="72" t="s">
        <v>1059</v>
      </c>
      <c r="B434" s="72" t="s">
        <v>90</v>
      </c>
      <c r="C434" s="70" t="s">
        <v>749</v>
      </c>
      <c r="D434" s="70" t="s">
        <v>750</v>
      </c>
    </row>
    <row r="435" spans="1:4">
      <c r="A435" s="72" t="s">
        <v>1059</v>
      </c>
      <c r="B435" s="72" t="s">
        <v>90</v>
      </c>
      <c r="C435" s="70" t="s">
        <v>753</v>
      </c>
      <c r="D435" s="70" t="s">
        <v>1253</v>
      </c>
    </row>
    <row r="436" spans="1:4">
      <c r="A436" s="72" t="s">
        <v>1059</v>
      </c>
      <c r="B436" s="72" t="s">
        <v>90</v>
      </c>
      <c r="C436" s="70" t="s">
        <v>754</v>
      </c>
      <c r="D436" s="70" t="s">
        <v>755</v>
      </c>
    </row>
    <row r="437" spans="1:4">
      <c r="A437" s="72" t="s">
        <v>1059</v>
      </c>
      <c r="B437" s="72" t="s">
        <v>90</v>
      </c>
      <c r="C437" s="70" t="s">
        <v>751</v>
      </c>
      <c r="D437" s="71" t="s">
        <v>752</v>
      </c>
    </row>
    <row r="438" spans="1:4">
      <c r="A438" s="120" t="s">
        <v>1254</v>
      </c>
      <c r="B438" s="121" t="s">
        <v>108</v>
      </c>
      <c r="C438" s="74" t="s">
        <v>841</v>
      </c>
      <c r="D438" s="75" t="s">
        <v>1156</v>
      </c>
    </row>
    <row r="439" spans="1:4">
      <c r="A439" s="131" t="s">
        <v>1254</v>
      </c>
      <c r="B439" s="125" t="s">
        <v>108</v>
      </c>
      <c r="C439" s="135" t="s">
        <v>843</v>
      </c>
      <c r="D439" s="138" t="s">
        <v>1297</v>
      </c>
    </row>
    <row r="440" spans="1:4">
      <c r="A440" s="122" t="s">
        <v>1254</v>
      </c>
      <c r="B440" s="121" t="s">
        <v>108</v>
      </c>
      <c r="C440" s="75" t="s">
        <v>840</v>
      </c>
      <c r="D440" s="75" t="s">
        <v>1060</v>
      </c>
    </row>
    <row r="441" spans="1:4">
      <c r="A441" s="122" t="s">
        <v>1254</v>
      </c>
      <c r="B441" s="121" t="s">
        <v>108</v>
      </c>
      <c r="C441" s="74" t="s">
        <v>839</v>
      </c>
      <c r="D441" s="74" t="s">
        <v>1061</v>
      </c>
    </row>
    <row r="442" spans="1:4">
      <c r="A442" s="122" t="s">
        <v>122</v>
      </c>
      <c r="B442" s="121" t="s">
        <v>108</v>
      </c>
      <c r="C442" s="73" t="s">
        <v>852</v>
      </c>
      <c r="D442" s="73" t="s">
        <v>1062</v>
      </c>
    </row>
    <row r="443" spans="1:4">
      <c r="A443" s="122" t="s">
        <v>122</v>
      </c>
      <c r="B443" s="121" t="s">
        <v>108</v>
      </c>
      <c r="C443" s="74" t="s">
        <v>848</v>
      </c>
      <c r="D443" s="76" t="s">
        <v>1157</v>
      </c>
    </row>
    <row r="444" spans="1:4">
      <c r="A444" s="122" t="s">
        <v>122</v>
      </c>
      <c r="B444" s="121" t="s">
        <v>108</v>
      </c>
      <c r="C444" s="74" t="s">
        <v>849</v>
      </c>
      <c r="D444" s="74" t="s">
        <v>850</v>
      </c>
    </row>
    <row r="445" spans="1:4">
      <c r="A445" s="122" t="s">
        <v>122</v>
      </c>
      <c r="B445" s="121" t="s">
        <v>108</v>
      </c>
      <c r="C445" s="73" t="s">
        <v>851</v>
      </c>
      <c r="D445" s="73" t="s">
        <v>1063</v>
      </c>
    </row>
    <row r="446" spans="1:4">
      <c r="A446" s="122" t="s">
        <v>122</v>
      </c>
      <c r="B446" s="121" t="s">
        <v>108</v>
      </c>
      <c r="C446" s="74" t="s">
        <v>846</v>
      </c>
      <c r="D446" s="76" t="s">
        <v>621</v>
      </c>
    </row>
    <row r="447" spans="1:4">
      <c r="A447" s="122" t="s">
        <v>122</v>
      </c>
      <c r="B447" s="121" t="s">
        <v>108</v>
      </c>
      <c r="C447" s="74" t="s">
        <v>844</v>
      </c>
      <c r="D447" s="76" t="s">
        <v>845</v>
      </c>
    </row>
    <row r="448" spans="1:4">
      <c r="A448" s="122" t="s">
        <v>122</v>
      </c>
      <c r="B448" s="121" t="s">
        <v>108</v>
      </c>
      <c r="C448" s="73" t="s">
        <v>847</v>
      </c>
      <c r="D448" s="73" t="s">
        <v>1064</v>
      </c>
    </row>
    <row r="449" spans="1:4">
      <c r="A449" s="121" t="s">
        <v>107</v>
      </c>
      <c r="B449" s="121" t="s">
        <v>108</v>
      </c>
      <c r="C449" s="77" t="s">
        <v>855</v>
      </c>
      <c r="D449" s="77" t="s">
        <v>1065</v>
      </c>
    </row>
    <row r="450" spans="1:4">
      <c r="A450" s="121" t="s">
        <v>107</v>
      </c>
      <c r="B450" s="121" t="s">
        <v>108</v>
      </c>
      <c r="C450" s="77" t="s">
        <v>853</v>
      </c>
      <c r="D450" s="77" t="s">
        <v>854</v>
      </c>
    </row>
    <row r="451" spans="1:4">
      <c r="A451" s="121" t="s">
        <v>107</v>
      </c>
      <c r="B451" s="121" t="s">
        <v>108</v>
      </c>
      <c r="C451" s="77" t="s">
        <v>856</v>
      </c>
      <c r="D451" s="77" t="s">
        <v>1066</v>
      </c>
    </row>
    <row r="452" spans="1:4">
      <c r="A452" s="121" t="s">
        <v>107</v>
      </c>
      <c r="B452" s="121" t="s">
        <v>108</v>
      </c>
      <c r="C452" s="77" t="s">
        <v>857</v>
      </c>
      <c r="D452" s="76" t="s">
        <v>1224</v>
      </c>
    </row>
    <row r="453" spans="1:4">
      <c r="A453" s="121" t="s">
        <v>1255</v>
      </c>
      <c r="B453" s="121" t="s">
        <v>108</v>
      </c>
      <c r="C453" s="77" t="s">
        <v>858</v>
      </c>
      <c r="D453" s="77" t="s">
        <v>1067</v>
      </c>
    </row>
    <row r="454" spans="1:4">
      <c r="A454" s="121" t="s">
        <v>1255</v>
      </c>
      <c r="B454" s="121" t="s">
        <v>108</v>
      </c>
      <c r="C454" s="77" t="s">
        <v>859</v>
      </c>
      <c r="D454" s="77" t="s">
        <v>1068</v>
      </c>
    </row>
    <row r="455" spans="1:4">
      <c r="A455" s="121" t="s">
        <v>1255</v>
      </c>
      <c r="B455" s="121" t="s">
        <v>108</v>
      </c>
      <c r="C455" s="77" t="s">
        <v>860</v>
      </c>
      <c r="D455" s="77" t="s">
        <v>1225</v>
      </c>
    </row>
    <row r="456" spans="1:4">
      <c r="A456" s="121" t="s">
        <v>109</v>
      </c>
      <c r="B456" s="121" t="s">
        <v>108</v>
      </c>
      <c r="C456" s="77" t="s">
        <v>894</v>
      </c>
      <c r="D456" s="77" t="s">
        <v>895</v>
      </c>
    </row>
    <row r="457" spans="1:4">
      <c r="A457" s="121" t="s">
        <v>109</v>
      </c>
      <c r="B457" s="121" t="s">
        <v>108</v>
      </c>
      <c r="C457" s="77" t="s">
        <v>896</v>
      </c>
      <c r="D457" s="77" t="s">
        <v>897</v>
      </c>
    </row>
    <row r="458" spans="1:4">
      <c r="A458" s="121" t="s">
        <v>109</v>
      </c>
      <c r="B458" s="121" t="s">
        <v>108</v>
      </c>
      <c r="C458" s="77" t="s">
        <v>899</v>
      </c>
      <c r="D458" s="77" t="s">
        <v>900</v>
      </c>
    </row>
    <row r="459" spans="1:4">
      <c r="A459" s="121" t="s">
        <v>109</v>
      </c>
      <c r="B459" s="121" t="s">
        <v>108</v>
      </c>
      <c r="C459" s="77" t="s">
        <v>898</v>
      </c>
      <c r="D459" s="77" t="s">
        <v>1069</v>
      </c>
    </row>
    <row r="460" spans="1:4">
      <c r="A460" s="121" t="s">
        <v>110</v>
      </c>
      <c r="B460" s="121" t="s">
        <v>108</v>
      </c>
      <c r="C460" s="77" t="s">
        <v>867</v>
      </c>
      <c r="D460" s="77" t="s">
        <v>868</v>
      </c>
    </row>
    <row r="461" spans="1:4">
      <c r="A461" s="121" t="s">
        <v>110</v>
      </c>
      <c r="B461" s="121" t="s">
        <v>108</v>
      </c>
      <c r="C461" s="77" t="s">
        <v>861</v>
      </c>
      <c r="D461" s="77" t="s">
        <v>862</v>
      </c>
    </row>
    <row r="462" spans="1:4">
      <c r="A462" s="121" t="s">
        <v>110</v>
      </c>
      <c r="B462" s="121" t="s">
        <v>108</v>
      </c>
      <c r="C462" s="77" t="s">
        <v>865</v>
      </c>
      <c r="D462" s="77" t="s">
        <v>866</v>
      </c>
    </row>
    <row r="463" spans="1:4">
      <c r="A463" s="121" t="s">
        <v>110</v>
      </c>
      <c r="B463" s="121" t="s">
        <v>108</v>
      </c>
      <c r="C463" s="77" t="s">
        <v>863</v>
      </c>
      <c r="D463" s="77" t="s">
        <v>864</v>
      </c>
    </row>
    <row r="464" spans="1:4">
      <c r="A464" s="121" t="s">
        <v>110</v>
      </c>
      <c r="B464" s="121" t="s">
        <v>108</v>
      </c>
      <c r="C464" s="77" t="s">
        <v>869</v>
      </c>
      <c r="D464" s="77" t="s">
        <v>870</v>
      </c>
    </row>
    <row r="465" spans="1:4">
      <c r="A465" s="121" t="s">
        <v>112</v>
      </c>
      <c r="B465" s="121" t="s">
        <v>108</v>
      </c>
      <c r="C465" s="77" t="s">
        <v>872</v>
      </c>
      <c r="D465" s="76" t="s">
        <v>873</v>
      </c>
    </row>
    <row r="466" spans="1:4">
      <c r="A466" s="121" t="s">
        <v>112</v>
      </c>
      <c r="B466" s="121" t="s">
        <v>108</v>
      </c>
      <c r="C466" s="77" t="s">
        <v>871</v>
      </c>
      <c r="D466" s="77" t="s">
        <v>1190</v>
      </c>
    </row>
    <row r="467" spans="1:4">
      <c r="A467" s="121" t="s">
        <v>112</v>
      </c>
      <c r="B467" s="121" t="s">
        <v>108</v>
      </c>
      <c r="C467" s="77" t="s">
        <v>874</v>
      </c>
      <c r="D467" s="77" t="s">
        <v>875</v>
      </c>
    </row>
    <row r="468" spans="1:4">
      <c r="A468" s="121" t="s">
        <v>112</v>
      </c>
      <c r="B468" s="121" t="s">
        <v>108</v>
      </c>
      <c r="C468" s="77" t="s">
        <v>876</v>
      </c>
      <c r="D468" s="77" t="s">
        <v>1191</v>
      </c>
    </row>
    <row r="469" spans="1:4">
      <c r="A469" s="121" t="s">
        <v>888</v>
      </c>
      <c r="B469" s="121" t="s">
        <v>108</v>
      </c>
      <c r="C469" s="77" t="s">
        <v>889</v>
      </c>
      <c r="D469" s="77" t="s">
        <v>890</v>
      </c>
    </row>
    <row r="470" spans="1:4">
      <c r="A470" s="121" t="s">
        <v>888</v>
      </c>
      <c r="B470" s="121" t="s">
        <v>108</v>
      </c>
      <c r="C470" s="77" t="s">
        <v>891</v>
      </c>
      <c r="D470" s="77" t="s">
        <v>1070</v>
      </c>
    </row>
    <row r="471" spans="1:4">
      <c r="A471" s="121" t="s">
        <v>888</v>
      </c>
      <c r="B471" s="121" t="s">
        <v>108</v>
      </c>
      <c r="C471" s="77" t="s">
        <v>892</v>
      </c>
      <c r="D471" s="77" t="s">
        <v>893</v>
      </c>
    </row>
    <row r="472" spans="1:4">
      <c r="A472" s="121" t="s">
        <v>114</v>
      </c>
      <c r="B472" s="121" t="s">
        <v>108</v>
      </c>
      <c r="C472" s="77" t="s">
        <v>878</v>
      </c>
      <c r="D472" s="77" t="s">
        <v>879</v>
      </c>
    </row>
    <row r="473" spans="1:4">
      <c r="A473" s="121" t="s">
        <v>114</v>
      </c>
      <c r="B473" s="121" t="s">
        <v>108</v>
      </c>
      <c r="C473" s="77" t="s">
        <v>877</v>
      </c>
      <c r="D473" s="77" t="s">
        <v>1071</v>
      </c>
    </row>
    <row r="474" spans="1:4">
      <c r="A474" s="121" t="s">
        <v>115</v>
      </c>
      <c r="B474" s="121" t="s">
        <v>108</v>
      </c>
      <c r="C474" s="77" t="s">
        <v>885</v>
      </c>
      <c r="D474" s="77" t="s">
        <v>886</v>
      </c>
    </row>
    <row r="475" spans="1:4">
      <c r="A475" s="121" t="s">
        <v>115</v>
      </c>
      <c r="B475" s="121" t="s">
        <v>108</v>
      </c>
      <c r="C475" s="77" t="s">
        <v>883</v>
      </c>
      <c r="D475" s="78" t="s">
        <v>884</v>
      </c>
    </row>
    <row r="476" spans="1:4">
      <c r="A476" s="121" t="s">
        <v>115</v>
      </c>
      <c r="B476" s="121" t="s">
        <v>108</v>
      </c>
      <c r="C476" s="77" t="s">
        <v>887</v>
      </c>
      <c r="D476" s="78" t="s">
        <v>1110</v>
      </c>
    </row>
    <row r="477" spans="1:4">
      <c r="A477" s="121" t="s">
        <v>115</v>
      </c>
      <c r="B477" s="121" t="s">
        <v>108</v>
      </c>
      <c r="C477" s="77" t="s">
        <v>882</v>
      </c>
      <c r="D477" s="77" t="s">
        <v>665</v>
      </c>
    </row>
    <row r="478" spans="1:4">
      <c r="A478" s="121" t="s">
        <v>115</v>
      </c>
      <c r="B478" s="121" t="s">
        <v>108</v>
      </c>
      <c r="C478" s="77" t="s">
        <v>880</v>
      </c>
      <c r="D478" s="77" t="s">
        <v>881</v>
      </c>
    </row>
    <row r="479" spans="1:4">
      <c r="A479" s="122" t="s">
        <v>119</v>
      </c>
      <c r="B479" s="121" t="s">
        <v>108</v>
      </c>
      <c r="C479" s="123" t="s">
        <v>910</v>
      </c>
      <c r="D479" s="75" t="s">
        <v>1111</v>
      </c>
    </row>
    <row r="480" spans="1:4">
      <c r="A480" s="122" t="s">
        <v>119</v>
      </c>
      <c r="B480" s="121" t="s">
        <v>108</v>
      </c>
      <c r="C480" s="123" t="s">
        <v>913</v>
      </c>
      <c r="D480" s="75" t="s">
        <v>1226</v>
      </c>
    </row>
    <row r="481" spans="1:4">
      <c r="A481" s="122" t="s">
        <v>119</v>
      </c>
      <c r="B481" s="121" t="s">
        <v>108</v>
      </c>
      <c r="C481" s="123" t="s">
        <v>912</v>
      </c>
      <c r="D481" s="75" t="s">
        <v>1158</v>
      </c>
    </row>
    <row r="482" spans="1:4">
      <c r="A482" s="122" t="s">
        <v>119</v>
      </c>
      <c r="B482" s="121" t="s">
        <v>108</v>
      </c>
      <c r="C482" s="123" t="s">
        <v>911</v>
      </c>
      <c r="D482" s="75" t="s">
        <v>1112</v>
      </c>
    </row>
    <row r="483" spans="1:4">
      <c r="A483" s="121" t="s">
        <v>116</v>
      </c>
      <c r="B483" s="121" t="s">
        <v>108</v>
      </c>
      <c r="C483" s="124" t="s">
        <v>903</v>
      </c>
      <c r="D483" s="79" t="s">
        <v>904</v>
      </c>
    </row>
    <row r="484" spans="1:4">
      <c r="A484" s="121" t="s">
        <v>116</v>
      </c>
      <c r="B484" s="121" t="s">
        <v>108</v>
      </c>
      <c r="C484" s="124" t="s">
        <v>907</v>
      </c>
      <c r="D484" s="79" t="s">
        <v>902</v>
      </c>
    </row>
    <row r="485" spans="1:4">
      <c r="A485" s="121" t="s">
        <v>116</v>
      </c>
      <c r="B485" s="121" t="s">
        <v>108</v>
      </c>
      <c r="C485" s="124" t="s">
        <v>909</v>
      </c>
      <c r="D485" s="79" t="s">
        <v>1072</v>
      </c>
    </row>
    <row r="486" spans="1:4">
      <c r="A486" s="121" t="s">
        <v>116</v>
      </c>
      <c r="B486" s="121" t="s">
        <v>108</v>
      </c>
      <c r="C486" s="124" t="s">
        <v>901</v>
      </c>
      <c r="D486" s="79" t="s">
        <v>908</v>
      </c>
    </row>
    <row r="487" spans="1:4">
      <c r="A487" s="121" t="s">
        <v>116</v>
      </c>
      <c r="B487" s="121" t="s">
        <v>108</v>
      </c>
      <c r="C487" s="124" t="s">
        <v>905</v>
      </c>
      <c r="D487" s="79" t="s">
        <v>906</v>
      </c>
    </row>
    <row r="488" spans="1:4">
      <c r="A488" s="90" t="s">
        <v>141</v>
      </c>
      <c r="B488" s="126" t="s">
        <v>124</v>
      </c>
      <c r="C488" s="90" t="s">
        <v>268</v>
      </c>
      <c r="D488" s="90" t="s">
        <v>1010</v>
      </c>
    </row>
    <row r="489" spans="1:4">
      <c r="A489" s="90" t="s">
        <v>141</v>
      </c>
      <c r="B489" s="126" t="s">
        <v>124</v>
      </c>
      <c r="C489" s="90" t="s">
        <v>270</v>
      </c>
      <c r="D489" s="90" t="s">
        <v>1011</v>
      </c>
    </row>
    <row r="490" spans="1:4">
      <c r="A490" s="90" t="s">
        <v>141</v>
      </c>
      <c r="B490" s="126" t="s">
        <v>124</v>
      </c>
      <c r="C490" s="90" t="s">
        <v>267</v>
      </c>
      <c r="D490" s="90" t="s">
        <v>1012</v>
      </c>
    </row>
    <row r="491" spans="1:4">
      <c r="A491" s="90" t="s">
        <v>141</v>
      </c>
      <c r="B491" s="126" t="s">
        <v>124</v>
      </c>
      <c r="C491" s="90" t="s">
        <v>269</v>
      </c>
      <c r="D491" s="90" t="s">
        <v>1013</v>
      </c>
    </row>
    <row r="492" spans="1:4">
      <c r="A492" s="69" t="s">
        <v>77</v>
      </c>
      <c r="B492" s="126" t="s">
        <v>124</v>
      </c>
      <c r="C492" s="63" t="s">
        <v>684</v>
      </c>
      <c r="D492" s="63" t="s">
        <v>685</v>
      </c>
    </row>
    <row r="493" spans="1:4">
      <c r="A493" s="132" t="s">
        <v>77</v>
      </c>
      <c r="B493" s="134" t="s">
        <v>124</v>
      </c>
      <c r="C493" s="136" t="s">
        <v>686</v>
      </c>
      <c r="D493" s="136" t="s">
        <v>687</v>
      </c>
    </row>
    <row r="494" spans="1:4">
      <c r="A494" s="126" t="s">
        <v>123</v>
      </c>
      <c r="B494" s="126" t="s">
        <v>124</v>
      </c>
      <c r="C494" s="126" t="s">
        <v>929</v>
      </c>
      <c r="D494" s="80" t="s">
        <v>1073</v>
      </c>
    </row>
    <row r="495" spans="1:4">
      <c r="A495" s="126" t="s">
        <v>123</v>
      </c>
      <c r="B495" s="126" t="s">
        <v>124</v>
      </c>
      <c r="C495" s="126" t="s">
        <v>934</v>
      </c>
      <c r="D495" s="80" t="s">
        <v>935</v>
      </c>
    </row>
    <row r="496" spans="1:4">
      <c r="A496" s="126" t="s">
        <v>123</v>
      </c>
      <c r="B496" s="126" t="s">
        <v>124</v>
      </c>
      <c r="C496" s="126" t="s">
        <v>932</v>
      </c>
      <c r="D496" s="80" t="s">
        <v>1113</v>
      </c>
    </row>
    <row r="497" spans="1:4">
      <c r="A497" s="126" t="s">
        <v>123</v>
      </c>
      <c r="B497" s="126" t="s">
        <v>124</v>
      </c>
      <c r="C497" s="126" t="s">
        <v>930</v>
      </c>
      <c r="D497" s="80" t="s">
        <v>931</v>
      </c>
    </row>
    <row r="498" spans="1:4">
      <c r="A498" s="126" t="s">
        <v>123</v>
      </c>
      <c r="B498" s="126" t="s">
        <v>124</v>
      </c>
      <c r="C498" s="126" t="s">
        <v>933</v>
      </c>
      <c r="D498" s="80" t="s">
        <v>499</v>
      </c>
    </row>
    <row r="499" spans="1:4">
      <c r="A499" s="126" t="s">
        <v>127</v>
      </c>
      <c r="B499" s="126" t="s">
        <v>124</v>
      </c>
      <c r="C499" s="126" t="s">
        <v>924</v>
      </c>
      <c r="D499" s="80" t="s">
        <v>1227</v>
      </c>
    </row>
    <row r="500" spans="1:4">
      <c r="A500" s="126" t="s">
        <v>127</v>
      </c>
      <c r="B500" s="126" t="s">
        <v>124</v>
      </c>
      <c r="C500" s="126" t="s">
        <v>922</v>
      </c>
      <c r="D500" s="80" t="s">
        <v>1228</v>
      </c>
    </row>
    <row r="501" spans="1:4">
      <c r="A501" s="126" t="s">
        <v>127</v>
      </c>
      <c r="B501" s="126" t="s">
        <v>124</v>
      </c>
      <c r="C501" s="126" t="s">
        <v>928</v>
      </c>
      <c r="D501" s="80" t="s">
        <v>1229</v>
      </c>
    </row>
    <row r="502" spans="1:4">
      <c r="A502" s="126" t="s">
        <v>127</v>
      </c>
      <c r="B502" s="126" t="s">
        <v>124</v>
      </c>
      <c r="C502" s="126" t="s">
        <v>1159</v>
      </c>
      <c r="D502" s="80" t="s">
        <v>1230</v>
      </c>
    </row>
    <row r="503" spans="1:4">
      <c r="A503" s="126" t="s">
        <v>127</v>
      </c>
      <c r="B503" s="126" t="s">
        <v>124</v>
      </c>
      <c r="C503" s="126" t="s">
        <v>923</v>
      </c>
      <c r="D503" s="80" t="s">
        <v>926</v>
      </c>
    </row>
    <row r="504" spans="1:4">
      <c r="A504" s="126" t="s">
        <v>127</v>
      </c>
      <c r="B504" s="126" t="s">
        <v>124</v>
      </c>
      <c r="C504" s="126" t="s">
        <v>927</v>
      </c>
      <c r="D504" s="80" t="s">
        <v>806</v>
      </c>
    </row>
    <row r="505" spans="1:4">
      <c r="A505" s="126" t="s">
        <v>127</v>
      </c>
      <c r="B505" s="126" t="s">
        <v>124</v>
      </c>
      <c r="C505" s="126" t="s">
        <v>925</v>
      </c>
      <c r="D505" s="80" t="s">
        <v>1074</v>
      </c>
    </row>
    <row r="506" spans="1:4">
      <c r="A506" s="126" t="s">
        <v>952</v>
      </c>
      <c r="B506" s="126" t="s">
        <v>124</v>
      </c>
      <c r="C506" s="126" t="s">
        <v>957</v>
      </c>
      <c r="D506" s="80" t="s">
        <v>958</v>
      </c>
    </row>
    <row r="507" spans="1:4">
      <c r="A507" s="126" t="s">
        <v>952</v>
      </c>
      <c r="B507" s="126" t="s">
        <v>124</v>
      </c>
      <c r="C507" s="126" t="s">
        <v>955</v>
      </c>
      <c r="D507" s="80" t="s">
        <v>956</v>
      </c>
    </row>
    <row r="508" spans="1:4">
      <c r="A508" s="126" t="s">
        <v>952</v>
      </c>
      <c r="B508" s="126" t="s">
        <v>124</v>
      </c>
      <c r="C508" s="126" t="s">
        <v>953</v>
      </c>
      <c r="D508" s="80" t="s">
        <v>954</v>
      </c>
    </row>
    <row r="509" spans="1:4">
      <c r="A509" s="126" t="s">
        <v>952</v>
      </c>
      <c r="B509" s="126" t="s">
        <v>124</v>
      </c>
      <c r="C509" s="126" t="s">
        <v>959</v>
      </c>
      <c r="D509" s="80" t="s">
        <v>960</v>
      </c>
    </row>
    <row r="510" spans="1:4">
      <c r="A510" s="126" t="s">
        <v>952</v>
      </c>
      <c r="B510" s="126" t="s">
        <v>124</v>
      </c>
      <c r="C510" s="126" t="s">
        <v>962</v>
      </c>
      <c r="D510" s="80" t="s">
        <v>1075</v>
      </c>
    </row>
    <row r="511" spans="1:4">
      <c r="A511" s="126" t="s">
        <v>952</v>
      </c>
      <c r="B511" s="126" t="s">
        <v>124</v>
      </c>
      <c r="C511" s="126" t="s">
        <v>961</v>
      </c>
      <c r="D511" s="80" t="s">
        <v>1076</v>
      </c>
    </row>
    <row r="512" spans="1:4">
      <c r="A512" s="126" t="s">
        <v>129</v>
      </c>
      <c r="B512" s="126" t="s">
        <v>124</v>
      </c>
      <c r="C512" s="126" t="s">
        <v>963</v>
      </c>
      <c r="D512" s="80" t="s">
        <v>1077</v>
      </c>
    </row>
    <row r="513" spans="1:4">
      <c r="A513" s="126" t="s">
        <v>129</v>
      </c>
      <c r="B513" s="126" t="s">
        <v>124</v>
      </c>
      <c r="C513" s="126" t="s">
        <v>968</v>
      </c>
      <c r="D513" s="80" t="s">
        <v>969</v>
      </c>
    </row>
    <row r="514" spans="1:4">
      <c r="A514" s="126" t="s">
        <v>129</v>
      </c>
      <c r="B514" s="126" t="s">
        <v>124</v>
      </c>
      <c r="C514" s="126" t="s">
        <v>966</v>
      </c>
      <c r="D514" s="80" t="s">
        <v>967</v>
      </c>
    </row>
    <row r="515" spans="1:4">
      <c r="A515" s="126" t="s">
        <v>129</v>
      </c>
      <c r="B515" s="126" t="s">
        <v>124</v>
      </c>
      <c r="C515" s="126" t="s">
        <v>964</v>
      </c>
      <c r="D515" s="80" t="s">
        <v>965</v>
      </c>
    </row>
    <row r="516" spans="1:4">
      <c r="A516" s="126" t="s">
        <v>130</v>
      </c>
      <c r="B516" s="126" t="s">
        <v>124</v>
      </c>
      <c r="C516" s="126" t="s">
        <v>918</v>
      </c>
      <c r="D516" s="80" t="s">
        <v>787</v>
      </c>
    </row>
    <row r="517" spans="1:4">
      <c r="A517" s="126" t="s">
        <v>130</v>
      </c>
      <c r="B517" s="126" t="s">
        <v>124</v>
      </c>
      <c r="C517" s="126" t="s">
        <v>920</v>
      </c>
      <c r="D517" s="80" t="s">
        <v>1114</v>
      </c>
    </row>
    <row r="518" spans="1:4">
      <c r="A518" s="126" t="s">
        <v>130</v>
      </c>
      <c r="B518" s="126" t="s">
        <v>124</v>
      </c>
      <c r="C518" s="126" t="s">
        <v>917</v>
      </c>
      <c r="D518" s="80" t="s">
        <v>1256</v>
      </c>
    </row>
    <row r="519" spans="1:4">
      <c r="A519" s="126" t="s">
        <v>130</v>
      </c>
      <c r="B519" s="126" t="s">
        <v>124</v>
      </c>
      <c r="C519" s="126" t="s">
        <v>919</v>
      </c>
      <c r="D519" s="80" t="s">
        <v>1257</v>
      </c>
    </row>
    <row r="520" spans="1:4">
      <c r="A520" s="126" t="s">
        <v>130</v>
      </c>
      <c r="B520" s="126" t="s">
        <v>124</v>
      </c>
      <c r="C520" s="126" t="s">
        <v>921</v>
      </c>
      <c r="D520" s="80" t="s">
        <v>1258</v>
      </c>
    </row>
    <row r="521" spans="1:4">
      <c r="A521" s="126" t="s">
        <v>126</v>
      </c>
      <c r="B521" s="126" t="s">
        <v>124</v>
      </c>
      <c r="C521" s="126" t="s">
        <v>916</v>
      </c>
      <c r="D521" s="80" t="s">
        <v>842</v>
      </c>
    </row>
    <row r="522" spans="1:4">
      <c r="A522" s="126" t="s">
        <v>126</v>
      </c>
      <c r="B522" s="126" t="s">
        <v>124</v>
      </c>
      <c r="C522" s="126" t="s">
        <v>914</v>
      </c>
      <c r="D522" s="80" t="s">
        <v>915</v>
      </c>
    </row>
    <row r="523" spans="1:4">
      <c r="A523" s="126" t="s">
        <v>136</v>
      </c>
      <c r="B523" s="126" t="s">
        <v>124</v>
      </c>
      <c r="C523" s="126" t="s">
        <v>979</v>
      </c>
      <c r="D523" s="80" t="s">
        <v>980</v>
      </c>
    </row>
    <row r="524" spans="1:4">
      <c r="A524" s="126" t="s">
        <v>136</v>
      </c>
      <c r="B524" s="126" t="s">
        <v>124</v>
      </c>
      <c r="C524" s="126" t="s">
        <v>985</v>
      </c>
      <c r="D524" s="80" t="s">
        <v>986</v>
      </c>
    </row>
    <row r="525" spans="1:4">
      <c r="A525" s="126" t="s">
        <v>136</v>
      </c>
      <c r="B525" s="126" t="s">
        <v>124</v>
      </c>
      <c r="C525" s="126" t="s">
        <v>990</v>
      </c>
      <c r="D525" s="80" t="s">
        <v>991</v>
      </c>
    </row>
    <row r="526" spans="1:4">
      <c r="A526" s="126" t="s">
        <v>136</v>
      </c>
      <c r="B526" s="126" t="s">
        <v>124</v>
      </c>
      <c r="C526" s="126" t="s">
        <v>982</v>
      </c>
      <c r="D526" s="80" t="s">
        <v>1231</v>
      </c>
    </row>
    <row r="527" spans="1:4">
      <c r="A527" s="126" t="s">
        <v>136</v>
      </c>
      <c r="B527" s="126" t="s">
        <v>124</v>
      </c>
      <c r="C527" s="126" t="s">
        <v>987</v>
      </c>
      <c r="D527" s="80" t="s">
        <v>988</v>
      </c>
    </row>
    <row r="528" spans="1:4">
      <c r="A528" s="126" t="s">
        <v>136</v>
      </c>
      <c r="B528" s="126" t="s">
        <v>124</v>
      </c>
      <c r="C528" s="126" t="s">
        <v>981</v>
      </c>
      <c r="D528" s="80" t="s">
        <v>1298</v>
      </c>
    </row>
    <row r="529" spans="1:4">
      <c r="A529" s="126" t="s">
        <v>136</v>
      </c>
      <c r="B529" s="126" t="s">
        <v>124</v>
      </c>
      <c r="C529" s="126" t="s">
        <v>989</v>
      </c>
      <c r="D529" s="80" t="s">
        <v>1232</v>
      </c>
    </row>
    <row r="530" spans="1:4">
      <c r="A530" s="126" t="s">
        <v>136</v>
      </c>
      <c r="B530" s="126" t="s">
        <v>124</v>
      </c>
      <c r="C530" s="126" t="s">
        <v>983</v>
      </c>
      <c r="D530" s="80" t="s">
        <v>984</v>
      </c>
    </row>
    <row r="531" spans="1:4">
      <c r="A531" s="126" t="s">
        <v>1259</v>
      </c>
      <c r="B531" s="126" t="s">
        <v>124</v>
      </c>
      <c r="C531" s="126" t="s">
        <v>975</v>
      </c>
      <c r="D531" s="80" t="s">
        <v>976</v>
      </c>
    </row>
    <row r="532" spans="1:4">
      <c r="A532" s="126" t="s">
        <v>1259</v>
      </c>
      <c r="B532" s="126" t="s">
        <v>124</v>
      </c>
      <c r="C532" s="126" t="s">
        <v>978</v>
      </c>
      <c r="D532" s="80" t="s">
        <v>1260</v>
      </c>
    </row>
    <row r="533" spans="1:4">
      <c r="A533" s="126" t="s">
        <v>1259</v>
      </c>
      <c r="B533" s="126" t="s">
        <v>124</v>
      </c>
      <c r="C533" s="126" t="s">
        <v>977</v>
      </c>
      <c r="D533" s="80" t="s">
        <v>1115</v>
      </c>
    </row>
    <row r="534" spans="1:4">
      <c r="A534" s="126" t="s">
        <v>135</v>
      </c>
      <c r="B534" s="126" t="s">
        <v>124</v>
      </c>
      <c r="C534" s="126" t="s">
        <v>973</v>
      </c>
      <c r="D534" s="80" t="s">
        <v>974</v>
      </c>
    </row>
    <row r="535" spans="1:4">
      <c r="A535" s="126" t="s">
        <v>135</v>
      </c>
      <c r="B535" s="126" t="s">
        <v>124</v>
      </c>
      <c r="C535" s="126" t="s">
        <v>970</v>
      </c>
      <c r="D535" s="80" t="s">
        <v>1116</v>
      </c>
    </row>
    <row r="536" spans="1:4">
      <c r="A536" s="126" t="s">
        <v>135</v>
      </c>
      <c r="B536" s="126" t="s">
        <v>124</v>
      </c>
      <c r="C536" s="126" t="s">
        <v>971</v>
      </c>
      <c r="D536" s="80" t="s">
        <v>972</v>
      </c>
    </row>
    <row r="537" spans="1:4">
      <c r="A537" s="126" t="s">
        <v>135</v>
      </c>
      <c r="B537" s="126" t="s">
        <v>124</v>
      </c>
      <c r="C537" s="126" t="s">
        <v>1161</v>
      </c>
      <c r="D537" s="80" t="s">
        <v>1299</v>
      </c>
    </row>
    <row r="538" spans="1:4">
      <c r="A538" s="126" t="s">
        <v>132</v>
      </c>
      <c r="B538" s="126" t="s">
        <v>124</v>
      </c>
      <c r="C538" s="126" t="s">
        <v>945</v>
      </c>
      <c r="D538" s="80" t="s">
        <v>946</v>
      </c>
    </row>
    <row r="539" spans="1:4">
      <c r="A539" s="126" t="s">
        <v>132</v>
      </c>
      <c r="B539" s="126" t="s">
        <v>124</v>
      </c>
      <c r="C539" s="126" t="s">
        <v>947</v>
      </c>
      <c r="D539" s="80" t="s">
        <v>948</v>
      </c>
    </row>
    <row r="540" spans="1:4">
      <c r="A540" s="126" t="s">
        <v>132</v>
      </c>
      <c r="B540" s="126" t="s">
        <v>124</v>
      </c>
      <c r="C540" s="126" t="s">
        <v>949</v>
      </c>
      <c r="D540" s="80" t="s">
        <v>950</v>
      </c>
    </row>
    <row r="541" spans="1:4">
      <c r="A541" s="126" t="s">
        <v>132</v>
      </c>
      <c r="B541" s="126" t="s">
        <v>124</v>
      </c>
      <c r="C541" s="126" t="s">
        <v>951</v>
      </c>
      <c r="D541" s="80" t="s">
        <v>1300</v>
      </c>
    </row>
    <row r="542" spans="1:4">
      <c r="A542" s="126" t="s">
        <v>134</v>
      </c>
      <c r="B542" s="126" t="s">
        <v>124</v>
      </c>
      <c r="C542" s="126" t="s">
        <v>940</v>
      </c>
      <c r="D542" s="80" t="s">
        <v>941</v>
      </c>
    </row>
    <row r="543" spans="1:4">
      <c r="A543" s="126" t="s">
        <v>134</v>
      </c>
      <c r="B543" s="126" t="s">
        <v>124</v>
      </c>
      <c r="C543" s="126" t="s">
        <v>938</v>
      </c>
      <c r="D543" s="80" t="s">
        <v>939</v>
      </c>
    </row>
    <row r="544" spans="1:4">
      <c r="A544" s="126" t="s">
        <v>134</v>
      </c>
      <c r="B544" s="126" t="s">
        <v>124</v>
      </c>
      <c r="C544" s="126" t="s">
        <v>936</v>
      </c>
      <c r="D544" s="80" t="s">
        <v>937</v>
      </c>
    </row>
    <row r="545" spans="1:4">
      <c r="A545" s="126" t="s">
        <v>134</v>
      </c>
      <c r="B545" s="126" t="s">
        <v>124</v>
      </c>
      <c r="C545" s="126" t="s">
        <v>943</v>
      </c>
      <c r="D545" s="80" t="s">
        <v>944</v>
      </c>
    </row>
    <row r="546" spans="1:4">
      <c r="A546" s="126" t="s">
        <v>134</v>
      </c>
      <c r="B546" s="126" t="s">
        <v>124</v>
      </c>
      <c r="C546" s="126" t="s">
        <v>942</v>
      </c>
      <c r="D546" s="80" t="s">
        <v>1078</v>
      </c>
    </row>
  </sheetData>
  <conditionalFormatting sqref="C230:C237">
    <cfRule type="duplicateValues" dxfId="14" priority="12"/>
    <cfRule type="duplicateValues" dxfId="13" priority="13"/>
  </conditionalFormatting>
  <conditionalFormatting sqref="C238:C248">
    <cfRule type="duplicateValues" dxfId="12" priority="10"/>
    <cfRule type="duplicateValues" dxfId="11" priority="11"/>
  </conditionalFormatting>
  <conditionalFormatting sqref="C249:C256">
    <cfRule type="duplicateValues" dxfId="10" priority="8"/>
    <cfRule type="duplicateValues" dxfId="9" priority="9"/>
  </conditionalFormatting>
  <conditionalFormatting sqref="C257:C261">
    <cfRule type="duplicateValues" dxfId="8" priority="6"/>
    <cfRule type="duplicateValues" dxfId="7" priority="7"/>
  </conditionalFormatting>
  <conditionalFormatting sqref="C262:C269">
    <cfRule type="duplicateValues" dxfId="6" priority="4"/>
    <cfRule type="duplicateValues" dxfId="5" priority="5"/>
  </conditionalFormatting>
  <conditionalFormatting sqref="C270:C279">
    <cfRule type="duplicateValues" dxfId="4" priority="2"/>
    <cfRule type="duplicateValues" dxfId="3" priority="3"/>
  </conditionalFormatting>
  <conditionalFormatting sqref="C280:C291">
    <cfRule type="duplicateValues" dxfId="2" priority="14"/>
    <cfRule type="duplicateValues" dxfId="1" priority="15"/>
  </conditionalFormatting>
  <conditionalFormatting sqref="C308:C31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Dealer Wise</vt:lpstr>
      <vt:lpstr>Sheet2</vt:lpstr>
      <vt:lpstr>Region Wise</vt:lpstr>
      <vt:lpstr>Zone Wise</vt:lpstr>
      <vt:lpstr>DSR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Tarif Nabi Huda</dc:creator>
  <cp:lastModifiedBy>LENOVO</cp:lastModifiedBy>
  <cp:lastPrinted>2019-03-28T13:43:59Z</cp:lastPrinted>
  <dcterms:created xsi:type="dcterms:W3CDTF">2018-02-20T04:51:28Z</dcterms:created>
  <dcterms:modified xsi:type="dcterms:W3CDTF">2020-03-01T13:33:36Z</dcterms:modified>
</cp:coreProperties>
</file>