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2A31BBD-414B-4885-BE81-85805A388C4B}" xr6:coauthVersionLast="45" xr6:coauthVersionMax="45" xr10:uidLastSave="{00000000-0000-0000-0000-000000000000}"/>
  <bookViews>
    <workbookView xWindow="-120" yWindow="-120" windowWidth="20730" windowHeight="11310" tabRatio="728" xr2:uid="{00000000-000D-0000-FFFF-FFFF00000000}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Wise'!$A$2:$P$125</definedName>
    <definedName name="_xlnm._FilterDatabase" localSheetId="4" hidden="1">DSR!$A$3:$P$535</definedName>
    <definedName name="_xlnm._FilterDatabase" localSheetId="5" hidden="1">Sheet1!$A$1:$D$1</definedName>
    <definedName name="_xlnm._FilterDatabase" localSheetId="3" hidden="1">'Zone Wise'!$B$3:$P$54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34" i="11" l="1"/>
  <c r="M534" i="11" s="1"/>
  <c r="J534" i="11"/>
  <c r="L534" i="11" s="1"/>
  <c r="N534" i="11" l="1"/>
  <c r="G535" i="11"/>
  <c r="F535" i="11"/>
  <c r="K532" i="11" l="1"/>
  <c r="J532" i="11"/>
  <c r="E125" i="5" l="1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125" i="5" l="1"/>
  <c r="M4" i="5" l="1"/>
  <c r="N4" i="5" s="1"/>
  <c r="M5" i="5"/>
  <c r="N5" i="5" s="1"/>
  <c r="M6" i="5"/>
  <c r="N6" i="5" s="1"/>
  <c r="M7" i="5"/>
  <c r="N7" i="5" s="1"/>
  <c r="M8" i="5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N21" i="5" s="1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32" i="5"/>
  <c r="N32" i="5" s="1"/>
  <c r="M33" i="5"/>
  <c r="N33" i="5" s="1"/>
  <c r="M34" i="5"/>
  <c r="N34" i="5" s="1"/>
  <c r="M35" i="5"/>
  <c r="N35" i="5" s="1"/>
  <c r="M36" i="5"/>
  <c r="N36" i="5" s="1"/>
  <c r="M37" i="5"/>
  <c r="N37" i="5" s="1"/>
  <c r="M38" i="5"/>
  <c r="N38" i="5" s="1"/>
  <c r="M39" i="5"/>
  <c r="N39" i="5" s="1"/>
  <c r="M40" i="5"/>
  <c r="N40" i="5" s="1"/>
  <c r="M41" i="5"/>
  <c r="N41" i="5" s="1"/>
  <c r="M42" i="5"/>
  <c r="N42" i="5" s="1"/>
  <c r="M43" i="5"/>
  <c r="N43" i="5" s="1"/>
  <c r="M44" i="5"/>
  <c r="N44" i="5" s="1"/>
  <c r="M45" i="5"/>
  <c r="N45" i="5" s="1"/>
  <c r="M46" i="5"/>
  <c r="N46" i="5" s="1"/>
  <c r="M47" i="5"/>
  <c r="N47" i="5" s="1"/>
  <c r="M48" i="5"/>
  <c r="N48" i="5" s="1"/>
  <c r="M49" i="5"/>
  <c r="N49" i="5" s="1"/>
  <c r="M50" i="5"/>
  <c r="N50" i="5" s="1"/>
  <c r="M51" i="5"/>
  <c r="N51" i="5" s="1"/>
  <c r="M52" i="5"/>
  <c r="N52" i="5" s="1"/>
  <c r="M53" i="5"/>
  <c r="N53" i="5" s="1"/>
  <c r="M54" i="5"/>
  <c r="N54" i="5" s="1"/>
  <c r="M55" i="5"/>
  <c r="N55" i="5" s="1"/>
  <c r="M56" i="5"/>
  <c r="N56" i="5" s="1"/>
  <c r="M57" i="5"/>
  <c r="N57" i="5" s="1"/>
  <c r="M58" i="5"/>
  <c r="N58" i="5" s="1"/>
  <c r="M59" i="5"/>
  <c r="N59" i="5" s="1"/>
  <c r="M60" i="5"/>
  <c r="N60" i="5" s="1"/>
  <c r="M61" i="5"/>
  <c r="N61" i="5" s="1"/>
  <c r="M62" i="5"/>
  <c r="N62" i="5" s="1"/>
  <c r="M63" i="5"/>
  <c r="N63" i="5" s="1"/>
  <c r="M64" i="5"/>
  <c r="N64" i="5" s="1"/>
  <c r="M65" i="5"/>
  <c r="N65" i="5" s="1"/>
  <c r="M66" i="5"/>
  <c r="N66" i="5" s="1"/>
  <c r="M67" i="5"/>
  <c r="N67" i="5" s="1"/>
  <c r="M68" i="5"/>
  <c r="N68" i="5" s="1"/>
  <c r="M69" i="5"/>
  <c r="N69" i="5" s="1"/>
  <c r="M70" i="5"/>
  <c r="N70" i="5" s="1"/>
  <c r="M71" i="5"/>
  <c r="N71" i="5" s="1"/>
  <c r="M72" i="5"/>
  <c r="N72" i="5" s="1"/>
  <c r="M73" i="5"/>
  <c r="N73" i="5" s="1"/>
  <c r="M74" i="5"/>
  <c r="N74" i="5" s="1"/>
  <c r="M75" i="5"/>
  <c r="N75" i="5" s="1"/>
  <c r="M76" i="5"/>
  <c r="N76" i="5" s="1"/>
  <c r="M77" i="5"/>
  <c r="N77" i="5" s="1"/>
  <c r="M78" i="5"/>
  <c r="N78" i="5" s="1"/>
  <c r="M79" i="5"/>
  <c r="N79" i="5" s="1"/>
  <c r="M80" i="5"/>
  <c r="N80" i="5" s="1"/>
  <c r="M81" i="5"/>
  <c r="N81" i="5" s="1"/>
  <c r="M82" i="5"/>
  <c r="N82" i="5" s="1"/>
  <c r="M83" i="5"/>
  <c r="N83" i="5" s="1"/>
  <c r="M84" i="5"/>
  <c r="N84" i="5" s="1"/>
  <c r="M85" i="5"/>
  <c r="N85" i="5" s="1"/>
  <c r="M86" i="5"/>
  <c r="N86" i="5" s="1"/>
  <c r="M87" i="5"/>
  <c r="N87" i="5" s="1"/>
  <c r="M88" i="5"/>
  <c r="N88" i="5" s="1"/>
  <c r="M89" i="5"/>
  <c r="N89" i="5" s="1"/>
  <c r="M90" i="5"/>
  <c r="N90" i="5" s="1"/>
  <c r="M91" i="5"/>
  <c r="N91" i="5" s="1"/>
  <c r="M92" i="5"/>
  <c r="N92" i="5" s="1"/>
  <c r="M93" i="5"/>
  <c r="N93" i="5" s="1"/>
  <c r="M94" i="5"/>
  <c r="N94" i="5" s="1"/>
  <c r="M95" i="5"/>
  <c r="N95" i="5" s="1"/>
  <c r="M96" i="5"/>
  <c r="N96" i="5" s="1"/>
  <c r="M97" i="5"/>
  <c r="N97" i="5" s="1"/>
  <c r="M98" i="5"/>
  <c r="N98" i="5" s="1"/>
  <c r="M99" i="5"/>
  <c r="N99" i="5" s="1"/>
  <c r="M100" i="5"/>
  <c r="N100" i="5" s="1"/>
  <c r="M101" i="5"/>
  <c r="N101" i="5" s="1"/>
  <c r="M102" i="5"/>
  <c r="N102" i="5" s="1"/>
  <c r="M103" i="5"/>
  <c r="N103" i="5" s="1"/>
  <c r="M104" i="5"/>
  <c r="N104" i="5" s="1"/>
  <c r="M105" i="5"/>
  <c r="N105" i="5" s="1"/>
  <c r="M106" i="5"/>
  <c r="N106" i="5" s="1"/>
  <c r="M107" i="5"/>
  <c r="N107" i="5" s="1"/>
  <c r="M108" i="5"/>
  <c r="N108" i="5" s="1"/>
  <c r="M109" i="5"/>
  <c r="N109" i="5" s="1"/>
  <c r="M110" i="5"/>
  <c r="N110" i="5" s="1"/>
  <c r="M111" i="5"/>
  <c r="N111" i="5" s="1"/>
  <c r="M112" i="5"/>
  <c r="N112" i="5" s="1"/>
  <c r="M113" i="5"/>
  <c r="N113" i="5" s="1"/>
  <c r="M114" i="5"/>
  <c r="N114" i="5" s="1"/>
  <c r="M115" i="5"/>
  <c r="N115" i="5" s="1"/>
  <c r="M116" i="5"/>
  <c r="N116" i="5" s="1"/>
  <c r="M117" i="5"/>
  <c r="N117" i="5" s="1"/>
  <c r="M118" i="5"/>
  <c r="N118" i="5" s="1"/>
  <c r="M119" i="5"/>
  <c r="N119" i="5" s="1"/>
  <c r="M120" i="5"/>
  <c r="N120" i="5" s="1"/>
  <c r="M121" i="5"/>
  <c r="N121" i="5" s="1"/>
  <c r="M122" i="5"/>
  <c r="N122" i="5" s="1"/>
  <c r="M123" i="5"/>
  <c r="N123" i="5" s="1"/>
  <c r="M124" i="5"/>
  <c r="N124" i="5" s="1"/>
  <c r="M3" i="5"/>
  <c r="N3" i="5" s="1"/>
  <c r="K124" i="5" l="1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3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G122" i="5" l="1"/>
  <c r="B1" i="7" l="1"/>
  <c r="A1" i="6"/>
  <c r="B13" i="6" l="1"/>
  <c r="N2" i="6"/>
  <c r="G124" i="5" l="1"/>
  <c r="L124" i="5"/>
  <c r="J124" i="5"/>
  <c r="C13" i="6"/>
  <c r="K13" i="6" s="1"/>
  <c r="B12" i="6"/>
  <c r="L3" i="5"/>
  <c r="E13" i="6" l="1"/>
  <c r="I13" i="6"/>
  <c r="J13" i="6" s="1"/>
  <c r="G13" i="6"/>
  <c r="H13" i="6" s="1"/>
  <c r="G119" i="5"/>
  <c r="J119" i="5"/>
  <c r="L119" i="5"/>
  <c r="G111" i="5"/>
  <c r="J111" i="5"/>
  <c r="L111" i="5"/>
  <c r="G91" i="5"/>
  <c r="J91" i="5"/>
  <c r="L91" i="5"/>
  <c r="G84" i="5"/>
  <c r="L84" i="5"/>
  <c r="J84" i="5"/>
  <c r="G80" i="5"/>
  <c r="L80" i="5"/>
  <c r="J80" i="5"/>
  <c r="G76" i="5"/>
  <c r="L76" i="5"/>
  <c r="J76" i="5"/>
  <c r="G69" i="5"/>
  <c r="J69" i="5"/>
  <c r="L69" i="5"/>
  <c r="G62" i="5"/>
  <c r="J62" i="5"/>
  <c r="L62" i="5"/>
  <c r="G58" i="5"/>
  <c r="L58" i="5"/>
  <c r="J58" i="5"/>
  <c r="G54" i="5"/>
  <c r="L54" i="5"/>
  <c r="J54" i="5"/>
  <c r="G50" i="5"/>
  <c r="L50" i="5"/>
  <c r="J50" i="5"/>
  <c r="G46" i="5"/>
  <c r="L46" i="5"/>
  <c r="J46" i="5"/>
  <c r="G42" i="5"/>
  <c r="L42" i="5"/>
  <c r="J42" i="5"/>
  <c r="G38" i="5"/>
  <c r="J38" i="5"/>
  <c r="L38" i="5"/>
  <c r="G35" i="5"/>
  <c r="L35" i="5"/>
  <c r="J35" i="5"/>
  <c r="G31" i="5"/>
  <c r="J31" i="5"/>
  <c r="L31" i="5"/>
  <c r="G27" i="5"/>
  <c r="L27" i="5"/>
  <c r="J27" i="5"/>
  <c r="G23" i="5"/>
  <c r="L23" i="5"/>
  <c r="J23" i="5"/>
  <c r="G19" i="5"/>
  <c r="L19" i="5"/>
  <c r="J19" i="5"/>
  <c r="G15" i="5"/>
  <c r="L15" i="5"/>
  <c r="J15" i="5"/>
  <c r="G11" i="5"/>
  <c r="L11" i="5"/>
  <c r="J11" i="5"/>
  <c r="G7" i="5"/>
  <c r="L7" i="5"/>
  <c r="J7" i="5"/>
  <c r="L122" i="5"/>
  <c r="J122" i="5"/>
  <c r="G118" i="5"/>
  <c r="J118" i="5"/>
  <c r="L118" i="5"/>
  <c r="G114" i="5"/>
  <c r="L114" i="5"/>
  <c r="J114" i="5"/>
  <c r="G110" i="5"/>
  <c r="J110" i="5"/>
  <c r="L110" i="5"/>
  <c r="G106" i="5"/>
  <c r="L106" i="5"/>
  <c r="J106" i="5"/>
  <c r="G102" i="5"/>
  <c r="J102" i="5"/>
  <c r="L102" i="5"/>
  <c r="G98" i="5"/>
  <c r="L98" i="5"/>
  <c r="J98" i="5"/>
  <c r="G94" i="5"/>
  <c r="J94" i="5"/>
  <c r="L94" i="5"/>
  <c r="G90" i="5"/>
  <c r="L90" i="5"/>
  <c r="J90" i="5"/>
  <c r="G87" i="5"/>
  <c r="J87" i="5"/>
  <c r="L87" i="5"/>
  <c r="G83" i="5"/>
  <c r="L83" i="5"/>
  <c r="J83" i="5"/>
  <c r="G79" i="5"/>
  <c r="J79" i="5"/>
  <c r="L79" i="5"/>
  <c r="G75" i="5"/>
  <c r="L75" i="5"/>
  <c r="J75" i="5"/>
  <c r="G72" i="5"/>
  <c r="J72" i="5"/>
  <c r="L72" i="5"/>
  <c r="G68" i="5"/>
  <c r="L68" i="5"/>
  <c r="J68" i="5"/>
  <c r="J65" i="5"/>
  <c r="L65" i="5"/>
  <c r="G61" i="5"/>
  <c r="L61" i="5"/>
  <c r="J61" i="5"/>
  <c r="G57" i="5"/>
  <c r="J57" i="5"/>
  <c r="L57" i="5"/>
  <c r="G53" i="5"/>
  <c r="L53" i="5"/>
  <c r="J53" i="5"/>
  <c r="G49" i="5"/>
  <c r="J49" i="5"/>
  <c r="L49" i="5"/>
  <c r="G45" i="5"/>
  <c r="L45" i="5"/>
  <c r="J45" i="5"/>
  <c r="G41" i="5"/>
  <c r="J41" i="5"/>
  <c r="L41" i="5"/>
  <c r="G34" i="5"/>
  <c r="J34" i="5"/>
  <c r="L34" i="5"/>
  <c r="G30" i="5"/>
  <c r="L30" i="5"/>
  <c r="J30" i="5"/>
  <c r="G26" i="5"/>
  <c r="J26" i="5"/>
  <c r="L26" i="5"/>
  <c r="G22" i="5"/>
  <c r="L22" i="5"/>
  <c r="J22" i="5"/>
  <c r="G18" i="5"/>
  <c r="L18" i="5"/>
  <c r="J18" i="5"/>
  <c r="G14" i="5"/>
  <c r="J14" i="5"/>
  <c r="L14" i="5"/>
  <c r="G10" i="5"/>
  <c r="J10" i="5"/>
  <c r="L10" i="5"/>
  <c r="G6" i="5"/>
  <c r="L6" i="5"/>
  <c r="J6" i="5"/>
  <c r="G115" i="5"/>
  <c r="J115" i="5"/>
  <c r="L115" i="5"/>
  <c r="G99" i="5"/>
  <c r="J99" i="5"/>
  <c r="L99" i="5"/>
  <c r="G93" i="5"/>
  <c r="L93" i="5"/>
  <c r="J93" i="5"/>
  <c r="G86" i="5"/>
  <c r="L86" i="5"/>
  <c r="J86" i="5"/>
  <c r="G78" i="5"/>
  <c r="L78" i="5"/>
  <c r="J78" i="5"/>
  <c r="G71" i="5"/>
  <c r="L71" i="5"/>
  <c r="J71" i="5"/>
  <c r="G67" i="5"/>
  <c r="L67" i="5"/>
  <c r="J67" i="5"/>
  <c r="G60" i="5"/>
  <c r="L60" i="5"/>
  <c r="J60" i="5"/>
  <c r="G48" i="5"/>
  <c r="L48" i="5"/>
  <c r="J48" i="5"/>
  <c r="G29" i="5"/>
  <c r="L29" i="5"/>
  <c r="J29" i="5"/>
  <c r="G25" i="5"/>
  <c r="L25" i="5"/>
  <c r="J25" i="5"/>
  <c r="G21" i="5"/>
  <c r="L21" i="5"/>
  <c r="J21" i="5"/>
  <c r="G17" i="5"/>
  <c r="L17" i="5"/>
  <c r="J17" i="5"/>
  <c r="G13" i="5"/>
  <c r="L13" i="5"/>
  <c r="J13" i="5"/>
  <c r="G9" i="5"/>
  <c r="J9" i="5"/>
  <c r="L9" i="5"/>
  <c r="G5" i="5"/>
  <c r="L5" i="5"/>
  <c r="J5" i="5"/>
  <c r="G123" i="5"/>
  <c r="J123" i="5"/>
  <c r="L123" i="5"/>
  <c r="G107" i="5"/>
  <c r="J107" i="5"/>
  <c r="L107" i="5"/>
  <c r="G103" i="5"/>
  <c r="J103" i="5"/>
  <c r="L103" i="5"/>
  <c r="G95" i="5"/>
  <c r="J95" i="5"/>
  <c r="L95" i="5"/>
  <c r="G88" i="5"/>
  <c r="J88" i="5"/>
  <c r="L88" i="5"/>
  <c r="G121" i="5"/>
  <c r="L121" i="5"/>
  <c r="J121" i="5"/>
  <c r="G117" i="5"/>
  <c r="L117" i="5"/>
  <c r="J117" i="5"/>
  <c r="G113" i="5"/>
  <c r="L113" i="5"/>
  <c r="J113" i="5"/>
  <c r="G109" i="5"/>
  <c r="L109" i="5"/>
  <c r="J109" i="5"/>
  <c r="G105" i="5"/>
  <c r="L105" i="5"/>
  <c r="J105" i="5"/>
  <c r="G101" i="5"/>
  <c r="L101" i="5"/>
  <c r="J101" i="5"/>
  <c r="G97" i="5"/>
  <c r="L97" i="5"/>
  <c r="J97" i="5"/>
  <c r="G82" i="5"/>
  <c r="L82" i="5"/>
  <c r="J82" i="5"/>
  <c r="G74" i="5"/>
  <c r="L74" i="5"/>
  <c r="J74" i="5"/>
  <c r="G64" i="5"/>
  <c r="L64" i="5"/>
  <c r="J64" i="5"/>
  <c r="G56" i="5"/>
  <c r="L56" i="5"/>
  <c r="J56" i="5"/>
  <c r="G52" i="5"/>
  <c r="L52" i="5"/>
  <c r="J52" i="5"/>
  <c r="G44" i="5"/>
  <c r="L44" i="5"/>
  <c r="J44" i="5"/>
  <c r="G40" i="5"/>
  <c r="L40" i="5"/>
  <c r="J40" i="5"/>
  <c r="G37" i="5"/>
  <c r="L37" i="5"/>
  <c r="J37" i="5"/>
  <c r="G33" i="5"/>
  <c r="L33" i="5"/>
  <c r="J33" i="5"/>
  <c r="G120" i="5"/>
  <c r="L120" i="5"/>
  <c r="J120" i="5"/>
  <c r="G116" i="5"/>
  <c r="L116" i="5"/>
  <c r="J116" i="5"/>
  <c r="G112" i="5"/>
  <c r="L112" i="5"/>
  <c r="J112" i="5"/>
  <c r="G108" i="5"/>
  <c r="L108" i="5"/>
  <c r="J108" i="5"/>
  <c r="G104" i="5"/>
  <c r="L104" i="5"/>
  <c r="J104" i="5"/>
  <c r="G100" i="5"/>
  <c r="L100" i="5"/>
  <c r="J100" i="5"/>
  <c r="G96" i="5"/>
  <c r="L96" i="5"/>
  <c r="J96" i="5"/>
  <c r="G92" i="5"/>
  <c r="L92" i="5"/>
  <c r="J92" i="5"/>
  <c r="G89" i="5"/>
  <c r="L89" i="5"/>
  <c r="J89" i="5"/>
  <c r="G85" i="5"/>
  <c r="L85" i="5"/>
  <c r="J85" i="5"/>
  <c r="G81" i="5"/>
  <c r="L81" i="5"/>
  <c r="J81" i="5"/>
  <c r="G77" i="5"/>
  <c r="L77" i="5"/>
  <c r="J77" i="5"/>
  <c r="G73" i="5"/>
  <c r="L73" i="5"/>
  <c r="J73" i="5"/>
  <c r="G70" i="5"/>
  <c r="L70" i="5"/>
  <c r="J70" i="5"/>
  <c r="G66" i="5"/>
  <c r="L66" i="5"/>
  <c r="J66" i="5"/>
  <c r="G63" i="5"/>
  <c r="L63" i="5"/>
  <c r="J63" i="5"/>
  <c r="G59" i="5"/>
  <c r="L59" i="5"/>
  <c r="J59" i="5"/>
  <c r="G55" i="5"/>
  <c r="L55" i="5"/>
  <c r="J55" i="5"/>
  <c r="G51" i="5"/>
  <c r="L51" i="5"/>
  <c r="J51" i="5"/>
  <c r="G47" i="5"/>
  <c r="L47" i="5"/>
  <c r="J47" i="5"/>
  <c r="G43" i="5"/>
  <c r="L43" i="5"/>
  <c r="J43" i="5"/>
  <c r="G39" i="5"/>
  <c r="L39" i="5"/>
  <c r="J39" i="5"/>
  <c r="G36" i="5"/>
  <c r="L36" i="5"/>
  <c r="J36" i="5"/>
  <c r="G32" i="5"/>
  <c r="L32" i="5"/>
  <c r="J32" i="5"/>
  <c r="G28" i="5"/>
  <c r="L28" i="5"/>
  <c r="J28" i="5"/>
  <c r="G24" i="5"/>
  <c r="L24" i="5"/>
  <c r="J24" i="5"/>
  <c r="G20" i="5"/>
  <c r="L20" i="5"/>
  <c r="J20" i="5"/>
  <c r="G16" i="5"/>
  <c r="L16" i="5"/>
  <c r="J16" i="5"/>
  <c r="G12" i="5"/>
  <c r="L12" i="5"/>
  <c r="J12" i="5"/>
  <c r="G8" i="5"/>
  <c r="L8" i="5"/>
  <c r="J8" i="5"/>
  <c r="G4" i="5"/>
  <c r="L4" i="5"/>
  <c r="J4" i="5"/>
  <c r="G3" i="5"/>
  <c r="J3" i="5"/>
  <c r="M32" i="7"/>
  <c r="G65" i="5"/>
  <c r="M31" i="7"/>
  <c r="C12" i="6"/>
  <c r="K12" i="6" s="1"/>
  <c r="H124" i="5"/>
  <c r="O124" i="5"/>
  <c r="P124" i="5" s="1"/>
  <c r="G31" i="7" l="1"/>
  <c r="H31" i="7" s="1"/>
  <c r="I31" i="7"/>
  <c r="J31" i="7" s="1"/>
  <c r="K31" i="7"/>
  <c r="L31" i="7" s="1"/>
  <c r="I12" i="6"/>
  <c r="J12" i="6" s="1"/>
  <c r="G12" i="6"/>
  <c r="H12" i="6" s="1"/>
  <c r="E12" i="6"/>
  <c r="F12" i="6" s="1"/>
  <c r="I32" i="7"/>
  <c r="J32" i="7" s="1"/>
  <c r="G32" i="7"/>
  <c r="H32" i="7" s="1"/>
  <c r="K32" i="7"/>
  <c r="L32" i="7" s="1"/>
  <c r="F32" i="7"/>
  <c r="N32" i="7" s="1"/>
  <c r="D12" i="6"/>
  <c r="K125" i="5"/>
  <c r="L125" i="5" s="1"/>
  <c r="I125" i="5"/>
  <c r="J125" i="5" s="1"/>
  <c r="O32" i="7"/>
  <c r="P32" i="7" s="1"/>
  <c r="F31" i="7"/>
  <c r="N31" i="7" s="1"/>
  <c r="O31" i="7"/>
  <c r="P31" i="7" s="1"/>
  <c r="M12" i="6"/>
  <c r="N12" i="6" s="1"/>
  <c r="L12" i="6" l="1"/>
  <c r="C7" i="6"/>
  <c r="C11" i="6"/>
  <c r="C8" i="6"/>
  <c r="C5" i="6"/>
  <c r="C6" i="6"/>
  <c r="C9" i="6" l="1"/>
  <c r="C4" i="6"/>
  <c r="C10" i="6"/>
  <c r="E54" i="7" l="1"/>
  <c r="C14" i="6"/>
  <c r="H3" i="5" l="1"/>
  <c r="O3" i="5"/>
  <c r="P3" i="5" s="1"/>
  <c r="F3" i="5"/>
  <c r="M4" i="7" l="1"/>
  <c r="B4" i="6"/>
  <c r="H9" i="5"/>
  <c r="O9" i="5"/>
  <c r="P9" i="5" s="1"/>
  <c r="O123" i="5"/>
  <c r="P123" i="5" s="1"/>
  <c r="H123" i="5"/>
  <c r="O119" i="5"/>
  <c r="P119" i="5" s="1"/>
  <c r="H119" i="5"/>
  <c r="H117" i="5"/>
  <c r="O117" i="5"/>
  <c r="P117" i="5" s="1"/>
  <c r="H113" i="5"/>
  <c r="O113" i="5"/>
  <c r="P113" i="5" s="1"/>
  <c r="H107" i="5"/>
  <c r="O107" i="5"/>
  <c r="P107" i="5" s="1"/>
  <c r="M53" i="7"/>
  <c r="O103" i="5"/>
  <c r="P103" i="5" s="1"/>
  <c r="H103" i="5"/>
  <c r="H99" i="5"/>
  <c r="O99" i="5"/>
  <c r="P99" i="5" s="1"/>
  <c r="H95" i="5"/>
  <c r="O95" i="5"/>
  <c r="P95" i="5" s="1"/>
  <c r="M48" i="7"/>
  <c r="O93" i="5"/>
  <c r="P93" i="5" s="1"/>
  <c r="H93" i="5"/>
  <c r="M46" i="7"/>
  <c r="M44" i="7"/>
  <c r="O86" i="5"/>
  <c r="P86" i="5" s="1"/>
  <c r="H86" i="5"/>
  <c r="M43" i="7"/>
  <c r="O82" i="5"/>
  <c r="P82" i="5" s="1"/>
  <c r="H82" i="5"/>
  <c r="M40" i="7"/>
  <c r="O78" i="5"/>
  <c r="P78" i="5" s="1"/>
  <c r="H78" i="5"/>
  <c r="H74" i="5"/>
  <c r="O74" i="5"/>
  <c r="P74" i="5" s="1"/>
  <c r="M37" i="7"/>
  <c r="B9" i="6"/>
  <c r="K9" i="6" s="1"/>
  <c r="H71" i="5"/>
  <c r="O71" i="5"/>
  <c r="P71" i="5" s="1"/>
  <c r="H67" i="5"/>
  <c r="O67" i="5"/>
  <c r="P67" i="5" s="1"/>
  <c r="M34" i="7"/>
  <c r="O64" i="5"/>
  <c r="P64" i="5" s="1"/>
  <c r="H64" i="5"/>
  <c r="B8" i="6"/>
  <c r="K8" i="6" s="1"/>
  <c r="M30" i="7"/>
  <c r="H60" i="5"/>
  <c r="O60" i="5"/>
  <c r="P60" i="5" s="1"/>
  <c r="M29" i="7"/>
  <c r="O56" i="5"/>
  <c r="P56" i="5" s="1"/>
  <c r="H56" i="5"/>
  <c r="H50" i="5"/>
  <c r="O50" i="5"/>
  <c r="P50" i="5" s="1"/>
  <c r="O46" i="5"/>
  <c r="P46" i="5" s="1"/>
  <c r="H46" i="5"/>
  <c r="M20" i="7"/>
  <c r="O42" i="5"/>
  <c r="P42" i="5" s="1"/>
  <c r="H42" i="5"/>
  <c r="H40" i="5"/>
  <c r="O40" i="5"/>
  <c r="P40" i="5" s="1"/>
  <c r="M16" i="7"/>
  <c r="O37" i="5"/>
  <c r="P37" i="5" s="1"/>
  <c r="H37" i="5"/>
  <c r="H33" i="5"/>
  <c r="O33" i="5"/>
  <c r="P33" i="5" s="1"/>
  <c r="H27" i="5"/>
  <c r="O27" i="5"/>
  <c r="P27" i="5" s="1"/>
  <c r="M12" i="7"/>
  <c r="O23" i="5"/>
  <c r="P23" i="5" s="1"/>
  <c r="H23" i="5"/>
  <c r="M10" i="7"/>
  <c r="O19" i="5"/>
  <c r="P19" i="5" s="1"/>
  <c r="H19" i="5"/>
  <c r="H15" i="5"/>
  <c r="O15" i="5"/>
  <c r="P15" i="5" s="1"/>
  <c r="H13" i="5"/>
  <c r="O13" i="5"/>
  <c r="P13" i="5" s="1"/>
  <c r="H5" i="5"/>
  <c r="O5" i="5"/>
  <c r="P5" i="5" s="1"/>
  <c r="H122" i="5"/>
  <c r="O122" i="5"/>
  <c r="P122" i="5" s="1"/>
  <c r="H120" i="5"/>
  <c r="O120" i="5"/>
  <c r="P120" i="5" s="1"/>
  <c r="O118" i="5"/>
  <c r="P118" i="5" s="1"/>
  <c r="H118" i="5"/>
  <c r="H116" i="5"/>
  <c r="O116" i="5"/>
  <c r="P116" i="5" s="1"/>
  <c r="H114" i="5"/>
  <c r="O114" i="5"/>
  <c r="P114" i="5" s="1"/>
  <c r="H112" i="5"/>
  <c r="O112" i="5"/>
  <c r="P112" i="5" s="1"/>
  <c r="H110" i="5"/>
  <c r="O110" i="5"/>
  <c r="P110" i="5" s="1"/>
  <c r="O108" i="5"/>
  <c r="P108" i="5" s="1"/>
  <c r="H108" i="5"/>
  <c r="O106" i="5"/>
  <c r="P106" i="5" s="1"/>
  <c r="H106" i="5"/>
  <c r="H104" i="5"/>
  <c r="O104" i="5"/>
  <c r="P104" i="5" s="1"/>
  <c r="M52" i="7"/>
  <c r="O102" i="5"/>
  <c r="P102" i="5" s="1"/>
  <c r="H102" i="5"/>
  <c r="H100" i="5"/>
  <c r="O100" i="5"/>
  <c r="P100" i="5" s="1"/>
  <c r="M50" i="7"/>
  <c r="O98" i="5"/>
  <c r="P98" i="5" s="1"/>
  <c r="H98" i="5"/>
  <c r="M49" i="7"/>
  <c r="O96" i="5"/>
  <c r="P96" i="5" s="1"/>
  <c r="H96" i="5"/>
  <c r="H94" i="5"/>
  <c r="O94" i="5"/>
  <c r="P94" i="5" s="1"/>
  <c r="H92" i="5"/>
  <c r="O92" i="5"/>
  <c r="P92" i="5" s="1"/>
  <c r="H90" i="5"/>
  <c r="O90" i="5"/>
  <c r="P90" i="5" s="1"/>
  <c r="H89" i="5"/>
  <c r="O89" i="5"/>
  <c r="P89" i="5" s="1"/>
  <c r="H87" i="5"/>
  <c r="O87" i="5"/>
  <c r="P87" i="5" s="1"/>
  <c r="H85" i="5"/>
  <c r="O85" i="5"/>
  <c r="P85" i="5" s="1"/>
  <c r="H83" i="5"/>
  <c r="O83" i="5"/>
  <c r="P83" i="5" s="1"/>
  <c r="M42" i="7"/>
  <c r="O81" i="5"/>
  <c r="P81" i="5" s="1"/>
  <c r="H81" i="5"/>
  <c r="H79" i="5"/>
  <c r="O79" i="5"/>
  <c r="P79" i="5" s="1"/>
  <c r="H77" i="5"/>
  <c r="O77" i="5"/>
  <c r="P77" i="5" s="1"/>
  <c r="H75" i="5"/>
  <c r="O75" i="5"/>
  <c r="P75" i="5" s="1"/>
  <c r="M38" i="7"/>
  <c r="O73" i="5"/>
  <c r="P73" i="5" s="1"/>
  <c r="H73" i="5"/>
  <c r="M41" i="7"/>
  <c r="H72" i="5"/>
  <c r="O72" i="5"/>
  <c r="P72" i="5" s="1"/>
  <c r="H70" i="5"/>
  <c r="O70" i="5"/>
  <c r="P70" i="5" s="1"/>
  <c r="H68" i="5"/>
  <c r="O68" i="5"/>
  <c r="P68" i="5" s="1"/>
  <c r="M35" i="7"/>
  <c r="O66" i="5"/>
  <c r="P66" i="5" s="1"/>
  <c r="H66" i="5"/>
  <c r="H65" i="5"/>
  <c r="O65" i="5"/>
  <c r="P65" i="5" s="1"/>
  <c r="H63" i="5"/>
  <c r="O63" i="5"/>
  <c r="P63" i="5" s="1"/>
  <c r="H61" i="5"/>
  <c r="O61" i="5"/>
  <c r="P61" i="5" s="1"/>
  <c r="H59" i="5"/>
  <c r="O59" i="5"/>
  <c r="P59" i="5" s="1"/>
  <c r="O57" i="5"/>
  <c r="P57" i="5" s="1"/>
  <c r="H57" i="5"/>
  <c r="H55" i="5"/>
  <c r="O55" i="5"/>
  <c r="P55" i="5" s="1"/>
  <c r="H53" i="5"/>
  <c r="O53" i="5"/>
  <c r="P53" i="5" s="1"/>
  <c r="M26" i="7"/>
  <c r="O51" i="5"/>
  <c r="P51" i="5" s="1"/>
  <c r="H51" i="5"/>
  <c r="M25" i="7"/>
  <c r="O49" i="5"/>
  <c r="P49" i="5" s="1"/>
  <c r="H49" i="5"/>
  <c r="B7" i="6"/>
  <c r="K7" i="6" s="1"/>
  <c r="M23" i="7"/>
  <c r="H47" i="5"/>
  <c r="O47" i="5"/>
  <c r="P47" i="5" s="1"/>
  <c r="H45" i="5"/>
  <c r="O45" i="5"/>
  <c r="P45" i="5" s="1"/>
  <c r="M21" i="7"/>
  <c r="O43" i="5"/>
  <c r="P43" i="5" s="1"/>
  <c r="H43" i="5"/>
  <c r="M19" i="7"/>
  <c r="O41" i="5"/>
  <c r="P41" i="5" s="1"/>
  <c r="H41" i="5"/>
  <c r="M18" i="7"/>
  <c r="O39" i="5"/>
  <c r="P39" i="5" s="1"/>
  <c r="H39" i="5"/>
  <c r="H36" i="5"/>
  <c r="O36" i="5"/>
  <c r="P36" i="5" s="1"/>
  <c r="H34" i="5"/>
  <c r="O34" i="5"/>
  <c r="P34" i="5" s="1"/>
  <c r="H32" i="5"/>
  <c r="O32" i="5"/>
  <c r="P32" i="5" s="1"/>
  <c r="H30" i="5"/>
  <c r="O30" i="5"/>
  <c r="P30" i="5" s="1"/>
  <c r="H28" i="5"/>
  <c r="O28" i="5"/>
  <c r="P28" i="5" s="1"/>
  <c r="M13" i="7"/>
  <c r="O26" i="5"/>
  <c r="P26" i="5" s="1"/>
  <c r="H26" i="5"/>
  <c r="H24" i="5"/>
  <c r="O24" i="5"/>
  <c r="P24" i="5" s="1"/>
  <c r="H22" i="5"/>
  <c r="O22" i="5"/>
  <c r="P22" i="5" s="1"/>
  <c r="O20" i="5"/>
  <c r="P20" i="5" s="1"/>
  <c r="H20" i="5"/>
  <c r="H18" i="5"/>
  <c r="O18" i="5"/>
  <c r="P18" i="5" s="1"/>
  <c r="O16" i="5"/>
  <c r="P16" i="5" s="1"/>
  <c r="H16" i="5"/>
  <c r="H14" i="5"/>
  <c r="O14" i="5"/>
  <c r="P14" i="5" s="1"/>
  <c r="H12" i="5"/>
  <c r="O12" i="5"/>
  <c r="P12" i="5" s="1"/>
  <c r="M8" i="7"/>
  <c r="O10" i="5"/>
  <c r="P10" i="5" s="1"/>
  <c r="H10" i="5"/>
  <c r="H8" i="5"/>
  <c r="O8" i="5"/>
  <c r="P8" i="5" s="1"/>
  <c r="M6" i="7"/>
  <c r="O6" i="5"/>
  <c r="P6" i="5" s="1"/>
  <c r="H6" i="5"/>
  <c r="M5" i="7"/>
  <c r="O4" i="5"/>
  <c r="P4" i="5" s="1"/>
  <c r="H4" i="5"/>
  <c r="O121" i="5"/>
  <c r="P121" i="5" s="1"/>
  <c r="H121" i="5"/>
  <c r="H115" i="5"/>
  <c r="O115" i="5"/>
  <c r="P115" i="5" s="1"/>
  <c r="O111" i="5"/>
  <c r="P111" i="5" s="1"/>
  <c r="H111" i="5"/>
  <c r="H109" i="5"/>
  <c r="O109" i="5"/>
  <c r="P109" i="5" s="1"/>
  <c r="H105" i="5"/>
  <c r="O105" i="5"/>
  <c r="P105" i="5" s="1"/>
  <c r="B11" i="6"/>
  <c r="K11" i="6" s="1"/>
  <c r="M51" i="7"/>
  <c r="H101" i="5"/>
  <c r="O101" i="5"/>
  <c r="P101" i="5" s="1"/>
  <c r="H97" i="5"/>
  <c r="O97" i="5"/>
  <c r="P97" i="5" s="1"/>
  <c r="M47" i="7"/>
  <c r="O91" i="5"/>
  <c r="P91" i="5" s="1"/>
  <c r="H91" i="5"/>
  <c r="M45" i="7"/>
  <c r="B10" i="6"/>
  <c r="K10" i="6" s="1"/>
  <c r="H88" i="5"/>
  <c r="O88" i="5"/>
  <c r="P88" i="5" s="1"/>
  <c r="H84" i="5"/>
  <c r="O84" i="5"/>
  <c r="P84" i="5" s="1"/>
  <c r="O80" i="5"/>
  <c r="P80" i="5" s="1"/>
  <c r="H80" i="5"/>
  <c r="M39" i="7"/>
  <c r="O76" i="5"/>
  <c r="P76" i="5" s="1"/>
  <c r="H76" i="5"/>
  <c r="M36" i="7"/>
  <c r="O69" i="5"/>
  <c r="P69" i="5" s="1"/>
  <c r="H69" i="5"/>
  <c r="M33" i="7"/>
  <c r="O62" i="5"/>
  <c r="P62" i="5" s="1"/>
  <c r="H62" i="5"/>
  <c r="H58" i="5"/>
  <c r="O58" i="5"/>
  <c r="P58" i="5" s="1"/>
  <c r="M28" i="7"/>
  <c r="O54" i="5"/>
  <c r="P54" i="5" s="1"/>
  <c r="H54" i="5"/>
  <c r="M27" i="7"/>
  <c r="O52" i="5"/>
  <c r="P52" i="5" s="1"/>
  <c r="H52" i="5"/>
  <c r="M24" i="7"/>
  <c r="O48" i="5"/>
  <c r="P48" i="5" s="1"/>
  <c r="H48" i="5"/>
  <c r="M22" i="7"/>
  <c r="O44" i="5"/>
  <c r="P44" i="5" s="1"/>
  <c r="H44" i="5"/>
  <c r="M17" i="7"/>
  <c r="B6" i="6"/>
  <c r="K6" i="6" s="1"/>
  <c r="H38" i="5"/>
  <c r="O38" i="5"/>
  <c r="P38" i="5" s="1"/>
  <c r="M15" i="7"/>
  <c r="O35" i="5"/>
  <c r="P35" i="5" s="1"/>
  <c r="H35" i="5"/>
  <c r="O31" i="5"/>
  <c r="P31" i="5" s="1"/>
  <c r="H31" i="5"/>
  <c r="M14" i="7"/>
  <c r="O29" i="5"/>
  <c r="P29" i="5" s="1"/>
  <c r="H29" i="5"/>
  <c r="O25" i="5"/>
  <c r="P25" i="5" s="1"/>
  <c r="H25" i="5"/>
  <c r="M11" i="7"/>
  <c r="O21" i="5"/>
  <c r="P21" i="5" s="1"/>
  <c r="H21" i="5"/>
  <c r="M9" i="7"/>
  <c r="B5" i="6"/>
  <c r="K5" i="6" s="1"/>
  <c r="H17" i="5"/>
  <c r="O17" i="5"/>
  <c r="P17" i="5" s="1"/>
  <c r="O11" i="5"/>
  <c r="P11" i="5" s="1"/>
  <c r="H11" i="5"/>
  <c r="M7" i="7"/>
  <c r="O7" i="5"/>
  <c r="P7" i="5" s="1"/>
  <c r="H7" i="5"/>
  <c r="I4" i="6" l="1"/>
  <c r="J4" i="6" s="1"/>
  <c r="K4" i="6"/>
  <c r="K27" i="7"/>
  <c r="L27" i="7" s="1"/>
  <c r="I27" i="7"/>
  <c r="J27" i="7" s="1"/>
  <c r="G27" i="7"/>
  <c r="H27" i="7" s="1"/>
  <c r="I45" i="7"/>
  <c r="J45" i="7" s="1"/>
  <c r="G45" i="7"/>
  <c r="H45" i="7" s="1"/>
  <c r="K45" i="7"/>
  <c r="L45" i="7" s="1"/>
  <c r="G5" i="6"/>
  <c r="H5" i="6" s="1"/>
  <c r="I5" i="6"/>
  <c r="E5" i="6"/>
  <c r="F5" i="6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6" i="6"/>
  <c r="H6" i="6" s="1"/>
  <c r="E6" i="6"/>
  <c r="F6" i="6" s="1"/>
  <c r="I6" i="6"/>
  <c r="J6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G38" i="7"/>
  <c r="H38" i="7" s="1"/>
  <c r="K38" i="7"/>
  <c r="L38" i="7" s="1"/>
  <c r="I38" i="7"/>
  <c r="J38" i="7" s="1"/>
  <c r="I30" i="7"/>
  <c r="J30" i="7" s="1"/>
  <c r="G30" i="7"/>
  <c r="H30" i="7" s="1"/>
  <c r="K30" i="7"/>
  <c r="L30" i="7" s="1"/>
  <c r="G34" i="7"/>
  <c r="H34" i="7" s="1"/>
  <c r="K34" i="7"/>
  <c r="L34" i="7" s="1"/>
  <c r="I34" i="7"/>
  <c r="J34" i="7" s="1"/>
  <c r="I46" i="7"/>
  <c r="J46" i="7" s="1"/>
  <c r="G46" i="7"/>
  <c r="H46" i="7" s="1"/>
  <c r="K46" i="7"/>
  <c r="L46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I36" i="7"/>
  <c r="J36" i="7" s="1"/>
  <c r="K36" i="7"/>
  <c r="L36" i="7" s="1"/>
  <c r="G36" i="7"/>
  <c r="H36" i="7" s="1"/>
  <c r="G10" i="6"/>
  <c r="H10" i="6" s="1"/>
  <c r="E10" i="6"/>
  <c r="F10" i="6" s="1"/>
  <c r="I10" i="6"/>
  <c r="J10" i="6" s="1"/>
  <c r="G47" i="7"/>
  <c r="H47" i="7" s="1"/>
  <c r="K47" i="7"/>
  <c r="L47" i="7" s="1"/>
  <c r="I47" i="7"/>
  <c r="J47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K41" i="7"/>
  <c r="L41" i="7" s="1"/>
  <c r="I41" i="7"/>
  <c r="J41" i="7" s="1"/>
  <c r="G41" i="7"/>
  <c r="H41" i="7" s="1"/>
  <c r="G42" i="7"/>
  <c r="H42" i="7" s="1"/>
  <c r="K42" i="7"/>
  <c r="L42" i="7" s="1"/>
  <c r="I42" i="7"/>
  <c r="J42" i="7" s="1"/>
  <c r="I50" i="7"/>
  <c r="J50" i="7" s="1"/>
  <c r="G50" i="7"/>
  <c r="H50" i="7" s="1"/>
  <c r="K50" i="7"/>
  <c r="L50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8" i="6"/>
  <c r="J8" i="6" s="1"/>
  <c r="E8" i="6"/>
  <c r="F8" i="6" s="1"/>
  <c r="G8" i="6"/>
  <c r="H8" i="6" s="1"/>
  <c r="G9" i="6"/>
  <c r="H9" i="6" s="1"/>
  <c r="E9" i="6"/>
  <c r="F9" i="6" s="1"/>
  <c r="I9" i="6"/>
  <c r="J9" i="6" s="1"/>
  <c r="I44" i="7"/>
  <c r="J44" i="7" s="1"/>
  <c r="K44" i="7"/>
  <c r="L44" i="7" s="1"/>
  <c r="G44" i="7"/>
  <c r="H44" i="7" s="1"/>
  <c r="I33" i="7"/>
  <c r="J33" i="7" s="1"/>
  <c r="G33" i="7"/>
  <c r="H33" i="7" s="1"/>
  <c r="K33" i="7"/>
  <c r="L33" i="7" s="1"/>
  <c r="I51" i="7"/>
  <c r="J51" i="7" s="1"/>
  <c r="K51" i="7"/>
  <c r="L51" i="7" s="1"/>
  <c r="G51" i="7"/>
  <c r="H51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G7" i="6"/>
  <c r="H7" i="6" s="1"/>
  <c r="I7" i="6"/>
  <c r="J7" i="6" s="1"/>
  <c r="E7" i="6"/>
  <c r="F7" i="6" s="1"/>
  <c r="K35" i="7"/>
  <c r="L35" i="7" s="1"/>
  <c r="I35" i="7"/>
  <c r="J35" i="7" s="1"/>
  <c r="G35" i="7"/>
  <c r="H35" i="7" s="1"/>
  <c r="K49" i="7"/>
  <c r="L49" i="7" s="1"/>
  <c r="I49" i="7"/>
  <c r="J49" i="7" s="1"/>
  <c r="G49" i="7"/>
  <c r="H49" i="7" s="1"/>
  <c r="G52" i="7"/>
  <c r="H52" i="7" s="1"/>
  <c r="I52" i="7"/>
  <c r="J52" i="7" s="1"/>
  <c r="K52" i="7"/>
  <c r="L52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37" i="7"/>
  <c r="H37" i="7" s="1"/>
  <c r="K37" i="7"/>
  <c r="L37" i="7" s="1"/>
  <c r="I37" i="7"/>
  <c r="J37" i="7" s="1"/>
  <c r="K43" i="7"/>
  <c r="L43" i="7" s="1"/>
  <c r="G43" i="7"/>
  <c r="H43" i="7" s="1"/>
  <c r="I43" i="7"/>
  <c r="J43" i="7" s="1"/>
  <c r="I53" i="7"/>
  <c r="J53" i="7" s="1"/>
  <c r="G53" i="7"/>
  <c r="H53" i="7" s="1"/>
  <c r="K53" i="7"/>
  <c r="L53" i="7" s="1"/>
  <c r="G4" i="6"/>
  <c r="E4" i="6"/>
  <c r="G7" i="7"/>
  <c r="H7" i="7" s="1"/>
  <c r="K7" i="7"/>
  <c r="L7" i="7" s="1"/>
  <c r="I7" i="7"/>
  <c r="J7" i="7" s="1"/>
  <c r="G39" i="7"/>
  <c r="H39" i="7" s="1"/>
  <c r="K39" i="7"/>
  <c r="L39" i="7" s="1"/>
  <c r="I39" i="7"/>
  <c r="J39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E11" i="6"/>
  <c r="F11" i="6" s="1"/>
  <c r="I11" i="6"/>
  <c r="J11" i="6" s="1"/>
  <c r="G11" i="6"/>
  <c r="H11" i="6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G40" i="7"/>
  <c r="H40" i="7" s="1"/>
  <c r="K40" i="7"/>
  <c r="L40" i="7" s="1"/>
  <c r="I40" i="7"/>
  <c r="J40" i="7" s="1"/>
  <c r="G48" i="7"/>
  <c r="H48" i="7" s="1"/>
  <c r="K48" i="7"/>
  <c r="L48" i="7" s="1"/>
  <c r="I48" i="7"/>
  <c r="J48" i="7" s="1"/>
  <c r="I4" i="7"/>
  <c r="G4" i="7"/>
  <c r="K4" i="7"/>
  <c r="J5" i="6"/>
  <c r="D4" i="6"/>
  <c r="F4" i="7"/>
  <c r="D54" i="7"/>
  <c r="M4" i="6"/>
  <c r="N4" i="6" s="1"/>
  <c r="O4" i="7"/>
  <c r="M6" i="6"/>
  <c r="N6" i="6" s="1"/>
  <c r="D6" i="6"/>
  <c r="M5" i="6"/>
  <c r="N5" i="6" s="1"/>
  <c r="D5" i="6"/>
  <c r="L5" i="6" s="1"/>
  <c r="F22" i="7"/>
  <c r="N22" i="7" s="1"/>
  <c r="O22" i="7"/>
  <c r="P22" i="7" s="1"/>
  <c r="O28" i="7"/>
  <c r="P28" i="7" s="1"/>
  <c r="F28" i="7"/>
  <c r="N28" i="7" s="1"/>
  <c r="M11" i="6"/>
  <c r="N11" i="6" s="1"/>
  <c r="D11" i="6"/>
  <c r="L11" i="6" s="1"/>
  <c r="O125" i="5"/>
  <c r="P125" i="5" s="1"/>
  <c r="F125" i="5"/>
  <c r="G125" i="5"/>
  <c r="H125" i="5" s="1"/>
  <c r="O9" i="7"/>
  <c r="P9" i="7" s="1"/>
  <c r="F9" i="7"/>
  <c r="N9" i="7" s="1"/>
  <c r="F39" i="7"/>
  <c r="N39" i="7" s="1"/>
  <c r="O39" i="7"/>
  <c r="P39" i="7" s="1"/>
  <c r="F36" i="7"/>
  <c r="N36" i="7" s="1"/>
  <c r="O36" i="7"/>
  <c r="P36" i="7" s="1"/>
  <c r="O8" i="7"/>
  <c r="P8" i="7" s="1"/>
  <c r="F8" i="7"/>
  <c r="N8" i="7" s="1"/>
  <c r="O42" i="7"/>
  <c r="P42" i="7" s="1"/>
  <c r="F42" i="7"/>
  <c r="N42" i="7" s="1"/>
  <c r="O52" i="7"/>
  <c r="P52" i="7" s="1"/>
  <c r="F52" i="7"/>
  <c r="F20" i="7"/>
  <c r="N20" i="7" s="1"/>
  <c r="O20" i="7"/>
  <c r="P20" i="7" s="1"/>
  <c r="F53" i="7"/>
  <c r="N53" i="7" s="1"/>
  <c r="O53" i="7"/>
  <c r="P53" i="7" s="1"/>
  <c r="F33" i="7"/>
  <c r="N33" i="7" s="1"/>
  <c r="O33" i="7"/>
  <c r="P33" i="7" s="1"/>
  <c r="M10" i="6"/>
  <c r="N10" i="6" s="1"/>
  <c r="D10" i="6"/>
  <c r="L10" i="6" s="1"/>
  <c r="O51" i="7"/>
  <c r="P51" i="7" s="1"/>
  <c r="F51" i="7"/>
  <c r="N51" i="7" s="1"/>
  <c r="F5" i="7"/>
  <c r="N5" i="7" s="1"/>
  <c r="O5" i="7"/>
  <c r="P5" i="7" s="1"/>
  <c r="O6" i="7"/>
  <c r="P6" i="7" s="1"/>
  <c r="F6" i="7"/>
  <c r="F13" i="7"/>
  <c r="N13" i="7" s="1"/>
  <c r="O13" i="7"/>
  <c r="P13" i="7" s="1"/>
  <c r="F35" i="7"/>
  <c r="O35" i="7"/>
  <c r="P35" i="7" s="1"/>
  <c r="O49" i="7"/>
  <c r="P49" i="7" s="1"/>
  <c r="F49" i="7"/>
  <c r="N49" i="7" s="1"/>
  <c r="O50" i="7"/>
  <c r="P50" i="7" s="1"/>
  <c r="F50" i="7"/>
  <c r="N50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45" i="7"/>
  <c r="P45" i="7" s="1"/>
  <c r="F45" i="7"/>
  <c r="N45" i="7" s="1"/>
  <c r="O23" i="7"/>
  <c r="P23" i="7" s="1"/>
  <c r="F23" i="7"/>
  <c r="O29" i="7"/>
  <c r="P29" i="7" s="1"/>
  <c r="F29" i="7"/>
  <c r="N29" i="7" s="1"/>
  <c r="O30" i="7"/>
  <c r="P30" i="7" s="1"/>
  <c r="F30" i="7"/>
  <c r="N30" i="7" s="1"/>
  <c r="M9" i="6"/>
  <c r="N9" i="6" s="1"/>
  <c r="D9" i="6"/>
  <c r="L9" i="6" s="1"/>
  <c r="F40" i="7"/>
  <c r="N40" i="7" s="1"/>
  <c r="O40" i="7"/>
  <c r="P40" i="7" s="1"/>
  <c r="O43" i="7"/>
  <c r="P43" i="7" s="1"/>
  <c r="F43" i="7"/>
  <c r="N43" i="7" s="1"/>
  <c r="F44" i="7"/>
  <c r="N44" i="7" s="1"/>
  <c r="O44" i="7"/>
  <c r="P44" i="7" s="1"/>
  <c r="O46" i="7"/>
  <c r="P46" i="7" s="1"/>
  <c r="F46" i="7"/>
  <c r="N46" i="7" s="1"/>
  <c r="F48" i="7"/>
  <c r="N48" i="7" s="1"/>
  <c r="O48" i="7"/>
  <c r="P48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47" i="7"/>
  <c r="P47" i="7" s="1"/>
  <c r="F47" i="7"/>
  <c r="N4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M7" i="6"/>
  <c r="N7" i="6" s="1"/>
  <c r="D7" i="6"/>
  <c r="L7" i="6" s="1"/>
  <c r="O25" i="7"/>
  <c r="P25" i="7" s="1"/>
  <c r="F25" i="7"/>
  <c r="N25" i="7" s="1"/>
  <c r="O26" i="7"/>
  <c r="P26" i="7" s="1"/>
  <c r="F26" i="7"/>
  <c r="F41" i="7"/>
  <c r="N41" i="7" s="1"/>
  <c r="O41" i="7"/>
  <c r="P41" i="7" s="1"/>
  <c r="O38" i="7"/>
  <c r="P38" i="7" s="1"/>
  <c r="F38" i="7"/>
  <c r="N38" i="7" s="1"/>
  <c r="F10" i="7"/>
  <c r="N10" i="7" s="1"/>
  <c r="O10" i="7"/>
  <c r="P10" i="7" s="1"/>
  <c r="O12" i="7"/>
  <c r="P12" i="7" s="1"/>
  <c r="F12" i="7"/>
  <c r="N12" i="7" s="1"/>
  <c r="M8" i="6"/>
  <c r="N8" i="6" s="1"/>
  <c r="D8" i="6"/>
  <c r="L8" i="6" s="1"/>
  <c r="F34" i="7"/>
  <c r="N34" i="7" s="1"/>
  <c r="O34" i="7"/>
  <c r="P34" i="7" s="1"/>
  <c r="O37" i="7"/>
  <c r="P37" i="7" s="1"/>
  <c r="F37" i="7"/>
  <c r="N37" i="7" s="1"/>
  <c r="F13" i="6"/>
  <c r="M13" i="6"/>
  <c r="N13" i="6" s="1"/>
  <c r="D13" i="6"/>
  <c r="L13" i="6" s="1"/>
  <c r="B14" i="6"/>
  <c r="D14" i="6" s="1"/>
  <c r="F54" i="7" l="1"/>
  <c r="M125" i="5"/>
  <c r="N125" i="5" s="1"/>
  <c r="N23" i="7"/>
  <c r="N6" i="7"/>
  <c r="N18" i="7"/>
  <c r="N35" i="7"/>
  <c r="N52" i="7"/>
  <c r="N26" i="7"/>
  <c r="N11" i="7"/>
  <c r="N24" i="7"/>
  <c r="L4" i="6"/>
  <c r="K14" i="6"/>
  <c r="L14" i="6" s="1"/>
  <c r="L6" i="6"/>
  <c r="I54" i="7"/>
  <c r="J4" i="7"/>
  <c r="J54" i="7" s="1"/>
  <c r="G54" i="7"/>
  <c r="H4" i="7"/>
  <c r="H54" i="7" s="1"/>
  <c r="I14" i="6"/>
  <c r="J14" i="6" s="1"/>
  <c r="G14" i="6"/>
  <c r="H4" i="6"/>
  <c r="H14" i="6" s="1"/>
  <c r="P4" i="7"/>
  <c r="P54" i="7" s="1"/>
  <c r="O54" i="7"/>
  <c r="L4" i="7"/>
  <c r="L54" i="7" s="1"/>
  <c r="K54" i="7"/>
  <c r="F4" i="6"/>
  <c r="F14" i="6" s="1"/>
  <c r="E14" i="6"/>
  <c r="M14" i="6"/>
  <c r="N14" i="6" s="1"/>
  <c r="M54" i="7" l="1"/>
  <c r="N4" i="7"/>
  <c r="N54" i="7" s="1"/>
  <c r="K4" i="11"/>
  <c r="M4" i="11" s="1"/>
  <c r="K529" i="11"/>
  <c r="M529" i="11" s="1"/>
  <c r="K531" i="11"/>
  <c r="M531" i="11" s="1"/>
  <c r="K526" i="11"/>
  <c r="M526" i="11" s="1"/>
  <c r="K522" i="11"/>
  <c r="M522" i="11" s="1"/>
  <c r="K516" i="11"/>
  <c r="M516" i="11" s="1"/>
  <c r="K512" i="11"/>
  <c r="M512" i="11" s="1"/>
  <c r="K506" i="11"/>
  <c r="M506" i="11" s="1"/>
  <c r="K502" i="11"/>
  <c r="M502" i="11" s="1"/>
  <c r="K498" i="11"/>
  <c r="M498" i="11" s="1"/>
  <c r="K494" i="11"/>
  <c r="M494" i="11" s="1"/>
  <c r="K490" i="11"/>
  <c r="M490" i="11" s="1"/>
  <c r="K486" i="11"/>
  <c r="M486" i="11" s="1"/>
  <c r="K480" i="11"/>
  <c r="M480" i="11" s="1"/>
  <c r="K476" i="11"/>
  <c r="M476" i="11" s="1"/>
  <c r="K472" i="11"/>
  <c r="M472" i="11" s="1"/>
  <c r="K468" i="11"/>
  <c r="M468" i="11" s="1"/>
  <c r="K464" i="11"/>
  <c r="M464" i="11" s="1"/>
  <c r="K460" i="11"/>
  <c r="M460" i="11" s="1"/>
  <c r="K456" i="11"/>
  <c r="M456" i="11" s="1"/>
  <c r="K452" i="11"/>
  <c r="M452" i="11" s="1"/>
  <c r="K448" i="11"/>
  <c r="M448" i="11" s="1"/>
  <c r="K444" i="11"/>
  <c r="M444" i="11" s="1"/>
  <c r="K440" i="11"/>
  <c r="M440" i="11" s="1"/>
  <c r="K436" i="11"/>
  <c r="M436" i="11" s="1"/>
  <c r="K432" i="11"/>
  <c r="M432" i="11" s="1"/>
  <c r="K428" i="11"/>
  <c r="M428" i="11" s="1"/>
  <c r="K424" i="11"/>
  <c r="M424" i="11" s="1"/>
  <c r="K416" i="11"/>
  <c r="M416" i="11" s="1"/>
  <c r="K410" i="11"/>
  <c r="M410" i="11" s="1"/>
  <c r="K404" i="11"/>
  <c r="M404" i="11" s="1"/>
  <c r="K398" i="11"/>
  <c r="M398" i="11" s="1"/>
  <c r="K392" i="11"/>
  <c r="M392" i="11" s="1"/>
  <c r="K384" i="11"/>
  <c r="M384" i="11" s="1"/>
  <c r="K378" i="11"/>
  <c r="M378" i="11" s="1"/>
  <c r="K372" i="11"/>
  <c r="M372" i="11" s="1"/>
  <c r="K366" i="11"/>
  <c r="M366" i="11" s="1"/>
  <c r="K360" i="11"/>
  <c r="M360" i="11" s="1"/>
  <c r="K356" i="11"/>
  <c r="M356" i="11" s="1"/>
  <c r="K350" i="11"/>
  <c r="M350" i="11" s="1"/>
  <c r="K346" i="11"/>
  <c r="M346" i="11" s="1"/>
  <c r="K342" i="11"/>
  <c r="M342" i="11" s="1"/>
  <c r="K338" i="11"/>
  <c r="M338" i="11" s="1"/>
  <c r="K332" i="11"/>
  <c r="M332" i="11" s="1"/>
  <c r="K328" i="11"/>
  <c r="M328" i="11" s="1"/>
  <c r="K324" i="11"/>
  <c r="M324" i="11" s="1"/>
  <c r="K320" i="11"/>
  <c r="M320" i="11" s="1"/>
  <c r="K316" i="11"/>
  <c r="M316" i="11" s="1"/>
  <c r="K310" i="11"/>
  <c r="M310" i="11" s="1"/>
  <c r="K306" i="11"/>
  <c r="M306" i="11" s="1"/>
  <c r="K508" i="11"/>
  <c r="M508" i="11" s="1"/>
  <c r="K422" i="11"/>
  <c r="M422" i="11" s="1"/>
  <c r="K414" i="11"/>
  <c r="M414" i="11" s="1"/>
  <c r="K402" i="11"/>
  <c r="M402" i="11" s="1"/>
  <c r="K390" i="11"/>
  <c r="M390" i="11" s="1"/>
  <c r="K518" i="11"/>
  <c r="M518" i="11" s="1"/>
  <c r="K504" i="11"/>
  <c r="M504" i="11" s="1"/>
  <c r="K482" i="11"/>
  <c r="M482" i="11" s="1"/>
  <c r="K470" i="11"/>
  <c r="M470" i="11" s="1"/>
  <c r="K450" i="11"/>
  <c r="M450" i="11" s="1"/>
  <c r="K438" i="11"/>
  <c r="M438" i="11" s="1"/>
  <c r="K412" i="11"/>
  <c r="M412" i="11" s="1"/>
  <c r="K396" i="11"/>
  <c r="M396" i="11" s="1"/>
  <c r="K362" i="11"/>
  <c r="M362" i="11" s="1"/>
  <c r="K348" i="11"/>
  <c r="M348" i="11" s="1"/>
  <c r="K326" i="11"/>
  <c r="M326" i="11" s="1"/>
  <c r="K312" i="11"/>
  <c r="M312" i="11" s="1"/>
  <c r="K406" i="11"/>
  <c r="M406" i="11" s="1"/>
  <c r="K382" i="11"/>
  <c r="M382" i="11" s="1"/>
  <c r="J529" i="11"/>
  <c r="L529" i="11" s="1"/>
  <c r="K528" i="11"/>
  <c r="M528" i="11" s="1"/>
  <c r="K514" i="11"/>
  <c r="M514" i="11" s="1"/>
  <c r="K492" i="11"/>
  <c r="M492" i="11" s="1"/>
  <c r="K478" i="11"/>
  <c r="M478" i="11" s="1"/>
  <c r="K458" i="11"/>
  <c r="M458" i="11" s="1"/>
  <c r="K446" i="11"/>
  <c r="M446" i="11" s="1"/>
  <c r="K426" i="11"/>
  <c r="M426" i="11" s="1"/>
  <c r="K408" i="11"/>
  <c r="M408" i="11" s="1"/>
  <c r="K376" i="11"/>
  <c r="M376" i="11" s="1"/>
  <c r="K358" i="11"/>
  <c r="M358" i="11" s="1"/>
  <c r="K334" i="11"/>
  <c r="M334" i="11" s="1"/>
  <c r="K322" i="11"/>
  <c r="M322" i="11" s="1"/>
  <c r="K484" i="11"/>
  <c r="M484" i="11" s="1"/>
  <c r="K394" i="11"/>
  <c r="M394" i="11" s="1"/>
  <c r="K524" i="11"/>
  <c r="M524" i="11" s="1"/>
  <c r="K500" i="11"/>
  <c r="M500" i="11" s="1"/>
  <c r="K488" i="11"/>
  <c r="M488" i="11" s="1"/>
  <c r="K466" i="11"/>
  <c r="M466" i="11" s="1"/>
  <c r="K454" i="11"/>
  <c r="M454" i="11" s="1"/>
  <c r="K434" i="11"/>
  <c r="M434" i="11" s="1"/>
  <c r="K420" i="11"/>
  <c r="M420" i="11" s="1"/>
  <c r="K388" i="11"/>
  <c r="M388" i="11" s="1"/>
  <c r="K368" i="11"/>
  <c r="M368" i="11" s="1"/>
  <c r="K344" i="11"/>
  <c r="M344" i="11" s="1"/>
  <c r="K330" i="11"/>
  <c r="M330" i="11" s="1"/>
  <c r="K308" i="11"/>
  <c r="M308" i="11" s="1"/>
  <c r="K418" i="11"/>
  <c r="M418" i="11" s="1"/>
  <c r="K370" i="11"/>
  <c r="M370" i="11" s="1"/>
  <c r="K352" i="11"/>
  <c r="M352" i="11" s="1"/>
  <c r="K314" i="11"/>
  <c r="M314" i="11" s="1"/>
  <c r="K530" i="11"/>
  <c r="M530" i="11" s="1"/>
  <c r="K525" i="11"/>
  <c r="M525" i="11" s="1"/>
  <c r="K521" i="11"/>
  <c r="M521" i="11" s="1"/>
  <c r="K517" i="11"/>
  <c r="M517" i="11" s="1"/>
  <c r="K513" i="11"/>
  <c r="M513" i="11" s="1"/>
  <c r="K507" i="11"/>
  <c r="M507" i="11" s="1"/>
  <c r="K501" i="11"/>
  <c r="M501" i="11" s="1"/>
  <c r="K495" i="11"/>
  <c r="M495" i="11" s="1"/>
  <c r="K491" i="11"/>
  <c r="M491" i="11" s="1"/>
  <c r="K483" i="11"/>
  <c r="M483" i="11" s="1"/>
  <c r="K477" i="11"/>
  <c r="M477" i="11" s="1"/>
  <c r="K471" i="11"/>
  <c r="M471" i="11" s="1"/>
  <c r="K463" i="11"/>
  <c r="M463" i="11" s="1"/>
  <c r="K457" i="11"/>
  <c r="M457" i="11" s="1"/>
  <c r="K453" i="11"/>
  <c r="M453" i="11" s="1"/>
  <c r="K449" i="11"/>
  <c r="M449" i="11" s="1"/>
  <c r="K445" i="11"/>
  <c r="M445" i="11" s="1"/>
  <c r="K441" i="11"/>
  <c r="M441" i="11" s="1"/>
  <c r="K437" i="11"/>
  <c r="M437" i="11" s="1"/>
  <c r="K433" i="11"/>
  <c r="M433" i="11" s="1"/>
  <c r="K429" i="11"/>
  <c r="M429" i="11" s="1"/>
  <c r="K425" i="11"/>
  <c r="M425" i="11" s="1"/>
  <c r="K421" i="11"/>
  <c r="M421" i="11" s="1"/>
  <c r="K415" i="11"/>
  <c r="M415" i="11" s="1"/>
  <c r="K411" i="11"/>
  <c r="M411" i="11" s="1"/>
  <c r="K407" i="11"/>
  <c r="M407" i="11" s="1"/>
  <c r="K403" i="11"/>
  <c r="M403" i="11" s="1"/>
  <c r="K397" i="11"/>
  <c r="M397" i="11" s="1"/>
  <c r="K393" i="11"/>
  <c r="M393" i="11" s="1"/>
  <c r="K389" i="11"/>
  <c r="M389" i="11" s="1"/>
  <c r="K383" i="11"/>
  <c r="M383" i="11" s="1"/>
  <c r="K379" i="11"/>
  <c r="M379" i="11" s="1"/>
  <c r="K375" i="11"/>
  <c r="M375" i="11" s="1"/>
  <c r="K371" i="11"/>
  <c r="M371" i="11" s="1"/>
  <c r="K365" i="11"/>
  <c r="M365" i="11" s="1"/>
  <c r="K361" i="11"/>
  <c r="M361" i="11" s="1"/>
  <c r="K357" i="11"/>
  <c r="M357" i="11" s="1"/>
  <c r="K353" i="11"/>
  <c r="M353" i="11" s="1"/>
  <c r="K533" i="11"/>
  <c r="M533" i="11" s="1"/>
  <c r="K442" i="11"/>
  <c r="M442" i="11" s="1"/>
  <c r="K380" i="11"/>
  <c r="M380" i="11" s="1"/>
  <c r="K386" i="11"/>
  <c r="M386" i="11" s="1"/>
  <c r="K336" i="11"/>
  <c r="M336" i="11" s="1"/>
  <c r="K527" i="11"/>
  <c r="M527" i="11" s="1"/>
  <c r="K503" i="11"/>
  <c r="M503" i="11" s="1"/>
  <c r="K487" i="11"/>
  <c r="M487" i="11" s="1"/>
  <c r="K455" i="11"/>
  <c r="M455" i="11" s="1"/>
  <c r="K443" i="11"/>
  <c r="M443" i="11" s="1"/>
  <c r="K423" i="11"/>
  <c r="M423" i="11" s="1"/>
  <c r="K409" i="11"/>
  <c r="M409" i="11" s="1"/>
  <c r="K387" i="11"/>
  <c r="M387" i="11" s="1"/>
  <c r="K474" i="11"/>
  <c r="M474" i="11" s="1"/>
  <c r="K430" i="11"/>
  <c r="M430" i="11" s="1"/>
  <c r="K318" i="11"/>
  <c r="M318" i="11" s="1"/>
  <c r="K374" i="11"/>
  <c r="M374" i="11" s="1"/>
  <c r="K292" i="11"/>
  <c r="M292" i="11" s="1"/>
  <c r="K515" i="11"/>
  <c r="M515" i="11" s="1"/>
  <c r="K499" i="11"/>
  <c r="M499" i="11" s="1"/>
  <c r="K467" i="11"/>
  <c r="M467" i="11" s="1"/>
  <c r="K451" i="11"/>
  <c r="M451" i="11" s="1"/>
  <c r="K431" i="11"/>
  <c r="M431" i="11" s="1"/>
  <c r="K419" i="11"/>
  <c r="M419" i="11" s="1"/>
  <c r="K395" i="11"/>
  <c r="M395" i="11" s="1"/>
  <c r="K381" i="11"/>
  <c r="M381" i="11" s="1"/>
  <c r="K373" i="11"/>
  <c r="M373" i="11" s="1"/>
  <c r="K355" i="11"/>
  <c r="M355" i="11" s="1"/>
  <c r="K510" i="11"/>
  <c r="M510" i="11" s="1"/>
  <c r="K462" i="11"/>
  <c r="M462" i="11" s="1"/>
  <c r="K354" i="11"/>
  <c r="M354" i="11" s="1"/>
  <c r="K520" i="11"/>
  <c r="M520" i="11" s="1"/>
  <c r="K364" i="11"/>
  <c r="M364" i="11" s="1"/>
  <c r="K523" i="11"/>
  <c r="M523" i="11" s="1"/>
  <c r="K511" i="11"/>
  <c r="M511" i="11" s="1"/>
  <c r="K479" i="11"/>
  <c r="M479" i="11" s="1"/>
  <c r="K459" i="11"/>
  <c r="M459" i="11" s="1"/>
  <c r="K439" i="11"/>
  <c r="M439" i="11" s="1"/>
  <c r="K427" i="11"/>
  <c r="M427" i="11" s="1"/>
  <c r="K405" i="11"/>
  <c r="M405" i="11" s="1"/>
  <c r="K391" i="11"/>
  <c r="M391" i="11" s="1"/>
  <c r="K359" i="11"/>
  <c r="M359" i="11" s="1"/>
  <c r="K345" i="11"/>
  <c r="M345" i="11" s="1"/>
  <c r="K341" i="11"/>
  <c r="M341" i="11" s="1"/>
  <c r="K337" i="11"/>
  <c r="M337" i="11" s="1"/>
  <c r="K331" i="11"/>
  <c r="M331" i="11" s="1"/>
  <c r="K327" i="11"/>
  <c r="M327" i="11" s="1"/>
  <c r="K323" i="11"/>
  <c r="M323" i="11" s="1"/>
  <c r="K317" i="11"/>
  <c r="M317" i="11" s="1"/>
  <c r="K311" i="11"/>
  <c r="M311" i="11" s="1"/>
  <c r="K305" i="11"/>
  <c r="M305" i="11" s="1"/>
  <c r="K505" i="11"/>
  <c r="M505" i="11" s="1"/>
  <c r="K489" i="11"/>
  <c r="M489" i="11" s="1"/>
  <c r="K481" i="11"/>
  <c r="M481" i="11" s="1"/>
  <c r="K469" i="11"/>
  <c r="M469" i="11" s="1"/>
  <c r="K461" i="11"/>
  <c r="M461" i="11" s="1"/>
  <c r="K399" i="11"/>
  <c r="M399" i="11" s="1"/>
  <c r="K369" i="11"/>
  <c r="M369" i="11" s="1"/>
  <c r="K335" i="11"/>
  <c r="M335" i="11" s="1"/>
  <c r="K315" i="11"/>
  <c r="M315" i="11" s="1"/>
  <c r="K201" i="11"/>
  <c r="M201" i="11" s="1"/>
  <c r="K304" i="11"/>
  <c r="M304" i="11" s="1"/>
  <c r="K296" i="11"/>
  <c r="M296" i="11" s="1"/>
  <c r="K284" i="11"/>
  <c r="M284" i="11" s="1"/>
  <c r="K276" i="11"/>
  <c r="M276" i="11" s="1"/>
  <c r="K268" i="11"/>
  <c r="M268" i="11" s="1"/>
  <c r="K260" i="11"/>
  <c r="M260" i="11" s="1"/>
  <c r="K252" i="11"/>
  <c r="M252" i="11" s="1"/>
  <c r="K244" i="11"/>
  <c r="M244" i="11" s="1"/>
  <c r="K236" i="11"/>
  <c r="M236" i="11" s="1"/>
  <c r="K228" i="11"/>
  <c r="M228" i="11" s="1"/>
  <c r="K220" i="11"/>
  <c r="M220" i="11" s="1"/>
  <c r="K212" i="11"/>
  <c r="M212" i="11" s="1"/>
  <c r="K204" i="11"/>
  <c r="M204" i="11" s="1"/>
  <c r="K196" i="11"/>
  <c r="M196" i="11" s="1"/>
  <c r="K191" i="11"/>
  <c r="M191" i="11" s="1"/>
  <c r="K183" i="11"/>
  <c r="M183" i="11" s="1"/>
  <c r="K175" i="11"/>
  <c r="M175" i="11" s="1"/>
  <c r="K171" i="11"/>
  <c r="M171" i="11" s="1"/>
  <c r="K167" i="11"/>
  <c r="M167" i="11" s="1"/>
  <c r="K163" i="11"/>
  <c r="M163" i="11" s="1"/>
  <c r="K159" i="11"/>
  <c r="M159" i="11" s="1"/>
  <c r="K155" i="11"/>
  <c r="M155" i="11" s="1"/>
  <c r="K496" i="11"/>
  <c r="M496" i="11" s="1"/>
  <c r="K447" i="11"/>
  <c r="M447" i="11" s="1"/>
  <c r="K401" i="11"/>
  <c r="M401" i="11" s="1"/>
  <c r="K363" i="11"/>
  <c r="M363" i="11" s="1"/>
  <c r="K343" i="11"/>
  <c r="M343" i="11" s="1"/>
  <c r="K321" i="11"/>
  <c r="M321" i="11" s="1"/>
  <c r="K509" i="11"/>
  <c r="M509" i="11" s="1"/>
  <c r="K417" i="11"/>
  <c r="M417" i="11" s="1"/>
  <c r="K319" i="11"/>
  <c r="M319" i="11" s="1"/>
  <c r="K280" i="11"/>
  <c r="M280" i="11" s="1"/>
  <c r="K256" i="11"/>
  <c r="M256" i="11" s="1"/>
  <c r="K216" i="11"/>
  <c r="M216" i="11" s="1"/>
  <c r="K193" i="11"/>
  <c r="M193" i="11" s="1"/>
  <c r="K493" i="11"/>
  <c r="M493" i="11" s="1"/>
  <c r="K435" i="11"/>
  <c r="M435" i="11" s="1"/>
  <c r="K329" i="11"/>
  <c r="M329" i="11" s="1"/>
  <c r="K313" i="11"/>
  <c r="M313" i="11" s="1"/>
  <c r="K473" i="11"/>
  <c r="M473" i="11" s="1"/>
  <c r="K385" i="11"/>
  <c r="M385" i="11" s="1"/>
  <c r="K300" i="11"/>
  <c r="M300" i="11" s="1"/>
  <c r="K272" i="11"/>
  <c r="M272" i="11" s="1"/>
  <c r="K232" i="11"/>
  <c r="M232" i="11" s="1"/>
  <c r="K208" i="11"/>
  <c r="M208" i="11" s="1"/>
  <c r="K165" i="11"/>
  <c r="M165" i="11" s="1"/>
  <c r="K400" i="11"/>
  <c r="M400" i="11" s="1"/>
  <c r="M532" i="11"/>
  <c r="K475" i="11"/>
  <c r="M475" i="11" s="1"/>
  <c r="K377" i="11"/>
  <c r="M377" i="11" s="1"/>
  <c r="K351" i="11"/>
  <c r="M351" i="11" s="1"/>
  <c r="K339" i="11"/>
  <c r="M339" i="11" s="1"/>
  <c r="K325" i="11"/>
  <c r="M325" i="11" s="1"/>
  <c r="K497" i="11"/>
  <c r="M497" i="11" s="1"/>
  <c r="K465" i="11"/>
  <c r="M465" i="11" s="1"/>
  <c r="K307" i="11"/>
  <c r="M307" i="11" s="1"/>
  <c r="K288" i="11"/>
  <c r="M288" i="11" s="1"/>
  <c r="K248" i="11"/>
  <c r="M248" i="11" s="1"/>
  <c r="K224" i="11"/>
  <c r="M224" i="11" s="1"/>
  <c r="K187" i="11"/>
  <c r="M187" i="11" s="1"/>
  <c r="K169" i="11"/>
  <c r="M169" i="11" s="1"/>
  <c r="K151" i="11"/>
  <c r="M151" i="11" s="1"/>
  <c r="K147" i="11"/>
  <c r="M147" i="11" s="1"/>
  <c r="K143" i="11"/>
  <c r="M143" i="11" s="1"/>
  <c r="K139" i="11"/>
  <c r="M139" i="11" s="1"/>
  <c r="K135" i="11"/>
  <c r="M135" i="11" s="1"/>
  <c r="K131" i="11"/>
  <c r="M131" i="11" s="1"/>
  <c r="K123" i="11"/>
  <c r="M123" i="11" s="1"/>
  <c r="K119" i="11"/>
  <c r="M119" i="11" s="1"/>
  <c r="K115" i="11"/>
  <c r="M115" i="11" s="1"/>
  <c r="K111" i="11"/>
  <c r="M111" i="11" s="1"/>
  <c r="K105" i="11"/>
  <c r="M105" i="11" s="1"/>
  <c r="K101" i="11"/>
  <c r="M101" i="11" s="1"/>
  <c r="K97" i="11"/>
  <c r="M97" i="11" s="1"/>
  <c r="K93" i="11"/>
  <c r="M93" i="11" s="1"/>
  <c r="K89" i="11"/>
  <c r="M89" i="11" s="1"/>
  <c r="K83" i="11"/>
  <c r="M83" i="11" s="1"/>
  <c r="K77" i="11"/>
  <c r="M77" i="11" s="1"/>
  <c r="K69" i="11"/>
  <c r="M69" i="11" s="1"/>
  <c r="K59" i="11"/>
  <c r="M59" i="11" s="1"/>
  <c r="K49" i="11"/>
  <c r="M49" i="11" s="1"/>
  <c r="K29" i="11"/>
  <c r="M29" i="11" s="1"/>
  <c r="K21" i="11"/>
  <c r="M21" i="11" s="1"/>
  <c r="K11" i="11"/>
  <c r="M11" i="11" s="1"/>
  <c r="K303" i="11"/>
  <c r="M303" i="11" s="1"/>
  <c r="K295" i="11"/>
  <c r="M295" i="11" s="1"/>
  <c r="K287" i="11"/>
  <c r="M287" i="11" s="1"/>
  <c r="K279" i="11"/>
  <c r="M279" i="11" s="1"/>
  <c r="K271" i="11"/>
  <c r="M271" i="11" s="1"/>
  <c r="K263" i="11"/>
  <c r="M263" i="11" s="1"/>
  <c r="K255" i="11"/>
  <c r="M255" i="11" s="1"/>
  <c r="K247" i="11"/>
  <c r="M247" i="11" s="1"/>
  <c r="K239" i="11"/>
  <c r="M239" i="11" s="1"/>
  <c r="K231" i="11"/>
  <c r="M231" i="11" s="1"/>
  <c r="K223" i="11"/>
  <c r="M223" i="11" s="1"/>
  <c r="K215" i="11"/>
  <c r="M215" i="11" s="1"/>
  <c r="K207" i="11"/>
  <c r="M207" i="11" s="1"/>
  <c r="K199" i="11"/>
  <c r="M199" i="11" s="1"/>
  <c r="K189" i="11"/>
  <c r="M189" i="11" s="1"/>
  <c r="K181" i="11"/>
  <c r="M181" i="11" s="1"/>
  <c r="K153" i="11"/>
  <c r="M153" i="11" s="1"/>
  <c r="K125" i="11"/>
  <c r="M125" i="11" s="1"/>
  <c r="K39" i="11"/>
  <c r="M39" i="11" s="1"/>
  <c r="K88" i="11"/>
  <c r="M88" i="11" s="1"/>
  <c r="K76" i="11"/>
  <c r="M76" i="11" s="1"/>
  <c r="K68" i="11"/>
  <c r="M68" i="11" s="1"/>
  <c r="K62" i="11"/>
  <c r="M62" i="11" s="1"/>
  <c r="K56" i="11"/>
  <c r="M56" i="11" s="1"/>
  <c r="K48" i="11"/>
  <c r="M48" i="11" s="1"/>
  <c r="K42" i="11"/>
  <c r="M42" i="11" s="1"/>
  <c r="K34" i="11"/>
  <c r="M34" i="11" s="1"/>
  <c r="K28" i="11"/>
  <c r="M28" i="11" s="1"/>
  <c r="K22" i="11"/>
  <c r="M22" i="11" s="1"/>
  <c r="K14" i="11"/>
  <c r="M14" i="11" s="1"/>
  <c r="K6" i="11"/>
  <c r="M6" i="11" s="1"/>
  <c r="K298" i="11"/>
  <c r="M298" i="11" s="1"/>
  <c r="K290" i="11"/>
  <c r="M290" i="11" s="1"/>
  <c r="K282" i="11"/>
  <c r="M282" i="11" s="1"/>
  <c r="K274" i="11"/>
  <c r="M274" i="11" s="1"/>
  <c r="K266" i="11"/>
  <c r="M266" i="11" s="1"/>
  <c r="K258" i="11"/>
  <c r="M258" i="11" s="1"/>
  <c r="K250" i="11"/>
  <c r="M250" i="11" s="1"/>
  <c r="K242" i="11"/>
  <c r="M242" i="11" s="1"/>
  <c r="K234" i="11"/>
  <c r="M234" i="11" s="1"/>
  <c r="K226" i="11"/>
  <c r="M226" i="11" s="1"/>
  <c r="K218" i="11"/>
  <c r="M218" i="11" s="1"/>
  <c r="K210" i="11"/>
  <c r="M210" i="11" s="1"/>
  <c r="K202" i="11"/>
  <c r="M202" i="11" s="1"/>
  <c r="K194" i="11"/>
  <c r="M194" i="11" s="1"/>
  <c r="K190" i="11"/>
  <c r="M190" i="11" s="1"/>
  <c r="K186" i="11"/>
  <c r="M186" i="11" s="1"/>
  <c r="K182" i="11"/>
  <c r="M182" i="11" s="1"/>
  <c r="K178" i="11"/>
  <c r="M178" i="11" s="1"/>
  <c r="K174" i="11"/>
  <c r="M174" i="11" s="1"/>
  <c r="K168" i="11"/>
  <c r="M168" i="11" s="1"/>
  <c r="K164" i="11"/>
  <c r="M164" i="11" s="1"/>
  <c r="K160" i="11"/>
  <c r="M160" i="11" s="1"/>
  <c r="K154" i="11"/>
  <c r="M154" i="11" s="1"/>
  <c r="K150" i="11"/>
  <c r="M150" i="11" s="1"/>
  <c r="K146" i="11"/>
  <c r="M146" i="11" s="1"/>
  <c r="K140" i="11"/>
  <c r="M140" i="11" s="1"/>
  <c r="K134" i="11"/>
  <c r="M134" i="11" s="1"/>
  <c r="K130" i="11"/>
  <c r="M130" i="11" s="1"/>
  <c r="K126" i="11"/>
  <c r="M126" i="11" s="1"/>
  <c r="K122" i="11"/>
  <c r="M122" i="11" s="1"/>
  <c r="K118" i="11"/>
  <c r="M118" i="11" s="1"/>
  <c r="K114" i="11"/>
  <c r="M114" i="11" s="1"/>
  <c r="K110" i="11"/>
  <c r="M110" i="11" s="1"/>
  <c r="K106" i="11"/>
  <c r="M106" i="11" s="1"/>
  <c r="K100" i="11"/>
  <c r="M100" i="11" s="1"/>
  <c r="K94" i="11"/>
  <c r="M94" i="11" s="1"/>
  <c r="K90" i="11"/>
  <c r="M90" i="11" s="1"/>
  <c r="K82" i="11"/>
  <c r="M82" i="11" s="1"/>
  <c r="K70" i="11"/>
  <c r="M70" i="11" s="1"/>
  <c r="K60" i="11"/>
  <c r="M60" i="11" s="1"/>
  <c r="K40" i="11"/>
  <c r="M40" i="11" s="1"/>
  <c r="K30" i="11"/>
  <c r="M30" i="11" s="1"/>
  <c r="K340" i="11"/>
  <c r="M340" i="11" s="1"/>
  <c r="K367" i="11"/>
  <c r="M367" i="11" s="1"/>
  <c r="K309" i="11"/>
  <c r="M309" i="11" s="1"/>
  <c r="K197" i="11"/>
  <c r="M197" i="11" s="1"/>
  <c r="K137" i="11"/>
  <c r="M137" i="11" s="1"/>
  <c r="K121" i="11"/>
  <c r="M121" i="11" s="1"/>
  <c r="K99" i="11"/>
  <c r="M99" i="11" s="1"/>
  <c r="K85" i="11"/>
  <c r="M85" i="11" s="1"/>
  <c r="K45" i="11"/>
  <c r="M45" i="11" s="1"/>
  <c r="K5" i="11"/>
  <c r="M5" i="11" s="1"/>
  <c r="K267" i="11"/>
  <c r="M267" i="11" s="1"/>
  <c r="K243" i="11"/>
  <c r="M243" i="11" s="1"/>
  <c r="K203" i="11"/>
  <c r="M203" i="11" s="1"/>
  <c r="K177" i="11"/>
  <c r="M177" i="11" s="1"/>
  <c r="K72" i="11"/>
  <c r="M72" i="11" s="1"/>
  <c r="K52" i="11"/>
  <c r="M52" i="11" s="1"/>
  <c r="K18" i="11"/>
  <c r="M18" i="11" s="1"/>
  <c r="K294" i="11"/>
  <c r="M294" i="11" s="1"/>
  <c r="K254" i="11"/>
  <c r="M254" i="11" s="1"/>
  <c r="K230" i="11"/>
  <c r="M230" i="11" s="1"/>
  <c r="K192" i="11"/>
  <c r="M192" i="11" s="1"/>
  <c r="K180" i="11"/>
  <c r="M180" i="11" s="1"/>
  <c r="K156" i="11"/>
  <c r="M156" i="11" s="1"/>
  <c r="K144" i="11"/>
  <c r="M144" i="11" s="1"/>
  <c r="K120" i="11"/>
  <c r="M120" i="11" s="1"/>
  <c r="K108" i="11"/>
  <c r="M108" i="11" s="1"/>
  <c r="K78" i="11"/>
  <c r="M78" i="11" s="1"/>
  <c r="K36" i="11"/>
  <c r="M36" i="11" s="1"/>
  <c r="K16" i="11"/>
  <c r="M16" i="11" s="1"/>
  <c r="K8" i="11"/>
  <c r="M8" i="11" s="1"/>
  <c r="K519" i="11"/>
  <c r="M519" i="11" s="1"/>
  <c r="K349" i="11"/>
  <c r="M349" i="11" s="1"/>
  <c r="K485" i="11"/>
  <c r="M485" i="11" s="1"/>
  <c r="K200" i="11"/>
  <c r="M200" i="11" s="1"/>
  <c r="K161" i="11"/>
  <c r="M161" i="11" s="1"/>
  <c r="K145" i="11"/>
  <c r="M145" i="11" s="1"/>
  <c r="K133" i="11"/>
  <c r="M133" i="11" s="1"/>
  <c r="K107" i="11"/>
  <c r="M107" i="11" s="1"/>
  <c r="K95" i="11"/>
  <c r="M95" i="11" s="1"/>
  <c r="K63" i="11"/>
  <c r="M63" i="11" s="1"/>
  <c r="K25" i="11"/>
  <c r="M25" i="11" s="1"/>
  <c r="K283" i="11"/>
  <c r="M283" i="11" s="1"/>
  <c r="K259" i="11"/>
  <c r="M259" i="11" s="1"/>
  <c r="K219" i="11"/>
  <c r="M219" i="11" s="1"/>
  <c r="K195" i="11"/>
  <c r="M195" i="11" s="1"/>
  <c r="K35" i="11"/>
  <c r="M35" i="11" s="1"/>
  <c r="K64" i="11"/>
  <c r="M64" i="11" s="1"/>
  <c r="K32" i="11"/>
  <c r="M32" i="11" s="1"/>
  <c r="K10" i="11"/>
  <c r="M10" i="11" s="1"/>
  <c r="K270" i="11"/>
  <c r="M270" i="11" s="1"/>
  <c r="K246" i="11"/>
  <c r="M246" i="11" s="1"/>
  <c r="K206" i="11"/>
  <c r="M206" i="11" s="1"/>
  <c r="K188" i="11"/>
  <c r="M188" i="11" s="1"/>
  <c r="K166" i="11"/>
  <c r="M166" i="11" s="1"/>
  <c r="K152" i="11"/>
  <c r="M152" i="11" s="1"/>
  <c r="K128" i="11"/>
  <c r="M128" i="11" s="1"/>
  <c r="K116" i="11"/>
  <c r="M116" i="11" s="1"/>
  <c r="K92" i="11"/>
  <c r="M92" i="11" s="1"/>
  <c r="K66" i="11"/>
  <c r="M66" i="11" s="1"/>
  <c r="K12" i="11"/>
  <c r="M12" i="11" s="1"/>
  <c r="K333" i="11"/>
  <c r="M333" i="11" s="1"/>
  <c r="K264" i="11"/>
  <c r="M264" i="11" s="1"/>
  <c r="K179" i="11"/>
  <c r="M179" i="11" s="1"/>
  <c r="K157" i="11"/>
  <c r="M157" i="11" s="1"/>
  <c r="K141" i="11"/>
  <c r="M141" i="11" s="1"/>
  <c r="K117" i="11"/>
  <c r="M117" i="11" s="1"/>
  <c r="K103" i="11"/>
  <c r="M103" i="11" s="1"/>
  <c r="K81" i="11"/>
  <c r="M81" i="11" s="1"/>
  <c r="K53" i="11"/>
  <c r="M53" i="11" s="1"/>
  <c r="K299" i="11"/>
  <c r="M299" i="11" s="1"/>
  <c r="K275" i="11"/>
  <c r="M275" i="11" s="1"/>
  <c r="K235" i="11"/>
  <c r="M235" i="11" s="1"/>
  <c r="K211" i="11"/>
  <c r="M211" i="11" s="1"/>
  <c r="K129" i="11"/>
  <c r="M129" i="11" s="1"/>
  <c r="K80" i="11"/>
  <c r="M80" i="11" s="1"/>
  <c r="K44" i="11"/>
  <c r="M44" i="11" s="1"/>
  <c r="K24" i="11"/>
  <c r="M24" i="11" s="1"/>
  <c r="K286" i="11"/>
  <c r="M286" i="11" s="1"/>
  <c r="K262" i="11"/>
  <c r="M262" i="11" s="1"/>
  <c r="K222" i="11"/>
  <c r="M222" i="11" s="1"/>
  <c r="K198" i="11"/>
  <c r="M198" i="11" s="1"/>
  <c r="K176" i="11"/>
  <c r="M176" i="11" s="1"/>
  <c r="K162" i="11"/>
  <c r="M162" i="11" s="1"/>
  <c r="K136" i="11"/>
  <c r="M136" i="11" s="1"/>
  <c r="K124" i="11"/>
  <c r="M124" i="11" s="1"/>
  <c r="K104" i="11"/>
  <c r="M104" i="11" s="1"/>
  <c r="K84" i="11"/>
  <c r="M84" i="11" s="1"/>
  <c r="K26" i="11"/>
  <c r="M26" i="11" s="1"/>
  <c r="K297" i="11"/>
  <c r="M297" i="11" s="1"/>
  <c r="K289" i="11"/>
  <c r="M289" i="11" s="1"/>
  <c r="K281" i="11"/>
  <c r="M281" i="11" s="1"/>
  <c r="K273" i="11"/>
  <c r="M273" i="11" s="1"/>
  <c r="K265" i="11"/>
  <c r="M265" i="11" s="1"/>
  <c r="K257" i="11"/>
  <c r="M257" i="11" s="1"/>
  <c r="K249" i="11"/>
  <c r="M249" i="11" s="1"/>
  <c r="K241" i="11"/>
  <c r="M241" i="11" s="1"/>
  <c r="K233" i="11"/>
  <c r="M233" i="11" s="1"/>
  <c r="K225" i="11"/>
  <c r="M225" i="11" s="1"/>
  <c r="K217" i="11"/>
  <c r="M217" i="11" s="1"/>
  <c r="K209" i="11"/>
  <c r="M209" i="11" s="1"/>
  <c r="K170" i="11"/>
  <c r="M170" i="11" s="1"/>
  <c r="K142" i="11"/>
  <c r="M142" i="11" s="1"/>
  <c r="K102" i="11"/>
  <c r="M102" i="11" s="1"/>
  <c r="K86" i="11"/>
  <c r="M86" i="11" s="1"/>
  <c r="K50" i="11"/>
  <c r="M50" i="11" s="1"/>
  <c r="K87" i="11"/>
  <c r="M87" i="11" s="1"/>
  <c r="K75" i="11"/>
  <c r="M75" i="11" s="1"/>
  <c r="K67" i="11"/>
  <c r="M67" i="11" s="1"/>
  <c r="K61" i="11"/>
  <c r="M61" i="11" s="1"/>
  <c r="K55" i="11"/>
  <c r="M55" i="11" s="1"/>
  <c r="K47" i="11"/>
  <c r="M47" i="11" s="1"/>
  <c r="K41" i="11"/>
  <c r="M41" i="11" s="1"/>
  <c r="K33" i="11"/>
  <c r="M33" i="11" s="1"/>
  <c r="K27" i="11"/>
  <c r="M27" i="11" s="1"/>
  <c r="K19" i="11"/>
  <c r="M19" i="11" s="1"/>
  <c r="K13" i="11"/>
  <c r="M13" i="11" s="1"/>
  <c r="K7" i="11"/>
  <c r="M7" i="11" s="1"/>
  <c r="J530" i="11"/>
  <c r="L530" i="11" s="1"/>
  <c r="J450" i="11"/>
  <c r="L450" i="11" s="1"/>
  <c r="J464" i="11"/>
  <c r="L464" i="11" s="1"/>
  <c r="J498" i="11"/>
  <c r="L498" i="11" s="1"/>
  <c r="J524" i="11"/>
  <c r="L524" i="11" s="1"/>
  <c r="J154" i="11"/>
  <c r="L154" i="11" s="1"/>
  <c r="J194" i="11"/>
  <c r="L194" i="11" s="1"/>
  <c r="J202" i="11"/>
  <c r="L202" i="11" s="1"/>
  <c r="J230" i="11"/>
  <c r="L230" i="11" s="1"/>
  <c r="J246" i="11"/>
  <c r="L246" i="11" s="1"/>
  <c r="N246" i="11" s="1"/>
  <c r="J264" i="11"/>
  <c r="L264" i="11" s="1"/>
  <c r="J280" i="11"/>
  <c r="L280" i="11" s="1"/>
  <c r="J348" i="11"/>
  <c r="L348" i="11" s="1"/>
  <c r="J121" i="11"/>
  <c r="L121" i="11" s="1"/>
  <c r="J298" i="11"/>
  <c r="L298" i="11" s="1"/>
  <c r="J124" i="11"/>
  <c r="L124" i="11" s="1"/>
  <c r="J310" i="11"/>
  <c r="L310" i="11" s="1"/>
  <c r="J431" i="11"/>
  <c r="L431" i="11" s="1"/>
  <c r="J314" i="11"/>
  <c r="L314" i="11" s="1"/>
  <c r="J307" i="11"/>
  <c r="L307" i="11" s="1"/>
  <c r="J326" i="11"/>
  <c r="L326" i="11" s="1"/>
  <c r="J340" i="11"/>
  <c r="L340" i="11" s="1"/>
  <c r="J371" i="11"/>
  <c r="L371" i="11" s="1"/>
  <c r="J404" i="11"/>
  <c r="L404" i="11" s="1"/>
  <c r="J382" i="11"/>
  <c r="L382" i="11" s="1"/>
  <c r="J415" i="11"/>
  <c r="L415" i="11" s="1"/>
  <c r="J512" i="11"/>
  <c r="L512" i="11" s="1"/>
  <c r="J19" i="11"/>
  <c r="L19" i="11" s="1"/>
  <c r="J82" i="11"/>
  <c r="L82" i="11" s="1"/>
  <c r="J63" i="11"/>
  <c r="L63" i="11" s="1"/>
  <c r="J105" i="11"/>
  <c r="L105" i="11" s="1"/>
  <c r="J56" i="11"/>
  <c r="L56" i="11" s="1"/>
  <c r="J76" i="11"/>
  <c r="L76" i="11" s="1"/>
  <c r="J102" i="11"/>
  <c r="L102" i="11" s="1"/>
  <c r="N102" i="11" s="1"/>
  <c r="J5" i="11"/>
  <c r="L5" i="11" s="1"/>
  <c r="J21" i="11"/>
  <c r="L21" i="11" s="1"/>
  <c r="J90" i="11"/>
  <c r="L90" i="11" s="1"/>
  <c r="J262" i="11"/>
  <c r="L262" i="11" s="1"/>
  <c r="J300" i="11"/>
  <c r="L300" i="11" s="1"/>
  <c r="J248" i="11"/>
  <c r="L248" i="11" s="1"/>
  <c r="N248" i="11" s="1"/>
  <c r="J266" i="11"/>
  <c r="L266" i="11" s="1"/>
  <c r="J358" i="11"/>
  <c r="L358" i="11" s="1"/>
  <c r="J212" i="11"/>
  <c r="L212" i="11" s="1"/>
  <c r="J228" i="11"/>
  <c r="L228" i="11" s="1"/>
  <c r="N228" i="11" s="1"/>
  <c r="J244" i="11"/>
  <c r="L244" i="11" s="1"/>
  <c r="J383" i="11"/>
  <c r="L383" i="11" s="1"/>
  <c r="N383" i="11" s="1"/>
  <c r="J167" i="11"/>
  <c r="L167" i="11" s="1"/>
  <c r="J182" i="11"/>
  <c r="L182" i="11" s="1"/>
  <c r="J290" i="11"/>
  <c r="L290" i="11" s="1"/>
  <c r="J350" i="11"/>
  <c r="L350" i="11" s="1"/>
  <c r="J379" i="11"/>
  <c r="L379" i="11" s="1"/>
  <c r="N379" i="11" s="1"/>
  <c r="J411" i="11"/>
  <c r="L411" i="11" s="1"/>
  <c r="N411" i="11" s="1"/>
  <c r="J473" i="11"/>
  <c r="L473" i="11" s="1"/>
  <c r="J510" i="11"/>
  <c r="L510" i="11" s="1"/>
  <c r="J354" i="11"/>
  <c r="L354" i="11" s="1"/>
  <c r="J395" i="11"/>
  <c r="L395" i="11" s="1"/>
  <c r="J433" i="11"/>
  <c r="L433" i="11" s="1"/>
  <c r="J448" i="11"/>
  <c r="L448" i="11" s="1"/>
  <c r="J478" i="11"/>
  <c r="L478" i="11" s="1"/>
  <c r="J488" i="11"/>
  <c r="L488" i="11" s="1"/>
  <c r="J515" i="11"/>
  <c r="L515" i="11" s="1"/>
  <c r="J353" i="11"/>
  <c r="L353" i="11" s="1"/>
  <c r="J474" i="11"/>
  <c r="L474" i="11" s="1"/>
  <c r="L532" i="11"/>
  <c r="J374" i="11"/>
  <c r="L374" i="11" s="1"/>
  <c r="J399" i="11"/>
  <c r="L399" i="11" s="1"/>
  <c r="J422" i="11"/>
  <c r="L422" i="11" s="1"/>
  <c r="J531" i="11"/>
  <c r="L531" i="11" s="1"/>
  <c r="J14" i="11"/>
  <c r="L14" i="11" s="1"/>
  <c r="J12" i="11"/>
  <c r="L12" i="11" s="1"/>
  <c r="J32" i="11"/>
  <c r="L32" i="11" s="1"/>
  <c r="K413" i="11"/>
  <c r="M413" i="11" s="1"/>
  <c r="K173" i="11"/>
  <c r="M173" i="11" s="1"/>
  <c r="K113" i="11"/>
  <c r="M113" i="11" s="1"/>
  <c r="J49" i="11"/>
  <c r="L49" i="11" s="1"/>
  <c r="K251" i="11"/>
  <c r="M251" i="11" s="1"/>
  <c r="J109" i="11"/>
  <c r="L109" i="11" s="1"/>
  <c r="K109" i="11"/>
  <c r="M109" i="11" s="1"/>
  <c r="K238" i="11"/>
  <c r="M238" i="11" s="1"/>
  <c r="K172" i="11"/>
  <c r="M172" i="11" s="1"/>
  <c r="J54" i="11"/>
  <c r="L54" i="11" s="1"/>
  <c r="K54" i="11"/>
  <c r="M54" i="11" s="1"/>
  <c r="K293" i="11"/>
  <c r="M293" i="11" s="1"/>
  <c r="K253" i="11"/>
  <c r="M253" i="11" s="1"/>
  <c r="K229" i="11"/>
  <c r="M229" i="11" s="1"/>
  <c r="K138" i="11"/>
  <c r="M138" i="11" s="1"/>
  <c r="K46" i="11"/>
  <c r="M46" i="11" s="1"/>
  <c r="J51" i="11"/>
  <c r="L51" i="11" s="1"/>
  <c r="K51" i="11"/>
  <c r="M51" i="11" s="1"/>
  <c r="K31" i="11"/>
  <c r="M31" i="11" s="1"/>
  <c r="J34" i="11"/>
  <c r="L34" i="11" s="1"/>
  <c r="K149" i="11"/>
  <c r="M149" i="11" s="1"/>
  <c r="K15" i="11"/>
  <c r="M15" i="11" s="1"/>
  <c r="K227" i="11"/>
  <c r="M227" i="11" s="1"/>
  <c r="K302" i="11"/>
  <c r="M302" i="11" s="1"/>
  <c r="J214" i="11"/>
  <c r="L214" i="11" s="1"/>
  <c r="K214" i="11"/>
  <c r="M214" i="11" s="1"/>
  <c r="J160" i="11"/>
  <c r="L160" i="11" s="1"/>
  <c r="J112" i="11"/>
  <c r="L112" i="11" s="1"/>
  <c r="K112" i="11"/>
  <c r="M112" i="11" s="1"/>
  <c r="K20" i="11"/>
  <c r="M20" i="11" s="1"/>
  <c r="K269" i="11"/>
  <c r="M269" i="11" s="1"/>
  <c r="K245" i="11"/>
  <c r="M245" i="11" s="1"/>
  <c r="K205" i="11"/>
  <c r="M205" i="11" s="1"/>
  <c r="K98" i="11"/>
  <c r="M98" i="11" s="1"/>
  <c r="K65" i="11"/>
  <c r="M65" i="11" s="1"/>
  <c r="K43" i="11"/>
  <c r="M43" i="11" s="1"/>
  <c r="K9" i="11"/>
  <c r="M9" i="11" s="1"/>
  <c r="K347" i="11"/>
  <c r="M347" i="11" s="1"/>
  <c r="J91" i="11"/>
  <c r="L91" i="11" s="1"/>
  <c r="K91" i="11"/>
  <c r="M91" i="11" s="1"/>
  <c r="K291" i="11"/>
  <c r="M291" i="11" s="1"/>
  <c r="K58" i="11"/>
  <c r="M58" i="11" s="1"/>
  <c r="K278" i="11"/>
  <c r="M278" i="11" s="1"/>
  <c r="J148" i="11"/>
  <c r="L148" i="11" s="1"/>
  <c r="K148" i="11"/>
  <c r="M148" i="11" s="1"/>
  <c r="J96" i="11"/>
  <c r="L96" i="11" s="1"/>
  <c r="K96" i="11"/>
  <c r="M96" i="11" s="1"/>
  <c r="J8" i="11"/>
  <c r="L8" i="11" s="1"/>
  <c r="K285" i="11"/>
  <c r="M285" i="11" s="1"/>
  <c r="K261" i="11"/>
  <c r="M261" i="11" s="1"/>
  <c r="K221" i="11"/>
  <c r="M221" i="11" s="1"/>
  <c r="K158" i="11"/>
  <c r="M158" i="11" s="1"/>
  <c r="K79" i="11"/>
  <c r="M79" i="11" s="1"/>
  <c r="K57" i="11"/>
  <c r="M57" i="11" s="1"/>
  <c r="K23" i="11"/>
  <c r="M23" i="11" s="1"/>
  <c r="J81" i="11"/>
  <c r="L81" i="11" s="1"/>
  <c r="J104" i="11"/>
  <c r="L104" i="11" s="1"/>
  <c r="J117" i="11"/>
  <c r="L117" i="11" s="1"/>
  <c r="J68" i="11"/>
  <c r="L68" i="11" s="1"/>
  <c r="J86" i="11"/>
  <c r="L86" i="11" s="1"/>
  <c r="J129" i="11"/>
  <c r="L129" i="11" s="1"/>
  <c r="J98" i="11"/>
  <c r="L98" i="11" s="1"/>
  <c r="J175" i="11"/>
  <c r="L175" i="11" s="1"/>
  <c r="J191" i="11"/>
  <c r="L191" i="11" s="1"/>
  <c r="J165" i="11"/>
  <c r="L165" i="11" s="1"/>
  <c r="J217" i="11"/>
  <c r="L217" i="11" s="1"/>
  <c r="J233" i="11"/>
  <c r="L233" i="11" s="1"/>
  <c r="J135" i="11"/>
  <c r="L135" i="11" s="1"/>
  <c r="J197" i="11"/>
  <c r="L197" i="11" s="1"/>
  <c r="J215" i="11"/>
  <c r="L215" i="11" s="1"/>
  <c r="J231" i="11"/>
  <c r="L231" i="11" s="1"/>
  <c r="J141" i="11"/>
  <c r="L141" i="11" s="1"/>
  <c r="J153" i="11"/>
  <c r="L153" i="11" s="1"/>
  <c r="J177" i="11"/>
  <c r="L177" i="11" s="1"/>
  <c r="J195" i="11"/>
  <c r="L195" i="11" s="1"/>
  <c r="J251" i="11"/>
  <c r="L251" i="11" s="1"/>
  <c r="J287" i="11"/>
  <c r="L287" i="11" s="1"/>
  <c r="J282" i="11"/>
  <c r="L282" i="11" s="1"/>
  <c r="J271" i="11"/>
  <c r="L271" i="11" s="1"/>
  <c r="J304" i="11"/>
  <c r="L304" i="11" s="1"/>
  <c r="J257" i="11"/>
  <c r="L257" i="11" s="1"/>
  <c r="J297" i="11"/>
  <c r="L297" i="11" s="1"/>
  <c r="J325" i="11"/>
  <c r="L325" i="11" s="1"/>
  <c r="J351" i="11"/>
  <c r="L351" i="11" s="1"/>
  <c r="J305" i="11"/>
  <c r="L305" i="11" s="1"/>
  <c r="J355" i="11"/>
  <c r="L355" i="11" s="1"/>
  <c r="J384" i="11"/>
  <c r="L384" i="11" s="1"/>
  <c r="J331" i="11"/>
  <c r="L331" i="11" s="1"/>
  <c r="J363" i="11"/>
  <c r="L363" i="11" s="1"/>
  <c r="J401" i="11"/>
  <c r="L401" i="11" s="1"/>
  <c r="J430" i="11"/>
  <c r="L430" i="11" s="1"/>
  <c r="J445" i="11"/>
  <c r="L445" i="11" s="1"/>
  <c r="J396" i="11"/>
  <c r="L396" i="11" s="1"/>
  <c r="J451" i="11"/>
  <c r="L451" i="11" s="1"/>
  <c r="J477" i="11"/>
  <c r="L477" i="11" s="1"/>
  <c r="J507" i="11"/>
  <c r="L507" i="11" s="1"/>
  <c r="J423" i="11"/>
  <c r="L423" i="11" s="1"/>
  <c r="J454" i="11"/>
  <c r="L454" i="11" s="1"/>
  <c r="J466" i="11"/>
  <c r="L466" i="11" s="1"/>
  <c r="J500" i="11"/>
  <c r="L500" i="11" s="1"/>
  <c r="J526" i="11"/>
  <c r="L526" i="11" s="1"/>
  <c r="J162" i="11"/>
  <c r="L162" i="11" s="1"/>
  <c r="J196" i="11"/>
  <c r="L196" i="11" s="1"/>
  <c r="J204" i="11"/>
  <c r="L204" i="11" s="1"/>
  <c r="J218" i="11"/>
  <c r="L218" i="11" s="1"/>
  <c r="J234" i="11"/>
  <c r="L234" i="11" s="1"/>
  <c r="J250" i="11"/>
  <c r="L250" i="11" s="1"/>
  <c r="J268" i="11"/>
  <c r="L268" i="11" s="1"/>
  <c r="J284" i="11"/>
  <c r="L284" i="11" s="1"/>
  <c r="J369" i="11"/>
  <c r="L369" i="11" s="1"/>
  <c r="J69" i="11"/>
  <c r="L69" i="11" s="1"/>
  <c r="J111" i="11"/>
  <c r="L111" i="11" s="1"/>
  <c r="J269" i="11"/>
  <c r="L269" i="11" s="1"/>
  <c r="J303" i="11"/>
  <c r="L303" i="11" s="1"/>
  <c r="J62" i="11"/>
  <c r="L62" i="11" s="1"/>
  <c r="J130" i="11"/>
  <c r="L130" i="11" s="1"/>
  <c r="J312" i="11"/>
  <c r="L312" i="11" s="1"/>
  <c r="J435" i="11"/>
  <c r="L435" i="11" s="1"/>
  <c r="J46" i="11"/>
  <c r="L46" i="11" s="1"/>
  <c r="J150" i="11"/>
  <c r="L150" i="11" s="1"/>
  <c r="J318" i="11"/>
  <c r="L318" i="11" s="1"/>
  <c r="J332" i="11"/>
  <c r="L332" i="11" s="1"/>
  <c r="J342" i="11"/>
  <c r="L342" i="11" s="1"/>
  <c r="J381" i="11"/>
  <c r="L381" i="11" s="1"/>
  <c r="J420" i="11"/>
  <c r="L420" i="11" s="1"/>
  <c r="J275" i="11"/>
  <c r="L275" i="11" s="1"/>
  <c r="J386" i="11"/>
  <c r="L386" i="11" s="1"/>
  <c r="J419" i="11"/>
  <c r="L419" i="11" s="1"/>
  <c r="J7" i="11"/>
  <c r="L7" i="11" s="1"/>
  <c r="J23" i="11"/>
  <c r="L23" i="11" s="1"/>
  <c r="J50" i="11"/>
  <c r="L50" i="11" s="1"/>
  <c r="J77" i="11"/>
  <c r="L77" i="11" s="1"/>
  <c r="J114" i="11"/>
  <c r="L114" i="11" s="1"/>
  <c r="J59" i="11"/>
  <c r="L59" i="11" s="1"/>
  <c r="J83" i="11"/>
  <c r="L83" i="11" s="1"/>
  <c r="J125" i="11"/>
  <c r="L125" i="11" s="1"/>
  <c r="J9" i="11"/>
  <c r="L9" i="11" s="1"/>
  <c r="J25" i="11"/>
  <c r="L25" i="11" s="1"/>
  <c r="J44" i="11"/>
  <c r="L44" i="11" s="1"/>
  <c r="J108" i="11"/>
  <c r="L108" i="11" s="1"/>
  <c r="J289" i="11"/>
  <c r="L289" i="11" s="1"/>
  <c r="J385" i="11"/>
  <c r="L385" i="11" s="1"/>
  <c r="J252" i="11"/>
  <c r="L252" i="11" s="1"/>
  <c r="J309" i="11"/>
  <c r="L309" i="11" s="1"/>
  <c r="J95" i="11"/>
  <c r="L95" i="11" s="1"/>
  <c r="J134" i="11"/>
  <c r="L134" i="11" s="1"/>
  <c r="J171" i="11"/>
  <c r="L171" i="11" s="1"/>
  <c r="J216" i="11"/>
  <c r="L216" i="11" s="1"/>
  <c r="J232" i="11"/>
  <c r="L232" i="11" s="1"/>
  <c r="J265" i="11"/>
  <c r="L265" i="11" s="1"/>
  <c r="J482" i="11"/>
  <c r="L482" i="11" s="1"/>
  <c r="J173" i="11"/>
  <c r="L173" i="11" s="1"/>
  <c r="J186" i="11"/>
  <c r="L186" i="11" s="1"/>
  <c r="J344" i="11"/>
  <c r="L344" i="11" s="1"/>
  <c r="J366" i="11"/>
  <c r="L366" i="11" s="1"/>
  <c r="J388" i="11"/>
  <c r="L388" i="11" s="1"/>
  <c r="J416" i="11"/>
  <c r="L416" i="11" s="1"/>
  <c r="J483" i="11"/>
  <c r="L483" i="11" s="1"/>
  <c r="J522" i="11"/>
  <c r="L522" i="11" s="1"/>
  <c r="J359" i="11"/>
  <c r="L359" i="11" s="1"/>
  <c r="J400" i="11"/>
  <c r="L400" i="11" s="1"/>
  <c r="J437" i="11"/>
  <c r="L437" i="11" s="1"/>
  <c r="J452" i="11"/>
  <c r="L452" i="11" s="1"/>
  <c r="J481" i="11"/>
  <c r="L481" i="11" s="1"/>
  <c r="J492" i="11"/>
  <c r="L492" i="11" s="1"/>
  <c r="J516" i="11"/>
  <c r="L516" i="11" s="1"/>
  <c r="J373" i="11"/>
  <c r="L373" i="11" s="1"/>
  <c r="J497" i="11"/>
  <c r="L497" i="11" s="1"/>
  <c r="J533" i="11"/>
  <c r="L533" i="11" s="1"/>
  <c r="J378" i="11"/>
  <c r="L378" i="11" s="1"/>
  <c r="J406" i="11"/>
  <c r="L406" i="11" s="1"/>
  <c r="J490" i="11"/>
  <c r="L490" i="11" s="1"/>
  <c r="J18" i="11"/>
  <c r="L18" i="11" s="1"/>
  <c r="J16" i="11"/>
  <c r="L16" i="11" s="1"/>
  <c r="J36" i="11"/>
  <c r="L36" i="11" s="1"/>
  <c r="J20" i="11"/>
  <c r="L20" i="11" s="1"/>
  <c r="J52" i="11"/>
  <c r="L52" i="11" s="1"/>
  <c r="J57" i="11"/>
  <c r="L57" i="11" s="1"/>
  <c r="J97" i="11"/>
  <c r="L97" i="11" s="1"/>
  <c r="J106" i="11"/>
  <c r="L106" i="11" s="1"/>
  <c r="J79" i="11"/>
  <c r="L79" i="11" s="1"/>
  <c r="J120" i="11"/>
  <c r="L120" i="11" s="1"/>
  <c r="J72" i="11"/>
  <c r="L72" i="11" s="1"/>
  <c r="J92" i="11"/>
  <c r="L92" i="11" s="1"/>
  <c r="J131" i="11"/>
  <c r="L131" i="11" s="1"/>
  <c r="J107" i="11"/>
  <c r="L107" i="11" s="1"/>
  <c r="J179" i="11"/>
  <c r="L179" i="11" s="1"/>
  <c r="J137" i="11"/>
  <c r="L137" i="11" s="1"/>
  <c r="J168" i="11"/>
  <c r="L168" i="11" s="1"/>
  <c r="J221" i="11"/>
  <c r="L221" i="11" s="1"/>
  <c r="J145" i="11"/>
  <c r="L145" i="11" s="1"/>
  <c r="J201" i="11"/>
  <c r="L201" i="11" s="1"/>
  <c r="J219" i="11"/>
  <c r="L219" i="11" s="1"/>
  <c r="J235" i="11"/>
  <c r="L235" i="11" s="1"/>
  <c r="J143" i="11"/>
  <c r="L143" i="11" s="1"/>
  <c r="N143" i="11" s="1"/>
  <c r="J169" i="11"/>
  <c r="L169" i="11" s="1"/>
  <c r="J180" i="11"/>
  <c r="L180" i="11" s="1"/>
  <c r="J188" i="11"/>
  <c r="L188" i="11" s="1"/>
  <c r="J199" i="11"/>
  <c r="L199" i="11" s="1"/>
  <c r="J255" i="11"/>
  <c r="L255" i="11" s="1"/>
  <c r="J261" i="11"/>
  <c r="L261" i="11" s="1"/>
  <c r="J294" i="11"/>
  <c r="L294" i="11" s="1"/>
  <c r="J320" i="11"/>
  <c r="L320" i="11" s="1"/>
  <c r="J267" i="11"/>
  <c r="L267" i="11" s="1"/>
  <c r="J302" i="11"/>
  <c r="L302" i="11" s="1"/>
  <c r="J333" i="11"/>
  <c r="L333" i="11" s="1"/>
  <c r="J360" i="11"/>
  <c r="L360" i="11" s="1"/>
  <c r="J321" i="11"/>
  <c r="L321" i="11" s="1"/>
  <c r="J357" i="11"/>
  <c r="L357" i="11" s="1"/>
  <c r="J409" i="11"/>
  <c r="L409" i="11" s="1"/>
  <c r="J335" i="11"/>
  <c r="L335" i="11" s="1"/>
  <c r="J364" i="11"/>
  <c r="L364" i="11" s="1"/>
  <c r="J414" i="11"/>
  <c r="L414" i="11" s="1"/>
  <c r="J434" i="11"/>
  <c r="L434" i="11" s="1"/>
  <c r="J449" i="11"/>
  <c r="L449" i="11" s="1"/>
  <c r="J465" i="11"/>
  <c r="L465" i="11" s="1"/>
  <c r="J412" i="11"/>
  <c r="L412" i="11" s="1"/>
  <c r="J439" i="11"/>
  <c r="L439" i="11" s="1"/>
  <c r="J455" i="11"/>
  <c r="L455" i="11" s="1"/>
  <c r="N455" i="11" s="1"/>
  <c r="J480" i="11"/>
  <c r="L480" i="11" s="1"/>
  <c r="J424" i="11"/>
  <c r="L424" i="11" s="1"/>
  <c r="J484" i="11"/>
  <c r="L484" i="11" s="1"/>
  <c r="J501" i="11"/>
  <c r="L501" i="11" s="1"/>
  <c r="N501" i="11" s="1"/>
  <c r="J511" i="11"/>
  <c r="L511" i="11" s="1"/>
  <c r="J453" i="11"/>
  <c r="L453" i="11" s="1"/>
  <c r="J428" i="11"/>
  <c r="L428" i="11" s="1"/>
  <c r="J459" i="11"/>
  <c r="L459" i="11" s="1"/>
  <c r="J489" i="11"/>
  <c r="L489" i="11" s="1"/>
  <c r="J487" i="11"/>
  <c r="L487" i="11" s="1"/>
  <c r="J517" i="11"/>
  <c r="L517" i="11" s="1"/>
  <c r="J509" i="11"/>
  <c r="L509" i="11" s="1"/>
  <c r="J442" i="11"/>
  <c r="L442" i="11" s="1"/>
  <c r="J458" i="11"/>
  <c r="L458" i="11" s="1"/>
  <c r="J468" i="11"/>
  <c r="L468" i="11" s="1"/>
  <c r="J504" i="11"/>
  <c r="L504" i="11" s="1"/>
  <c r="J528" i="11"/>
  <c r="L528" i="11" s="1"/>
  <c r="J166" i="11"/>
  <c r="L166" i="11" s="1"/>
  <c r="J198" i="11"/>
  <c r="L198" i="11" s="1"/>
  <c r="J206" i="11"/>
  <c r="L206" i="11" s="1"/>
  <c r="J222" i="11"/>
  <c r="L222" i="11" s="1"/>
  <c r="J238" i="11"/>
  <c r="L238" i="11" s="1"/>
  <c r="J254" i="11"/>
  <c r="L254" i="11" s="1"/>
  <c r="J272" i="11"/>
  <c r="L272" i="11" s="1"/>
  <c r="J288" i="11"/>
  <c r="L288" i="11" s="1"/>
  <c r="J41" i="11"/>
  <c r="L41" i="11" s="1"/>
  <c r="J115" i="11"/>
  <c r="L115" i="11" s="1"/>
  <c r="J285" i="11"/>
  <c r="L285" i="11" s="1"/>
  <c r="J356" i="11"/>
  <c r="L356" i="11" s="1"/>
  <c r="J70" i="11"/>
  <c r="L70" i="11" s="1"/>
  <c r="J136" i="11"/>
  <c r="L136" i="11" s="1"/>
  <c r="J316" i="11"/>
  <c r="L316" i="11" s="1"/>
  <c r="J471" i="11"/>
  <c r="L471" i="11" s="1"/>
  <c r="J138" i="11"/>
  <c r="L138" i="11" s="1"/>
  <c r="J152" i="11"/>
  <c r="L152" i="11" s="1"/>
  <c r="J322" i="11"/>
  <c r="L322" i="11" s="1"/>
  <c r="J334" i="11"/>
  <c r="L334" i="11" s="1"/>
  <c r="J346" i="11"/>
  <c r="L346" i="11" s="1"/>
  <c r="J387" i="11"/>
  <c r="L387" i="11" s="1"/>
  <c r="J513" i="11"/>
  <c r="L513" i="11" s="1"/>
  <c r="K240" i="11"/>
  <c r="M240" i="11" s="1"/>
  <c r="J185" i="11"/>
  <c r="L185" i="11" s="1"/>
  <c r="K185" i="11"/>
  <c r="M185" i="11" s="1"/>
  <c r="J132" i="11"/>
  <c r="L132" i="11" s="1"/>
  <c r="K132" i="11"/>
  <c r="M132" i="11" s="1"/>
  <c r="J74" i="11"/>
  <c r="L74" i="11" s="1"/>
  <c r="K74" i="11"/>
  <c r="M74" i="11" s="1"/>
  <c r="K17" i="11"/>
  <c r="M17" i="11" s="1"/>
  <c r="K127" i="11"/>
  <c r="M127" i="11" s="1"/>
  <c r="K38" i="11"/>
  <c r="M38" i="11" s="1"/>
  <c r="J237" i="11"/>
  <c r="L237" i="11" s="1"/>
  <c r="K237" i="11"/>
  <c r="M237" i="11" s="1"/>
  <c r="K71" i="11"/>
  <c r="M71" i="11" s="1"/>
  <c r="J73" i="11"/>
  <c r="L73" i="11" s="1"/>
  <c r="K73" i="11"/>
  <c r="M73" i="11" s="1"/>
  <c r="K301" i="11"/>
  <c r="M301" i="11" s="1"/>
  <c r="K213" i="11"/>
  <c r="M213" i="11" s="1"/>
  <c r="J319" i="11"/>
  <c r="L319" i="11" s="1"/>
  <c r="J403" i="11"/>
  <c r="L403" i="11" s="1"/>
  <c r="J421" i="11"/>
  <c r="L421" i="11" s="1"/>
  <c r="N421" i="11" s="1"/>
  <c r="J11" i="11"/>
  <c r="L11" i="11" s="1"/>
  <c r="J27" i="11"/>
  <c r="L27" i="11" s="1"/>
  <c r="J53" i="11"/>
  <c r="L53" i="11" s="1"/>
  <c r="J80" i="11"/>
  <c r="L80" i="11" s="1"/>
  <c r="J118" i="11"/>
  <c r="L118" i="11" s="1"/>
  <c r="J65" i="11"/>
  <c r="L65" i="11" s="1"/>
  <c r="J35" i="11"/>
  <c r="L35" i="11" s="1"/>
  <c r="J127" i="11"/>
  <c r="L127" i="11" s="1"/>
  <c r="J13" i="11"/>
  <c r="L13" i="11" s="1"/>
  <c r="J29" i="11"/>
  <c r="L29" i="11" s="1"/>
  <c r="J61" i="11"/>
  <c r="L61" i="11" s="1"/>
  <c r="J139" i="11"/>
  <c r="L139" i="11" s="1"/>
  <c r="J147" i="11"/>
  <c r="L147" i="11" s="1"/>
  <c r="J87" i="11"/>
  <c r="L87" i="11" s="1"/>
  <c r="J156" i="11"/>
  <c r="L156" i="11" s="1"/>
  <c r="J256" i="11"/>
  <c r="L256" i="11" s="1"/>
  <c r="J328" i="11"/>
  <c r="L328" i="11" s="1"/>
  <c r="J99" i="11"/>
  <c r="L99" i="11" s="1"/>
  <c r="J140" i="11"/>
  <c r="L140" i="11" s="1"/>
  <c r="J193" i="11"/>
  <c r="L193" i="11" s="1"/>
  <c r="J220" i="11"/>
  <c r="L220" i="11" s="1"/>
  <c r="J236" i="11"/>
  <c r="L236" i="11" s="1"/>
  <c r="J278" i="11"/>
  <c r="L278" i="11" s="1"/>
  <c r="J159" i="11"/>
  <c r="L159" i="11" s="1"/>
  <c r="J174" i="11"/>
  <c r="L174" i="11" s="1"/>
  <c r="J190" i="11"/>
  <c r="L190" i="11" s="1"/>
  <c r="J427" i="11"/>
  <c r="L427" i="11" s="1"/>
  <c r="J368" i="11"/>
  <c r="L368" i="11" s="1"/>
  <c r="J391" i="11"/>
  <c r="L391" i="11" s="1"/>
  <c r="J470" i="11"/>
  <c r="L470" i="11" s="1"/>
  <c r="J502" i="11"/>
  <c r="L502" i="11" s="1"/>
  <c r="J362" i="11"/>
  <c r="L362" i="11" s="1"/>
  <c r="J418" i="11"/>
  <c r="L418" i="11" s="1"/>
  <c r="J440" i="11"/>
  <c r="L440" i="11" s="1"/>
  <c r="J456" i="11"/>
  <c r="L456" i="11" s="1"/>
  <c r="J485" i="11"/>
  <c r="L485" i="11" s="1"/>
  <c r="J493" i="11"/>
  <c r="L493" i="11" s="1"/>
  <c r="J329" i="11"/>
  <c r="L329" i="11" s="1"/>
  <c r="J389" i="11"/>
  <c r="L389" i="11" s="1"/>
  <c r="J514" i="11"/>
  <c r="L514" i="11" s="1"/>
  <c r="J311" i="11"/>
  <c r="L311" i="11" s="1"/>
  <c r="J390" i="11"/>
  <c r="L390" i="11" s="1"/>
  <c r="J408" i="11"/>
  <c r="L408" i="11" s="1"/>
  <c r="J494" i="11"/>
  <c r="L494" i="11" s="1"/>
  <c r="J6" i="11"/>
  <c r="L6" i="11" s="1"/>
  <c r="J22" i="11"/>
  <c r="L22" i="11" s="1"/>
  <c r="J24" i="11"/>
  <c r="L24" i="11" s="1"/>
  <c r="J40" i="11"/>
  <c r="L40" i="11" s="1"/>
  <c r="J42" i="11"/>
  <c r="L42" i="11" s="1"/>
  <c r="J26" i="11"/>
  <c r="L26" i="11" s="1"/>
  <c r="J58" i="11"/>
  <c r="L58" i="11" s="1"/>
  <c r="J100" i="11"/>
  <c r="L100" i="11" s="1"/>
  <c r="J123" i="11"/>
  <c r="L123" i="11" s="1"/>
  <c r="J113" i="11"/>
  <c r="L113" i="11" s="1"/>
  <c r="J122" i="11"/>
  <c r="L122" i="11" s="1"/>
  <c r="J75" i="11"/>
  <c r="L75" i="11" s="1"/>
  <c r="J94" i="11"/>
  <c r="L94" i="11" s="1"/>
  <c r="J67" i="11"/>
  <c r="L67" i="11" s="1"/>
  <c r="J110" i="11"/>
  <c r="L110" i="11" s="1"/>
  <c r="J183" i="11"/>
  <c r="L183" i="11" s="1"/>
  <c r="J161" i="11"/>
  <c r="L161" i="11" s="1"/>
  <c r="J209" i="11"/>
  <c r="L209" i="11" s="1"/>
  <c r="J225" i="11"/>
  <c r="L225" i="11" s="1"/>
  <c r="J241" i="11"/>
  <c r="L241" i="11" s="1"/>
  <c r="J155" i="11"/>
  <c r="L155" i="11" s="1"/>
  <c r="J207" i="11"/>
  <c r="L207" i="11" s="1"/>
  <c r="J223" i="11"/>
  <c r="L223" i="11" s="1"/>
  <c r="J239" i="11"/>
  <c r="L239" i="11" s="1"/>
  <c r="J149" i="11"/>
  <c r="L149" i="11" s="1"/>
  <c r="J170" i="11"/>
  <c r="L170" i="11" s="1"/>
  <c r="J181" i="11"/>
  <c r="L181" i="11" s="1"/>
  <c r="J189" i="11"/>
  <c r="L189" i="11" s="1"/>
  <c r="J203" i="11"/>
  <c r="L203" i="11" s="1"/>
  <c r="J259" i="11"/>
  <c r="L259" i="11" s="1"/>
  <c r="J263" i="11"/>
  <c r="L263" i="11" s="1"/>
  <c r="J299" i="11"/>
  <c r="L299" i="11" s="1"/>
  <c r="J283" i="11"/>
  <c r="L283" i="11" s="1"/>
  <c r="J249" i="11"/>
  <c r="L249" i="11" s="1"/>
  <c r="J273" i="11"/>
  <c r="L273" i="11" s="1"/>
  <c r="J306" i="11"/>
  <c r="L306" i="11" s="1"/>
  <c r="J337" i="11"/>
  <c r="L337" i="11" s="1"/>
  <c r="J365" i="11"/>
  <c r="L365" i="11" s="1"/>
  <c r="J345" i="11"/>
  <c r="L345" i="11" s="1"/>
  <c r="J361" i="11"/>
  <c r="L361" i="11" s="1"/>
  <c r="J323" i="11"/>
  <c r="L323" i="11" s="1"/>
  <c r="J339" i="11"/>
  <c r="L339" i="11" s="1"/>
  <c r="J393" i="11"/>
  <c r="L393" i="11" s="1"/>
  <c r="J417" i="11"/>
  <c r="L417" i="11" s="1"/>
  <c r="J438" i="11"/>
  <c r="L438" i="11" s="1"/>
  <c r="J469" i="11"/>
  <c r="L469" i="11" s="1"/>
  <c r="J443" i="11"/>
  <c r="L443" i="11" s="1"/>
  <c r="J426" i="11"/>
  <c r="L426" i="11" s="1"/>
  <c r="J505" i="11"/>
  <c r="L505" i="11" s="1"/>
  <c r="J446" i="11"/>
  <c r="L446" i="11" s="1"/>
  <c r="J462" i="11"/>
  <c r="L462" i="11" s="1"/>
  <c r="J496" i="11"/>
  <c r="L496" i="11" s="1"/>
  <c r="J518" i="11"/>
  <c r="L518" i="11" s="1"/>
  <c r="J172" i="11"/>
  <c r="L172" i="11" s="1"/>
  <c r="J200" i="11"/>
  <c r="L200" i="11" s="1"/>
  <c r="J210" i="11"/>
  <c r="L210" i="11" s="1"/>
  <c r="J226" i="11"/>
  <c r="L226" i="11" s="1"/>
  <c r="J242" i="11"/>
  <c r="L242" i="11" s="1"/>
  <c r="J258" i="11"/>
  <c r="L258" i="11" s="1"/>
  <c r="J274" i="11"/>
  <c r="L274" i="11" s="1"/>
  <c r="J296" i="11"/>
  <c r="L296" i="11" s="1"/>
  <c r="J45" i="11"/>
  <c r="L45" i="11" s="1"/>
  <c r="J89" i="11"/>
  <c r="L89" i="11" s="1"/>
  <c r="N89" i="11" s="1"/>
  <c r="J119" i="11"/>
  <c r="L119" i="11" s="1"/>
  <c r="J293" i="11"/>
  <c r="L293" i="11" s="1"/>
  <c r="J48" i="11"/>
  <c r="L48" i="11" s="1"/>
  <c r="J88" i="11"/>
  <c r="L88" i="11" s="1"/>
  <c r="N88" i="11" s="1"/>
  <c r="J308" i="11"/>
  <c r="L308" i="11" s="1"/>
  <c r="J425" i="11"/>
  <c r="L425" i="11" s="1"/>
  <c r="J475" i="11"/>
  <c r="L475" i="11" s="1"/>
  <c r="J146" i="11"/>
  <c r="L146" i="11" s="1"/>
  <c r="J292" i="11"/>
  <c r="L292" i="11" s="1"/>
  <c r="J324" i="11"/>
  <c r="L324" i="11" s="1"/>
  <c r="J338" i="11"/>
  <c r="L338" i="11" s="1"/>
  <c r="J367" i="11"/>
  <c r="L367" i="11" s="1"/>
  <c r="J402" i="11"/>
  <c r="L402" i="11" s="1"/>
  <c r="J301" i="11"/>
  <c r="L301" i="11" s="1"/>
  <c r="J376" i="11"/>
  <c r="L376" i="11" s="1"/>
  <c r="J413" i="11"/>
  <c r="L413" i="11" s="1"/>
  <c r="J508" i="11"/>
  <c r="L508" i="11" s="1"/>
  <c r="J15" i="11"/>
  <c r="L15" i="11" s="1"/>
  <c r="J31" i="11"/>
  <c r="L31" i="11" s="1"/>
  <c r="J60" i="11"/>
  <c r="L60" i="11" s="1"/>
  <c r="J84" i="11"/>
  <c r="L84" i="11" s="1"/>
  <c r="J47" i="11"/>
  <c r="L47" i="11" s="1"/>
  <c r="J66" i="11"/>
  <c r="L66" i="11" s="1"/>
  <c r="J39" i="11"/>
  <c r="L39" i="11" s="1"/>
  <c r="J158" i="11"/>
  <c r="L158" i="11" s="1"/>
  <c r="J17" i="11"/>
  <c r="L17" i="11" s="1"/>
  <c r="J33" i="11"/>
  <c r="L33" i="11" s="1"/>
  <c r="J64" i="11"/>
  <c r="L64" i="11" s="1"/>
  <c r="J142" i="11"/>
  <c r="L142" i="11" s="1"/>
  <c r="J276" i="11"/>
  <c r="L276" i="11" s="1"/>
  <c r="J93" i="11"/>
  <c r="L93" i="11" s="1"/>
  <c r="J205" i="11"/>
  <c r="L205" i="11" s="1"/>
  <c r="J260" i="11"/>
  <c r="L260" i="11" s="1"/>
  <c r="J352" i="11"/>
  <c r="L352" i="11" s="1"/>
  <c r="J103" i="11"/>
  <c r="L103" i="11" s="1"/>
  <c r="J144" i="11"/>
  <c r="L144" i="11" s="1"/>
  <c r="J208" i="11"/>
  <c r="L208" i="11" s="1"/>
  <c r="J224" i="11"/>
  <c r="L224" i="11" s="1"/>
  <c r="J240" i="11"/>
  <c r="L240" i="11" s="1"/>
  <c r="J281" i="11"/>
  <c r="L281" i="11" s="1"/>
  <c r="J163" i="11"/>
  <c r="L163" i="11" s="1"/>
  <c r="J178" i="11"/>
  <c r="L178" i="11" s="1"/>
  <c r="J286" i="11"/>
  <c r="L286" i="11" s="1"/>
  <c r="J341" i="11"/>
  <c r="L341" i="11" s="1"/>
  <c r="J375" i="11"/>
  <c r="L375" i="11" s="1"/>
  <c r="J407" i="11"/>
  <c r="L407" i="11" s="1"/>
  <c r="J472" i="11"/>
  <c r="L472" i="11" s="1"/>
  <c r="J506" i="11"/>
  <c r="L506" i="11" s="1"/>
  <c r="J330" i="11"/>
  <c r="L330" i="11" s="1"/>
  <c r="J370" i="11"/>
  <c r="L370" i="11" s="1"/>
  <c r="J429" i="11"/>
  <c r="L429" i="11" s="1"/>
  <c r="J444" i="11"/>
  <c r="L444" i="11" s="1"/>
  <c r="J460" i="11"/>
  <c r="L460" i="11" s="1"/>
  <c r="J486" i="11"/>
  <c r="L486" i="11" s="1"/>
  <c r="J499" i="11"/>
  <c r="L499" i="11" s="1"/>
  <c r="J336" i="11"/>
  <c r="L336" i="11" s="1"/>
  <c r="N336" i="11" s="1"/>
  <c r="J405" i="11"/>
  <c r="L405" i="11" s="1"/>
  <c r="J521" i="11"/>
  <c r="L521" i="11" s="1"/>
  <c r="J313" i="11"/>
  <c r="L313" i="11" s="1"/>
  <c r="J398" i="11"/>
  <c r="L398" i="11" s="1"/>
  <c r="J410" i="11"/>
  <c r="L410" i="11" s="1"/>
  <c r="J520" i="11"/>
  <c r="L520" i="11" s="1"/>
  <c r="J10" i="11"/>
  <c r="L10" i="11" s="1"/>
  <c r="J4" i="11"/>
  <c r="L4" i="11" s="1"/>
  <c r="J28" i="11"/>
  <c r="L28" i="11" s="1"/>
  <c r="J38" i="11"/>
  <c r="L38" i="11" s="1"/>
  <c r="J43" i="11"/>
  <c r="L43" i="11" s="1"/>
  <c r="J30" i="11"/>
  <c r="L30" i="11" s="1"/>
  <c r="J78" i="11"/>
  <c r="L78" i="11" s="1"/>
  <c r="J101" i="11"/>
  <c r="L101" i="11" s="1"/>
  <c r="J126" i="11"/>
  <c r="L126" i="11" s="1"/>
  <c r="J116" i="11"/>
  <c r="L116" i="11" s="1"/>
  <c r="J55" i="11"/>
  <c r="L55" i="11" s="1"/>
  <c r="J85" i="11"/>
  <c r="L85" i="11" s="1"/>
  <c r="J128" i="11"/>
  <c r="L128" i="11" s="1"/>
  <c r="J71" i="11"/>
  <c r="L71" i="11" s="1"/>
  <c r="J133" i="11"/>
  <c r="L133" i="11" s="1"/>
  <c r="J187" i="11"/>
  <c r="L187" i="11" s="1"/>
  <c r="J164" i="11"/>
  <c r="L164" i="11" s="1"/>
  <c r="J213" i="11"/>
  <c r="L213" i="11" s="1"/>
  <c r="J229" i="11"/>
  <c r="L229" i="11" s="1"/>
  <c r="J245" i="11"/>
  <c r="L245" i="11" s="1"/>
  <c r="J157" i="11"/>
  <c r="L157" i="11" s="1"/>
  <c r="J211" i="11"/>
  <c r="L211" i="11" s="1"/>
  <c r="J227" i="11"/>
  <c r="L227" i="11" s="1"/>
  <c r="J243" i="11"/>
  <c r="L243" i="11" s="1"/>
  <c r="J151" i="11"/>
  <c r="L151" i="11" s="1"/>
  <c r="J176" i="11"/>
  <c r="L176" i="11" s="1"/>
  <c r="J192" i="11"/>
  <c r="L192" i="11" s="1"/>
  <c r="J247" i="11"/>
  <c r="L247" i="11" s="1"/>
  <c r="J279" i="11"/>
  <c r="L279" i="11" s="1"/>
  <c r="J270" i="11"/>
  <c r="L270" i="11" s="1"/>
  <c r="J315" i="11"/>
  <c r="L315" i="11" s="1"/>
  <c r="J295" i="11"/>
  <c r="L295" i="11" s="1"/>
  <c r="J253" i="11"/>
  <c r="L253" i="11" s="1"/>
  <c r="J291" i="11"/>
  <c r="L291" i="11" s="1"/>
  <c r="J317" i="11"/>
  <c r="L317" i="11" s="1"/>
  <c r="J349" i="11"/>
  <c r="L349" i="11" s="1"/>
  <c r="J397" i="11"/>
  <c r="L397" i="11" s="1"/>
  <c r="J347" i="11"/>
  <c r="L347" i="11" s="1"/>
  <c r="J377" i="11"/>
  <c r="L377" i="11" s="1"/>
  <c r="J327" i="11"/>
  <c r="L327" i="11" s="1"/>
  <c r="J343" i="11"/>
  <c r="L343" i="11" s="1"/>
  <c r="J394" i="11"/>
  <c r="L394" i="11" s="1"/>
  <c r="N394" i="11" s="1"/>
  <c r="J372" i="11"/>
  <c r="L372" i="11" s="1"/>
  <c r="J441" i="11"/>
  <c r="L441" i="11" s="1"/>
  <c r="J457" i="11"/>
  <c r="L457" i="11" s="1"/>
  <c r="J380" i="11"/>
  <c r="L380" i="11" s="1"/>
  <c r="J432" i="11"/>
  <c r="L432" i="11" s="1"/>
  <c r="J447" i="11"/>
  <c r="L447" i="11" s="1"/>
  <c r="J463" i="11"/>
  <c r="L463" i="11" s="1"/>
  <c r="J491" i="11"/>
  <c r="L491" i="11" s="1"/>
  <c r="J476" i="11"/>
  <c r="L476" i="11" s="1"/>
  <c r="J479" i="11"/>
  <c r="L479" i="11" s="1"/>
  <c r="J503" i="11"/>
  <c r="L503" i="11" s="1"/>
  <c r="J527" i="11"/>
  <c r="L527" i="11" s="1"/>
  <c r="J519" i="11"/>
  <c r="L519" i="11" s="1"/>
  <c r="J461" i="11"/>
  <c r="L461" i="11" s="1"/>
  <c r="J436" i="11"/>
  <c r="L436" i="11" s="1"/>
  <c r="J467" i="11"/>
  <c r="L467" i="11" s="1"/>
  <c r="N467" i="11" s="1"/>
  <c r="J392" i="11"/>
  <c r="L392" i="11" s="1"/>
  <c r="J495" i="11"/>
  <c r="L495" i="11" s="1"/>
  <c r="J523" i="11"/>
  <c r="L523" i="11" s="1"/>
  <c r="J525" i="11"/>
  <c r="L525" i="11" s="1"/>
  <c r="J37" i="11"/>
  <c r="L37" i="11" s="1"/>
  <c r="K37" i="11"/>
  <c r="M37" i="11" s="1"/>
  <c r="J184" i="11"/>
  <c r="L184" i="11" s="1"/>
  <c r="K184" i="11"/>
  <c r="M184" i="11" s="1"/>
  <c r="J277" i="11"/>
  <c r="L277" i="11" s="1"/>
  <c r="K277" i="11"/>
  <c r="M277" i="11" s="1"/>
  <c r="N466" i="11" l="1"/>
  <c r="N450" i="11"/>
  <c r="N527" i="11"/>
  <c r="N452" i="11"/>
  <c r="N432" i="11"/>
  <c r="N410" i="11"/>
  <c r="N15" i="11"/>
  <c r="N436" i="11"/>
  <c r="N279" i="11"/>
  <c r="N103" i="11"/>
  <c r="N66" i="11"/>
  <c r="N446" i="11"/>
  <c r="N249" i="11"/>
  <c r="N254" i="11"/>
  <c r="N221" i="11"/>
  <c r="N437" i="11"/>
  <c r="N374" i="11"/>
  <c r="N244" i="11"/>
  <c r="N126" i="11"/>
  <c r="N31" i="11"/>
  <c r="N339" i="11"/>
  <c r="N259" i="11"/>
  <c r="N278" i="11"/>
  <c r="N468" i="11"/>
  <c r="N447" i="11"/>
  <c r="N247" i="11"/>
  <c r="N187" i="11"/>
  <c r="N521" i="11"/>
  <c r="N486" i="11"/>
  <c r="N518" i="11"/>
  <c r="N337" i="11"/>
  <c r="N123" i="11"/>
  <c r="N493" i="11"/>
  <c r="N346" i="11"/>
  <c r="N453" i="11"/>
  <c r="N533" i="11"/>
  <c r="N232" i="11"/>
  <c r="N532" i="11"/>
  <c r="N395" i="11"/>
  <c r="N307" i="11"/>
  <c r="N280" i="11"/>
  <c r="N164" i="11"/>
  <c r="N113" i="11"/>
  <c r="N502" i="11"/>
  <c r="N403" i="11"/>
  <c r="N387" i="11"/>
  <c r="N392" i="11"/>
  <c r="N28" i="11"/>
  <c r="N163" i="11"/>
  <c r="N308" i="11"/>
  <c r="N183" i="11"/>
  <c r="N514" i="11"/>
  <c r="N391" i="11"/>
  <c r="N11" i="11"/>
  <c r="N489" i="11"/>
  <c r="N201" i="11"/>
  <c r="N388" i="11"/>
  <c r="N314" i="11"/>
  <c r="N56" i="11"/>
  <c r="N202" i="11"/>
  <c r="N105" i="11"/>
  <c r="N298" i="11"/>
  <c r="N495" i="11"/>
  <c r="N85" i="11"/>
  <c r="N101" i="11"/>
  <c r="N178" i="11"/>
  <c r="N47" i="11"/>
  <c r="N324" i="11"/>
  <c r="N226" i="11"/>
  <c r="N161" i="11"/>
  <c r="N418" i="11"/>
  <c r="N236" i="11"/>
  <c r="N99" i="11"/>
  <c r="N219" i="11"/>
  <c r="N52" i="11"/>
  <c r="N516" i="11"/>
  <c r="N385" i="11"/>
  <c r="N59" i="11"/>
  <c r="N275" i="11"/>
  <c r="N435" i="11"/>
  <c r="N369" i="11"/>
  <c r="N234" i="11"/>
  <c r="N162" i="11"/>
  <c r="N454" i="11"/>
  <c r="N451" i="11"/>
  <c r="N401" i="11"/>
  <c r="N473" i="11"/>
  <c r="N326" i="11"/>
  <c r="N84" i="11"/>
  <c r="N75" i="11"/>
  <c r="N40" i="11"/>
  <c r="N267" i="11"/>
  <c r="N95" i="11"/>
  <c r="N78" i="11"/>
  <c r="N281" i="11"/>
  <c r="N146" i="11"/>
  <c r="N110" i="11"/>
  <c r="N80" i="11"/>
  <c r="N72" i="11"/>
  <c r="N309" i="11"/>
  <c r="N444" i="11"/>
  <c r="N491" i="11"/>
  <c r="N380" i="11"/>
  <c r="N503" i="11"/>
  <c r="N463" i="11"/>
  <c r="N429" i="11"/>
  <c r="N338" i="11"/>
  <c r="N345" i="11"/>
  <c r="N263" i="11"/>
  <c r="N408" i="11"/>
  <c r="N513" i="11"/>
  <c r="N322" i="11"/>
  <c r="N335" i="11"/>
  <c r="N320" i="11"/>
  <c r="N199" i="11"/>
  <c r="N497" i="11"/>
  <c r="N125" i="11"/>
  <c r="N77" i="11"/>
  <c r="N500" i="11"/>
  <c r="N135" i="11"/>
  <c r="N478" i="11"/>
  <c r="N10" i="11"/>
  <c r="N45" i="11"/>
  <c r="N469" i="11"/>
  <c r="N170" i="11"/>
  <c r="N390" i="11"/>
  <c r="N329" i="11"/>
  <c r="N427" i="11"/>
  <c r="N53" i="11"/>
  <c r="N115" i="11"/>
  <c r="N434" i="11"/>
  <c r="N188" i="11"/>
  <c r="N120" i="11"/>
  <c r="N16" i="11"/>
  <c r="N171" i="11"/>
  <c r="N196" i="11"/>
  <c r="N231" i="11"/>
  <c r="N291" i="11"/>
  <c r="N205" i="11"/>
  <c r="N413" i="11"/>
  <c r="N285" i="11"/>
  <c r="N251" i="11"/>
  <c r="N149" i="11"/>
  <c r="N327" i="11"/>
  <c r="N295" i="11"/>
  <c r="N370" i="11"/>
  <c r="N476" i="11"/>
  <c r="N377" i="11"/>
  <c r="N192" i="11"/>
  <c r="N227" i="11"/>
  <c r="N375" i="11"/>
  <c r="N260" i="11"/>
  <c r="N356" i="11"/>
  <c r="N258" i="11"/>
  <c r="N443" i="11"/>
  <c r="N273" i="11"/>
  <c r="N122" i="11"/>
  <c r="N368" i="11"/>
  <c r="N159" i="11"/>
  <c r="N256" i="11"/>
  <c r="N139" i="11"/>
  <c r="N206" i="11"/>
  <c r="N504" i="11"/>
  <c r="N449" i="11"/>
  <c r="N360" i="11"/>
  <c r="N145" i="11"/>
  <c r="N36" i="11"/>
  <c r="N481" i="11"/>
  <c r="N359" i="11"/>
  <c r="N381" i="11"/>
  <c r="N268" i="11"/>
  <c r="N204" i="11"/>
  <c r="N331" i="11"/>
  <c r="N304" i="11"/>
  <c r="N86" i="11"/>
  <c r="N49" i="11"/>
  <c r="N32" i="11"/>
  <c r="N474" i="11"/>
  <c r="N76" i="11"/>
  <c r="N82" i="11"/>
  <c r="N348" i="11"/>
  <c r="N347" i="11"/>
  <c r="N30" i="11"/>
  <c r="N144" i="11"/>
  <c r="N523" i="11"/>
  <c r="N397" i="11"/>
  <c r="N157" i="11"/>
  <c r="N128" i="11"/>
  <c r="N475" i="11"/>
  <c r="N48" i="11"/>
  <c r="N207" i="11"/>
  <c r="N209" i="11"/>
  <c r="N67" i="11"/>
  <c r="N26" i="11"/>
  <c r="N22" i="11"/>
  <c r="N140" i="11"/>
  <c r="N439" i="11"/>
  <c r="N83" i="11"/>
  <c r="N342" i="11"/>
  <c r="N384" i="11"/>
  <c r="N175" i="11"/>
  <c r="N160" i="11"/>
  <c r="N448" i="11"/>
  <c r="N498" i="11"/>
  <c r="N194" i="11"/>
  <c r="N208" i="11"/>
  <c r="N402" i="11"/>
  <c r="N292" i="11"/>
  <c r="N426" i="11"/>
  <c r="N361" i="11"/>
  <c r="N306" i="11"/>
  <c r="N239" i="11"/>
  <c r="N334" i="11"/>
  <c r="N288" i="11"/>
  <c r="N222" i="11"/>
  <c r="N442" i="11"/>
  <c r="N169" i="11"/>
  <c r="N492" i="11"/>
  <c r="N153" i="11"/>
  <c r="N63" i="11"/>
  <c r="N415" i="11"/>
  <c r="N43" i="11"/>
  <c r="N245" i="11"/>
  <c r="N133" i="11"/>
  <c r="N296" i="11"/>
  <c r="N203" i="11"/>
  <c r="N155" i="11"/>
  <c r="N42" i="11"/>
  <c r="N190" i="11"/>
  <c r="N29" i="11"/>
  <c r="N70" i="11"/>
  <c r="N412" i="11"/>
  <c r="N357" i="11"/>
  <c r="N18" i="11"/>
  <c r="N378" i="11"/>
  <c r="N344" i="11"/>
  <c r="N134" i="11"/>
  <c r="N25" i="11"/>
  <c r="N282" i="11"/>
  <c r="N14" i="11"/>
  <c r="N300" i="11"/>
  <c r="N512" i="11"/>
  <c r="N116" i="11"/>
  <c r="N417" i="11"/>
  <c r="N100" i="11"/>
  <c r="N485" i="11"/>
  <c r="N174" i="11"/>
  <c r="N118" i="11"/>
  <c r="N511" i="11"/>
  <c r="N137" i="11"/>
  <c r="N218" i="11"/>
  <c r="N363" i="11"/>
  <c r="N305" i="11"/>
  <c r="N165" i="11"/>
  <c r="N531" i="11"/>
  <c r="N340" i="11"/>
  <c r="N431" i="11"/>
  <c r="N154" i="11"/>
  <c r="N55" i="11"/>
  <c r="N27" i="11"/>
  <c r="N20" i="11"/>
  <c r="N506" i="11"/>
  <c r="N39" i="11"/>
  <c r="N60" i="11"/>
  <c r="N367" i="11"/>
  <c r="N200" i="11"/>
  <c r="N225" i="11"/>
  <c r="N58" i="11"/>
  <c r="N389" i="11"/>
  <c r="N456" i="11"/>
  <c r="N193" i="11"/>
  <c r="N316" i="11"/>
  <c r="N490" i="11"/>
  <c r="N173" i="11"/>
  <c r="N419" i="11"/>
  <c r="N111" i="11"/>
  <c r="N191" i="11"/>
  <c r="N8" i="11"/>
  <c r="N422" i="11"/>
  <c r="N167" i="11"/>
  <c r="N372" i="11"/>
  <c r="N341" i="11"/>
  <c r="N229" i="11"/>
  <c r="N38" i="11"/>
  <c r="N57" i="11"/>
  <c r="N520" i="11"/>
  <c r="N499" i="11"/>
  <c r="N286" i="11"/>
  <c r="N93" i="11"/>
  <c r="N33" i="11"/>
  <c r="N376" i="11"/>
  <c r="N242" i="11"/>
  <c r="N440" i="11"/>
  <c r="N61" i="11"/>
  <c r="N35" i="11"/>
  <c r="N484" i="11"/>
  <c r="N409" i="11"/>
  <c r="N294" i="11"/>
  <c r="N107" i="11"/>
  <c r="N252" i="11"/>
  <c r="N386" i="11"/>
  <c r="N46" i="11"/>
  <c r="N62" i="11"/>
  <c r="N488" i="11"/>
  <c r="N371" i="11"/>
  <c r="N343" i="11"/>
  <c r="N270" i="11"/>
  <c r="N405" i="11"/>
  <c r="N407" i="11"/>
  <c r="N224" i="11"/>
  <c r="N352" i="11"/>
  <c r="N425" i="11"/>
  <c r="N293" i="11"/>
  <c r="N505" i="11"/>
  <c r="N323" i="11"/>
  <c r="N283" i="11"/>
  <c r="N94" i="11"/>
  <c r="N6" i="11"/>
  <c r="N470" i="11"/>
  <c r="N87" i="11"/>
  <c r="N319" i="11"/>
  <c r="N238" i="11"/>
  <c r="N166" i="11"/>
  <c r="N458" i="11"/>
  <c r="N424" i="11"/>
  <c r="N302" i="11"/>
  <c r="N180" i="11"/>
  <c r="N131" i="11"/>
  <c r="N483" i="11"/>
  <c r="N332" i="11"/>
  <c r="N355" i="11"/>
  <c r="N177" i="11"/>
  <c r="N117" i="11"/>
  <c r="N457" i="11"/>
  <c r="N525" i="11"/>
  <c r="N461" i="11"/>
  <c r="N479" i="11"/>
  <c r="N441" i="11"/>
  <c r="N330" i="11"/>
  <c r="N142" i="11"/>
  <c r="N274" i="11"/>
  <c r="N210" i="11"/>
  <c r="N496" i="11"/>
  <c r="N299" i="11"/>
  <c r="N189" i="11"/>
  <c r="N220" i="11"/>
  <c r="N147" i="11"/>
  <c r="N528" i="11"/>
  <c r="N465" i="11"/>
  <c r="N255" i="11"/>
  <c r="N92" i="11"/>
  <c r="N400" i="11"/>
  <c r="N186" i="11"/>
  <c r="N114" i="11"/>
  <c r="N7" i="11"/>
  <c r="N420" i="11"/>
  <c r="N318" i="11"/>
  <c r="N312" i="11"/>
  <c r="N526" i="11"/>
  <c r="N396" i="11"/>
  <c r="N257" i="11"/>
  <c r="N287" i="11"/>
  <c r="N104" i="11"/>
  <c r="N211" i="11"/>
  <c r="N65" i="11"/>
  <c r="N138" i="11"/>
  <c r="N265" i="11"/>
  <c r="N297" i="11"/>
  <c r="N13" i="11"/>
  <c r="N184" i="11"/>
  <c r="N132" i="11"/>
  <c r="N141" i="11"/>
  <c r="N4" i="11"/>
  <c r="N198" i="11"/>
  <c r="N243" i="11"/>
  <c r="N328" i="11"/>
  <c r="N414" i="11"/>
  <c r="N494" i="11"/>
  <c r="N404" i="11"/>
  <c r="N24" i="11"/>
  <c r="N507" i="11"/>
  <c r="N158" i="11"/>
  <c r="N311" i="11"/>
  <c r="N487" i="11"/>
  <c r="N12" i="11"/>
  <c r="N529" i="11"/>
  <c r="N37" i="11"/>
  <c r="N519" i="11"/>
  <c r="N313" i="11"/>
  <c r="N460" i="11"/>
  <c r="N119" i="11"/>
  <c r="N172" i="11"/>
  <c r="N438" i="11"/>
  <c r="N471" i="11"/>
  <c r="N321" i="11"/>
  <c r="N423" i="11"/>
  <c r="N197" i="11"/>
  <c r="N21" i="11"/>
  <c r="N276" i="11"/>
  <c r="N462" i="11"/>
  <c r="N365" i="11"/>
  <c r="N223" i="11"/>
  <c r="N509" i="11"/>
  <c r="N179" i="11"/>
  <c r="N97" i="11"/>
  <c r="N445" i="11"/>
  <c r="N351" i="11"/>
  <c r="N151" i="11"/>
  <c r="N241" i="11"/>
  <c r="N152" i="11"/>
  <c r="N136" i="11"/>
  <c r="N366" i="11"/>
  <c r="N349" i="11"/>
  <c r="N71" i="11"/>
  <c r="N398" i="11"/>
  <c r="N508" i="11"/>
  <c r="N17" i="11"/>
  <c r="N301" i="11"/>
  <c r="N176" i="11"/>
  <c r="N362" i="11"/>
  <c r="N289" i="11"/>
  <c r="N74" i="11"/>
  <c r="N272" i="11"/>
  <c r="N459" i="11"/>
  <c r="N216" i="11"/>
  <c r="N108" i="11"/>
  <c r="N150" i="11"/>
  <c r="N130" i="11"/>
  <c r="N81" i="11"/>
  <c r="N269" i="11"/>
  <c r="N213" i="11"/>
  <c r="N317" i="11"/>
  <c r="N315" i="11"/>
  <c r="N156" i="11"/>
  <c r="N73" i="11"/>
  <c r="N237" i="11"/>
  <c r="N517" i="11"/>
  <c r="N333" i="11"/>
  <c r="N235" i="11"/>
  <c r="N406" i="11"/>
  <c r="N373" i="11"/>
  <c r="N522" i="11"/>
  <c r="N44" i="11"/>
  <c r="N50" i="11"/>
  <c r="N182" i="11"/>
  <c r="N90" i="11"/>
  <c r="N464" i="11"/>
  <c r="N277" i="11"/>
  <c r="N472" i="11"/>
  <c r="N240" i="11"/>
  <c r="N64" i="11"/>
  <c r="N393" i="11"/>
  <c r="N181" i="11"/>
  <c r="N127" i="11"/>
  <c r="N41" i="11"/>
  <c r="N261" i="11"/>
  <c r="N168" i="11"/>
  <c r="N303" i="11"/>
  <c r="N215" i="11"/>
  <c r="N98" i="11"/>
  <c r="N515" i="11"/>
  <c r="N262" i="11"/>
  <c r="N416" i="11"/>
  <c r="N79" i="11"/>
  <c r="N148" i="11"/>
  <c r="N214" i="11"/>
  <c r="N350" i="11"/>
  <c r="N121" i="11"/>
  <c r="N19" i="11"/>
  <c r="N129" i="11"/>
  <c r="N34" i="11"/>
  <c r="N399" i="11"/>
  <c r="N353" i="11"/>
  <c r="N290" i="11"/>
  <c r="N212" i="11"/>
  <c r="N5" i="11"/>
  <c r="N382" i="11"/>
  <c r="N310" i="11"/>
  <c r="N124" i="11"/>
  <c r="N69" i="11"/>
  <c r="N477" i="11"/>
  <c r="N430" i="11"/>
  <c r="N325" i="11"/>
  <c r="N271" i="11"/>
  <c r="N195" i="11"/>
  <c r="N233" i="11"/>
  <c r="N68" i="11"/>
  <c r="N91" i="11"/>
  <c r="N112" i="11"/>
  <c r="N253" i="11"/>
  <c r="N358" i="11"/>
  <c r="N428" i="11"/>
  <c r="N482" i="11"/>
  <c r="N23" i="11"/>
  <c r="N217" i="11"/>
  <c r="N54" i="11"/>
  <c r="N510" i="11"/>
  <c r="N185" i="11"/>
  <c r="N250" i="11"/>
  <c r="N480" i="11"/>
  <c r="N364" i="11"/>
  <c r="N106" i="11"/>
  <c r="N96" i="11"/>
  <c r="N9" i="11"/>
  <c r="N354" i="11"/>
  <c r="N230" i="11"/>
  <c r="N284" i="11"/>
  <c r="N109" i="11"/>
  <c r="N433" i="11"/>
  <c r="N264" i="11"/>
  <c r="N51" i="11"/>
  <c r="N266" i="11"/>
  <c r="N524" i="11"/>
  <c r="N530" i="11"/>
</calcChain>
</file>

<file path=xl/sharedStrings.xml><?xml version="1.0" encoding="utf-8"?>
<sst xmlns="http://schemas.openxmlformats.org/spreadsheetml/2006/main" count="5100" uniqueCount="1461">
  <si>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</si>
  <si>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</si>
  <si>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</si>
  <si>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</si>
  <si>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</si>
  <si>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</si>
  <si>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</si>
  <si>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</si>
  <si>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</si>
  <si>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</si>
  <si>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</si>
  <si>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</si>
  <si>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</si>
  <si>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</si>
  <si>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</si>
  <si>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</si>
  <si>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</si>
  <si>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</si>
  <si>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</si>
  <si>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</si>
  <si>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</si>
  <si>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</si>
  <si>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</si>
  <si>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</si>
  <si>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</si>
  <si>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</si>
  <si>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</si>
  <si>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</si>
  <si>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</si>
  <si>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</si>
  <si>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</si>
  <si>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</si>
  <si>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</si>
  <si>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</si>
  <si>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</si>
  <si>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</si>
  <si>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</si>
  <si>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</si>
  <si>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</si>
  <si>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</si>
  <si>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</si>
  <si>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</si>
  <si>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</si>
  <si>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</si>
  <si>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</si>
  <si>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</si>
  <si>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</si>
  <si>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</si>
  <si>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</si>
  <si>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</si>
  <si>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</si>
  <si>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</si>
  <si>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</si>
  <si>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</si>
  <si>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</si>
  <si>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</si>
  <si>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</si>
  <si>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</si>
  <si>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</si>
  <si>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</si>
  <si>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</si>
  <si>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</si>
  <si>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</si>
  <si>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</si>
  <si>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</si>
  <si>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</si>
  <si>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</si>
  <si>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</si>
  <si>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</si>
  <si>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</si>
  <si>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</si>
  <si>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</si>
  <si>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</si>
  <si>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</si>
  <si>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</si>
  <si>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</si>
  <si>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</si>
  <si>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</si>
  <si>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</si>
  <si>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</si>
  <si>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</si>
  <si>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</si>
  <si>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</si>
  <si>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</si>
  <si>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</si>
  <si>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</si>
  <si>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</si>
  <si>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</si>
  <si>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</si>
  <si>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</si>
  <si>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</si>
  <si>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</si>
  <si>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</si>
  <si>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</si>
  <si>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</si>
  <si>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</si>
  <si>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</si>
  <si>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</si>
  <si>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</si>
  <si>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</si>
  <si>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</si>
  <si>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</si>
  <si>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</si>
  <si>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</si>
  <si>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</si>
  <si>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</si>
  <si>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</si>
  <si>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</si>
  <si>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</si>
  <si>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</si>
  <si>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</si>
  <si>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</si>
  <si>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</si>
  <si>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</si>
  <si>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</si>
  <si>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</si>
  <si>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</si>
  <si>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</si>
  <si>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</si>
  <si>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</si>
  <si>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</si>
  <si>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</si>
  <si>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</si>
  <si>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</si>
  <si>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</si>
  <si>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</si>
  <si>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</si>
  <si>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</si>
  <si>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</si>
  <si>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</si>
  <si>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</si>
  <si>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</si>
  <si>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</si>
  <si>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</si>
  <si>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</si>
  <si>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</si>
  <si>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</si>
  <si>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</si>
  <si>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</si>
  <si>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</si>
  <si>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</si>
  <si>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</si>
  <si>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</si>
  <si>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</si>
  <si>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</si>
  <si>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</si>
  <si>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</si>
  <si>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</si>
  <si>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</si>
  <si>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</si>
  <si>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</si>
  <si>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</si>
  <si>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</si>
  <si>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</si>
  <si>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</si>
  <si>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</si>
  <si>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</si>
  <si>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</si>
  <si>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</si>
  <si>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</si>
  <si>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</si>
  <si>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</si>
  <si>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</si>
  <si>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</si>
  <si>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</si>
  <si>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</si>
  <si>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</si>
  <si>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</si>
  <si>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</si>
  <si>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</si>
  <si>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</si>
  <si>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</si>
  <si>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</si>
  <si>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</si>
  <si>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</si>
  <si>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</si>
  <si>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</si>
  <si>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</si>
  <si>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</si>
  <si>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</si>
  <si>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</si>
  <si>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</si>
  <si>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</si>
  <si>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</si>
  <si>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</si>
  <si>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</si>
  <si>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</si>
  <si>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</si>
  <si>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</si>
  <si>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</si>
  <si>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</si>
  <si>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</si>
  <si>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</si>
  <si>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</si>
  <si>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</si>
  <si>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</si>
  <si>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</si>
  <si>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</si>
  <si>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</si>
  <si>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</si>
  <si>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</si>
  <si>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</si>
  <si>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</si>
  <si>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</si>
  <si>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</si>
  <si>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</si>
  <si>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</si>
  <si>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</si>
  <si>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</si>
  <si>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</si>
  <si>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</si>
  <si>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</si>
  <si>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</si>
  <si>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</si>
  <si>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</si>
  <si>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</si>
  <si>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</si>
  <si>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</si>
  <si>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</si>
  <si>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</si>
  <si>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</si>
  <si>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</si>
  <si>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</si>
  <si>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</si>
  <si>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</si>
  <si>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</si>
  <si>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</si>
  <si>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</si>
  <si>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</si>
  <si>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</si>
  <si>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</si>
  <si>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</si>
  <si>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</si>
  <si>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</si>
  <si>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</si>
  <si>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</si>
  <si>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</si>
  <si>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</si>
  <si>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</si>
  <si>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</si>
  <si>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</si>
  <si>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</si>
  <si>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</si>
  <si>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</si>
  <si>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</si>
  <si>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</si>
  <si>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</si>
  <si>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</si>
  <si>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</si>
  <si>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</si>
  <si>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</si>
  <si>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</si>
  <si>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</si>
  <si>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</si>
  <si>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</si>
  <si>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</si>
  <si>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</si>
  <si>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</si>
  <si>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</si>
  <si>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</si>
  <si>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</si>
  <si>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</si>
  <si>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</si>
  <si>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</si>
  <si>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</si>
  <si>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</si>
  <si>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</si>
  <si>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</si>
  <si>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</si>
  <si>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</si>
  <si>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</si>
  <si>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</si>
  <si>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</si>
  <si>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</si>
  <si>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</si>
  <si>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</si>
  <si>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</si>
  <si>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</si>
  <si>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</si>
  <si>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</si>
  <si>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</si>
  <si>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</si>
  <si>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</si>
  <si>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</si>
  <si>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</si>
  <si>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</si>
  <si>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</si>
  <si>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</si>
  <si>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</si>
  <si>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</si>
  <si>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</si>
  <si>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</si>
  <si>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</si>
  <si>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</si>
  <si>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</si>
  <si>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</si>
  <si>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</si>
  <si>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</si>
  <si>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</si>
  <si>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</si>
  <si>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</si>
  <si>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</si>
  <si>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</si>
  <si>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</si>
  <si>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</si>
  <si>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</si>
  <si>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</si>
  <si>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</si>
  <si>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</si>
  <si>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</si>
  <si>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</si>
  <si>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</si>
  <si>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</si>
  <si>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</si>
  <si>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</si>
  <si>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</si>
  <si>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</si>
  <si>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</si>
  <si>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</si>
  <si>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</si>
  <si>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</si>
  <si>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</si>
  <si>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</si>
  <si>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</si>
  <si>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</si>
  <si>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</si>
  <si>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</si>
  <si>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</si>
  <si>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</si>
  <si>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</si>
  <si>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</si>
  <si>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</si>
  <si>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</si>
  <si>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</si>
  <si>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</si>
  <si>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</si>
  <si>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</si>
  <si>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</si>
  <si>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</si>
  <si>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</si>
  <si>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</si>
  <si>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</si>
  <si>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</si>
  <si>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</si>
  <si>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</si>
  <si>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</si>
  <si>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</si>
  <si>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</si>
  <si>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</si>
  <si>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</si>
  <si>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</si>
  <si>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</si>
  <si>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</si>
  <si>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</si>
  <si>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</si>
  <si>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</si>
  <si>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</si>
  <si>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</si>
  <si>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</si>
  <si>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</si>
  <si>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</si>
  <si>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</si>
  <si>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</si>
  <si>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</si>
  <si>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</si>
  <si>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</si>
  <si>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</si>
  <si>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</si>
  <si>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</si>
  <si>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</si>
  <si>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</si>
  <si>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</si>
  <si>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</si>
  <si>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</si>
  <si>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</si>
  <si>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</si>
  <si>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</si>
  <si>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</si>
  <si>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</si>
  <si>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</si>
  <si>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</si>
  <si>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</si>
  <si>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</si>
  <si>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</si>
  <si>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</si>
  <si>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</si>
  <si>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</si>
  <si>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</si>
  <si>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</si>
  <si>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</si>
  <si>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</si>
  <si>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</si>
  <si>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</si>
  <si>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</si>
  <si>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</si>
  <si>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</si>
  <si>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</si>
  <si>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</si>
  <si>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</si>
  <si>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</si>
  <si>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</si>
  <si>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</si>
  <si>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</si>
  <si>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</si>
  <si>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</si>
  <si>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</si>
  <si>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</si>
  <si>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</si>
  <si>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</si>
  <si>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</si>
  <si>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</si>
  <si>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</si>
  <si>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</si>
  <si>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</si>
  <si>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</si>
  <si>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</si>
  <si>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</si>
  <si>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</si>
  <si>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</si>
  <si>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</si>
  <si>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</si>
  <si>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</si>
  <si>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</si>
  <si>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</si>
  <si>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</si>
  <si>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</si>
  <si>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</si>
  <si>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</si>
  <si>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</si>
  <si>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</si>
  <si>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</si>
  <si>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</si>
  <si>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</si>
  <si>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</si>
  <si>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</si>
  <si>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</si>
  <si>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</si>
  <si>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</si>
  <si>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</si>
  <si>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</si>
  <si>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</si>
  <si>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</si>
  <si>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</si>
  <si>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</si>
  <si>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</si>
  <si>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</si>
  <si>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</si>
  <si>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</si>
  <si>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</si>
  <si>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</si>
  <si>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</si>
  <si>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</si>
  <si>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</si>
  <si>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</si>
  <si>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</si>
  <si>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</si>
  <si>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</si>
  <si>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</si>
  <si>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</si>
  <si>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</si>
  <si>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</si>
  <si>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</si>
  <si>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</si>
  <si>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</si>
  <si>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</si>
  <si>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</si>
  <si>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</si>
  <si>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</si>
  <si>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</si>
  <si>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</si>
  <si>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</si>
  <si>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</si>
  <si>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</si>
  <si>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</si>
  <si>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</si>
  <si>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</si>
  <si>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</si>
  <si>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</si>
  <si>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</si>
  <si>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</si>
  <si>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</si>
  <si>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</si>
  <si>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</si>
  <si>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</si>
  <si>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</si>
  <si>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</si>
  <si>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</si>
  <si>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</si>
  <si>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</si>
  <si>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</si>
  <si>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</si>
  <si>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</si>
  <si>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</si>
  <si>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</si>
  <si>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</si>
  <si>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</si>
  <si>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</si>
  <si>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</si>
  <si>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</si>
  <si>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</si>
  <si>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</si>
  <si>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</si>
  <si>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</si>
  <si>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</si>
  <si>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</si>
  <si>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</si>
  <si>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</si>
  <si>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</si>
  <si>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</si>
  <si>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</si>
  <si>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</si>
  <si>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</si>
  <si>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</si>
  <si>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</si>
  <si>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</si>
  <si>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</si>
  <si>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</si>
  <si>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</si>
  <si>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</si>
  <si>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</si>
  <si>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</si>
  <si>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</si>
  <si>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</si>
  <si>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</si>
  <si>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</si>
  <si>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</si>
  <si>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</si>
  <si>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</si>
  <si>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</si>
  <si>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</si>
  <si>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</si>
  <si>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</si>
  <si>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</si>
  <si>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</si>
  <si>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</si>
  <si>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</si>
  <si>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</si>
  <si>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</si>
  <si>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</si>
  <si>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</si>
  <si>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</si>
  <si>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</si>
  <si>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</si>
  <si>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</si>
  <si>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</si>
  <si>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</si>
  <si>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</si>
  <si>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</si>
  <si>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</si>
  <si>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</si>
  <si>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</si>
  <si>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</si>
  <si>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</si>
  <si>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</si>
  <si>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</si>
  <si>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</si>
  <si>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</si>
  <si>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</si>
  <si>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</si>
  <si>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</si>
  <si>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</si>
  <si>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</si>
  <si>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</si>
  <si>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</si>
  <si>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</si>
  <si>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</si>
  <si>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</si>
  <si>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</si>
  <si>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</si>
  <si>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</si>
  <si>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</si>
  <si>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</si>
  <si>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</si>
  <si>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</si>
  <si>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</si>
  <si>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</si>
  <si>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</si>
  <si>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</si>
  <si>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</si>
  <si>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</si>
  <si>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</si>
  <si>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</si>
  <si>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</si>
  <si>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</si>
  <si>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</si>
  <si>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</si>
  <si>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</si>
  <si>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</si>
  <si>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</si>
  <si>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</si>
  <si>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</si>
  <si>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</si>
  <si>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</si>
  <si>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</si>
  <si>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</si>
  <si>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</si>
  <si>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</si>
  <si>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</si>
  <si>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</si>
  <si>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</si>
  <si>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</si>
  <si>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</si>
  <si>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</si>
  <si>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</si>
  <si>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</si>
  <si>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</si>
  <si>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</si>
  <si>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</si>
  <si>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</si>
  <si>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</si>
  <si>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</si>
  <si>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</si>
  <si>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</si>
  <si>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</si>
  <si>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</si>
  <si>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</si>
  <si>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</si>
  <si>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</si>
  <si>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</si>
  <si>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</si>
  <si>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</si>
  <si>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</si>
  <si>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</si>
  <si>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</si>
  <si>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</si>
  <si>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</si>
  <si>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</si>
  <si>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</si>
  <si>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</si>
  <si>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</si>
  <si>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</si>
  <si>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</si>
  <si>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</si>
  <si>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</si>
  <si>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</si>
  <si>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</si>
  <si>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</si>
  <si>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</si>
  <si>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</si>
  <si>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</si>
  <si>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</si>
  <si>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</si>
  <si>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</si>
  <si>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</si>
  <si>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</si>
  <si>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</si>
  <si>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</si>
  <si>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</si>
  <si>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</si>
  <si>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</si>
  <si>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</si>
  <si>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</si>
  <si>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</si>
  <si>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</si>
  <si>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</si>
  <si>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</si>
  <si>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</si>
  <si>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</si>
  <si>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</si>
  <si>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</si>
  <si>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</si>
  <si>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</si>
  <si>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</si>
  <si>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</si>
  <si>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</si>
  <si>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</si>
  <si>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</si>
  <si>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</si>
  <si>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</si>
  <si>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</si>
  <si>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</si>
  <si>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</si>
  <si>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</si>
  <si>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</si>
  <si>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</si>
  <si>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</si>
  <si>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</si>
  <si>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</si>
  <si>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</si>
  <si>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</si>
  <si>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</si>
  <si>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</si>
  <si>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</si>
  <si>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</si>
  <si>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</si>
  <si>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</si>
  <si>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</si>
  <si>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</si>
  <si>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</si>
  <si>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</si>
  <si>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</si>
  <si>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</si>
  <si>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</si>
  <si>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</si>
  <si>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</si>
  <si>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</si>
  <si>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</si>
  <si>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</si>
  <si>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</si>
  <si>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</si>
  <si>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</si>
  <si>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</si>
  <si>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</si>
  <si>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</si>
  <si>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</si>
  <si>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</si>
  <si>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</si>
  <si>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</si>
  <si>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</si>
  <si>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</si>
  <si>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</si>
  <si>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</si>
  <si>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</si>
  <si>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</si>
  <si>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</si>
  <si>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</si>
  <si>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</si>
  <si>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</si>
  <si>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</si>
  <si>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</si>
  <si>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</si>
  <si>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</si>
  <si>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</si>
  <si>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</si>
  <si>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</si>
  <si>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</si>
  <si>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</si>
  <si>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</si>
  <si>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</si>
  <si>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</si>
  <si>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</si>
  <si>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</si>
  <si>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</si>
  <si>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</si>
  <si>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</si>
  <si>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</si>
  <si>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</si>
  <si>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</si>
  <si>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</si>
  <si>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</si>
  <si>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</si>
  <si>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</si>
  <si>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</si>
  <si>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</si>
  <si>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</si>
  <si>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</si>
  <si>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</si>
  <si>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</si>
  <si>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</si>
  <si>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</si>
  <si>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</si>
  <si>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</si>
  <si>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</si>
  <si>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</si>
  <si>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</si>
  <si>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</si>
  <si>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</si>
  <si>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</si>
  <si>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</si>
  <si>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</si>
  <si>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</si>
  <si>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</si>
  <si>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</si>
  <si>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</si>
  <si>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</si>
  <si>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</si>
  <si>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</si>
  <si>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</si>
  <si>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</si>
  <si>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</si>
  <si>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</si>
  <si>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</si>
  <si>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</si>
  <si>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</si>
  <si>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</si>
  <si>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</si>
  <si>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</si>
  <si>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</si>
  <si>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</si>
  <si>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</si>
  <si>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</si>
  <si>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</si>
  <si>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</si>
  <si>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</si>
  <si>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</si>
  <si>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</si>
  <si>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</si>
  <si>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</si>
  <si>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</si>
  <si>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</si>
  <si>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</si>
  <si>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</si>
  <si>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</si>
  <si>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</si>
  <si>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</si>
  <si>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</si>
  <si>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</si>
  <si>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</si>
  <si>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</si>
  <si>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</si>
  <si>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</si>
  <si>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</si>
  <si>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</si>
  <si>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</si>
  <si>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</si>
  <si>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</si>
  <si>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</si>
  <si>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</si>
  <si>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</si>
  <si>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</si>
  <si>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</si>
  <si>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</si>
  <si>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</si>
  <si>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</si>
  <si>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</si>
  <si>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</si>
  <si>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</si>
  <si>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</si>
  <si>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</si>
  <si>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</si>
  <si>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</si>
  <si>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</si>
  <si>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</si>
  <si>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</si>
  <si>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</si>
  <si>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</si>
  <si>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</si>
  <si>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</si>
  <si>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</si>
  <si>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</si>
  <si>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</si>
  <si>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</si>
  <si>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</si>
  <si>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</si>
  <si>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</si>
  <si>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</si>
  <si>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</si>
  <si>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</si>
  <si>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</si>
  <si>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</si>
  <si>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</si>
  <si>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</si>
  <si>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</si>
  <si>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</si>
  <si>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</si>
  <si>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</si>
  <si>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</si>
  <si>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</si>
  <si>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</si>
  <si>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</si>
  <si>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</si>
  <si>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</si>
  <si>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</si>
  <si>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</si>
  <si>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</si>
  <si>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</si>
  <si>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</si>
  <si>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</si>
  <si>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</si>
  <si>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</si>
  <si>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</si>
  <si>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</si>
  <si>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</si>
  <si>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</si>
  <si>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</si>
  <si>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</si>
  <si>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</si>
  <si>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</si>
  <si>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</si>
  <si>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</si>
  <si>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</si>
  <si>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</si>
  <si>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</si>
  <si>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</si>
  <si>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</si>
  <si>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</si>
  <si>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</si>
  <si>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</si>
  <si>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</si>
  <si>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</si>
  <si>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</si>
  <si>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</si>
  <si>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</si>
  <si>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</si>
  <si>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</si>
  <si>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</si>
  <si>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</si>
  <si>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</si>
  <si>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</si>
  <si>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</si>
  <si>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</si>
  <si>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</si>
  <si>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</si>
  <si>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</si>
  <si>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</si>
  <si>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</si>
  <si>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</si>
  <si>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</si>
  <si>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</si>
  <si>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</si>
  <si>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</si>
  <si>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</si>
  <si>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</si>
  <si>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</si>
  <si>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</si>
  <si>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</si>
  <si>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</si>
  <si>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</si>
  <si>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</si>
  <si>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</si>
  <si>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</si>
  <si>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</si>
  <si>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</si>
  <si>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</si>
  <si>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</si>
  <si>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</si>
  <si>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</si>
  <si>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</si>
  <si>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</si>
  <si>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</si>
  <si>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</si>
  <si>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</si>
  <si>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</si>
  <si>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</si>
  <si>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</si>
  <si>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</si>
  <si>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</si>
  <si>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</si>
  <si>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</si>
  <si>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</si>
  <si>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</si>
  <si>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</si>
  <si>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</si>
  <si>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</si>
  <si>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</si>
  <si>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</si>
  <si>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</si>
  <si>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</si>
  <si>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</si>
  <si>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</si>
  <si>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</si>
  <si>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</si>
  <si>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</si>
  <si>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</si>
  <si>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</si>
  <si>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</si>
  <si>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</si>
  <si>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</si>
  <si>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</si>
  <si>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</si>
  <si>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</si>
  <si>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</si>
  <si>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</si>
  <si>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</si>
  <si>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</si>
  <si>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</si>
  <si>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</si>
  <si>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</si>
  <si>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</si>
  <si>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</si>
  <si>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</si>
  <si>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</si>
  <si>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</si>
  <si>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</si>
  <si>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</si>
  <si>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</si>
  <si>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</si>
  <si>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</si>
  <si>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</si>
  <si>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</si>
  <si>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</si>
  <si>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</si>
  <si>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</si>
  <si>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</si>
  <si>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</si>
  <si>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</si>
  <si>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</si>
  <si>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</si>
  <si>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</si>
  <si>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</si>
  <si>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</si>
  <si>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</si>
  <si>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</si>
  <si>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</si>
  <si>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</si>
  <si>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</si>
  <si>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</si>
  <si>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</si>
  <si>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</si>
  <si>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</si>
  <si>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</si>
  <si>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</si>
  <si>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</si>
  <si>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</si>
  <si>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</si>
  <si>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</si>
  <si>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</si>
  <si>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</si>
  <si>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</si>
  <si>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</si>
  <si>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</si>
  <si>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</si>
  <si>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</si>
  <si>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</si>
  <si>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</si>
  <si>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</si>
  <si>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</si>
  <si>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</si>
  <si>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</si>
  <si>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</si>
  <si>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</si>
  <si>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</si>
  <si>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</si>
  <si>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</si>
  <si>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</si>
  <si>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</si>
  <si>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</si>
  <si>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</si>
  <si>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</si>
  <si>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</si>
  <si>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</si>
  <si>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</si>
  <si>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</si>
  <si>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</si>
  <si>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</si>
  <si>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</si>
  <si>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</si>
  <si>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</si>
  <si>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</si>
  <si>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</si>
  <si>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</si>
  <si>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</si>
  <si>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</si>
  <si>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</si>
  <si>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</si>
  <si>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</si>
  <si>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</si>
  <si>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</si>
  <si>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</si>
  <si>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</si>
  <si>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</si>
  <si>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</si>
  <si>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</si>
  <si>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</si>
  <si>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</si>
  <si>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</si>
  <si>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</si>
  <si>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</si>
  <si>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</si>
  <si>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</si>
  <si>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</si>
  <si>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</si>
  <si>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</si>
  <si>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</si>
  <si>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</si>
  <si>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</si>
  <si>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</si>
  <si>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</si>
  <si>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</si>
  <si>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</si>
  <si>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</si>
  <si>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</si>
  <si>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</si>
  <si>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</si>
  <si>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</si>
  <si>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</si>
  <si>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</si>
  <si>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</si>
  <si>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</si>
  <si>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</si>
  <si>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</si>
  <si>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</si>
  <si>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</si>
  <si>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</si>
  <si>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</si>
  <si>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</si>
  <si>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</si>
  <si>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</si>
  <si>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</si>
  <si>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</si>
  <si>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</si>
  <si>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</si>
  <si>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</si>
  <si>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</si>
  <si>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</si>
  <si>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</si>
  <si>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</si>
  <si>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</si>
  <si>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</si>
  <si>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</si>
  <si>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</si>
  <si>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</si>
  <si>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</si>
  <si>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</si>
  <si>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</si>
  <si>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</si>
  <si>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</si>
  <si>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</si>
  <si>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</si>
  <si>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</si>
  <si>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</si>
  <si>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</si>
  <si>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</si>
  <si>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</si>
  <si>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</si>
  <si>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</si>
  <si>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</si>
  <si>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</si>
  <si>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</si>
  <si>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</si>
  <si>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</si>
  <si>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</si>
  <si>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</si>
  <si>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</si>
  <si>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</si>
  <si>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</si>
  <si>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</si>
  <si>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</si>
  <si>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</si>
  <si>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</si>
  <si>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</si>
  <si>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</si>
  <si>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</si>
  <si>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</si>
  <si>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</si>
  <si>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</si>
  <si>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</si>
  <si>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</si>
  <si>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</si>
  <si>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</si>
  <si>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</si>
  <si>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</si>
  <si>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</si>
  <si>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</si>
  <si>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</si>
  <si>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</si>
  <si>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</si>
  <si>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</si>
  <si>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</si>
  <si>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</si>
  <si>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</si>
  <si>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</si>
  <si>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</si>
  <si>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</si>
  <si>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</si>
  <si>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</si>
  <si>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</si>
  <si>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</si>
  <si>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</si>
  <si>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</si>
  <si>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</si>
  <si>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</si>
  <si>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</si>
  <si>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</si>
  <si>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</si>
  <si>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</si>
  <si>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</si>
  <si>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</si>
  <si>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</si>
  <si>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</si>
  <si>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</si>
  <si>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</si>
  <si>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</si>
  <si>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</si>
  <si>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</si>
  <si>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</si>
  <si>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</si>
  <si>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</si>
  <si>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</si>
  <si>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</si>
  <si>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</si>
  <si>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</si>
  <si>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</si>
  <si>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</si>
  <si>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</si>
  <si>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</si>
  <si>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</si>
  <si>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</si>
  <si>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</si>
  <si>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</si>
  <si>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</si>
  <si>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</si>
  <si>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</si>
  <si>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</si>
  <si>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</si>
  <si>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</si>
  <si>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</si>
  <si>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</si>
  <si>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</si>
  <si>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</si>
  <si>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</si>
  <si>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</si>
  <si>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</si>
  <si>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</si>
  <si>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</si>
  <si>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</si>
  <si>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</si>
  <si>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</si>
  <si>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</si>
  <si>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</si>
  <si>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</si>
  <si>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</si>
  <si>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</si>
  <si>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</si>
  <si>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</si>
  <si>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</si>
  <si>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</si>
  <si>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</si>
  <si>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</si>
  <si>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</si>
  <si>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</si>
  <si>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</si>
  <si>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</si>
  <si>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</si>
  <si>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</si>
  <si>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</si>
  <si>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</si>
  <si>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</si>
  <si>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</si>
  <si>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</si>
  <si>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</si>
  <si>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</si>
  <si>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</si>
  <si>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</si>
  <si>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</si>
  <si>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</si>
  <si>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</si>
  <si>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</si>
  <si>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</si>
  <si>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</si>
  <si>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</si>
  <si>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</si>
  <si>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</si>
  <si>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</si>
  <si>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</si>
  <si>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</si>
  <si>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</si>
  <si>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</si>
  <si>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</si>
  <si>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</si>
  <si>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</si>
  <si>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</si>
  <si>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</si>
  <si>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</si>
  <si>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</si>
  <si>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</si>
  <si>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</si>
  <si>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</si>
  <si>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</si>
  <si>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</si>
  <si>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</si>
  <si>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</si>
  <si>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</si>
  <si>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</si>
  <si>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</si>
  <si>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</si>
  <si>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</si>
  <si>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</si>
  <si>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</si>
  <si>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</si>
  <si>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</si>
  <si>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</si>
  <si>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</si>
  <si>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</si>
  <si>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</si>
  <si>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</si>
  <si>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</si>
  <si>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</si>
  <si>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</si>
  <si>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</si>
  <si>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</si>
  <si>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</si>
  <si>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</si>
  <si>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</si>
  <si>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</si>
  <si>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</si>
  <si>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</si>
  <si>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</si>
  <si>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</si>
  <si>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</si>
  <si>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</si>
  <si>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</si>
  <si>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</si>
  <si>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</si>
  <si>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</si>
  <si>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</si>
  <si>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</si>
  <si>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</si>
  <si>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</si>
  <si>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</si>
  <si>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</si>
  <si>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</si>
  <si>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</si>
  <si>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</si>
  <si>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</si>
  <si>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</si>
  <si>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</si>
  <si>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</si>
  <si>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</si>
  <si>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</si>
  <si>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</si>
  <si>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</si>
  <si>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</si>
  <si>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</si>
  <si>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</si>
  <si>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</si>
  <si>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</si>
  <si>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</si>
  <si>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</si>
  <si>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</si>
  <si>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</si>
  <si>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</si>
  <si>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</si>
  <si>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</si>
  <si>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</si>
  <si>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</si>
  <si>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</si>
  <si>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</si>
  <si>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</si>
  <si>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</si>
  <si>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</si>
  <si>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</si>
  <si>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</si>
  <si>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</si>
  <si>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</si>
  <si>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</si>
  <si>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</si>
  <si>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</si>
  <si>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</si>
  <si>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</si>
  <si>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</si>
  <si>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</si>
  <si>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</si>
  <si>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</si>
  <si>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</si>
  <si>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</si>
  <si>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</si>
  <si>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</si>
  <si>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</si>
  <si>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</si>
  <si>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</si>
  <si>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</si>
  <si>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</si>
  <si>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Amdad</t>
  </si>
  <si>
    <t>Md. Mehedi Hasan</t>
  </si>
  <si>
    <t>MD. Sujon</t>
  </si>
  <si>
    <t>Md. Tanzirul Rahman</t>
  </si>
  <si>
    <t>Md.Monsur Rahman</t>
  </si>
  <si>
    <t>M/S Alam Trade Link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</si>
  <si>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</si>
  <si>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</si>
  <si>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</si>
  <si>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</si>
  <si>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</si>
  <si>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</si>
  <si>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</si>
  <si>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</si>
  <si>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</si>
  <si>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</si>
  <si>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</si>
  <si>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</si>
  <si>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</si>
  <si>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</si>
  <si>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</si>
  <si>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</si>
  <si>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</si>
  <si>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</si>
  <si>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</si>
  <si>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</si>
  <si>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</si>
  <si>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</si>
  <si>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</si>
  <si>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</si>
  <si>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</si>
  <si>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</si>
  <si>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</si>
  <si>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</si>
  <si>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</si>
  <si>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</si>
  <si>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</si>
  <si>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</si>
  <si>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</si>
  <si>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</si>
  <si>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</si>
  <si>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</si>
  <si>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</si>
  <si>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</si>
  <si>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</si>
  <si>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</si>
  <si>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</si>
  <si>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</si>
  <si>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</si>
  <si>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Jobayer Anik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</si>
  <si>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</si>
  <si>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</si>
  <si>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</si>
  <si>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</si>
  <si>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</si>
  <si>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</si>
  <si>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</si>
  <si>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 xml:space="preserve">Imran </t>
  </si>
  <si>
    <t>Md.Imran Nazir</t>
  </si>
  <si>
    <t>Md. Ashikur Rahman</t>
  </si>
  <si>
    <t>M/S. Sky Tel</t>
  </si>
  <si>
    <t>Achievement %
Dec 2019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</si>
  <si>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</si>
  <si>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</si>
  <si>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</si>
  <si>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</si>
  <si>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</si>
  <si>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</si>
  <si>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</si>
  <si>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</si>
  <si>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</si>
  <si>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</si>
  <si>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</si>
  <si>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</si>
  <si>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</si>
  <si>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</si>
  <si>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</si>
  <si>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</si>
  <si>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</si>
  <si>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</si>
  <si>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</si>
  <si>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</si>
  <si>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</si>
  <si>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</si>
  <si>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Jan'20 Back margin
Region Wise Value Achievement Status</t>
  </si>
  <si>
    <t>Jan'20 Back margin
Zone Wise Value Achievement Status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</si>
  <si>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</si>
  <si>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</si>
  <si>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</si>
  <si>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</si>
  <si>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</si>
  <si>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</si>
  <si>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</si>
  <si>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</si>
  <si>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</si>
  <si>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</si>
  <si>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</si>
  <si>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</si>
  <si>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>Alim</t>
  </si>
  <si>
    <t>Jisan</t>
  </si>
  <si>
    <t>Biddut</t>
  </si>
  <si>
    <t xml:space="preserve"> Md. Roni Ali</t>
  </si>
  <si>
    <t>Md. Samsuzzaman Talha</t>
  </si>
  <si>
    <t>Md. Nurul Islam</t>
  </si>
  <si>
    <t>Al amin Hosain Nayan</t>
  </si>
  <si>
    <t>Md.Shibly Ahmed</t>
  </si>
  <si>
    <t>Shipon Sutrodar</t>
  </si>
  <si>
    <t>Zunayed Hasan</t>
  </si>
  <si>
    <t>Md. Faysal Abdin</t>
  </si>
  <si>
    <t>Sadikur Rahman Hridoy</t>
  </si>
  <si>
    <t>Target 
JAN 2020</t>
  </si>
  <si>
    <t>Achievement 
JAN 2020</t>
  </si>
  <si>
    <t>Achievement
 JAN 2020</t>
  </si>
  <si>
    <t>Achievement %
JAN 2020</t>
  </si>
  <si>
    <t>Target JAN 2020</t>
  </si>
  <si>
    <t>JAN Target</t>
  </si>
  <si>
    <t>JAN Achievement</t>
  </si>
  <si>
    <t xml:space="preserve">DSR wise Back margin  till 28 Jan'20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</si>
</sst>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25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0" fillId="4" borderId="1" xfId="1" applyNumberFormat="1" applyFont="1" applyFill="1" applyBorder="1"/>
    <xf numFmtId="10" fontId="0" fillId="4" borderId="1" xfId="2" applyNumberFormat="1" applyFont="1" applyFill="1" applyBorder="1"/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8" xfId="0" applyBorder="1"/>
    <xf numFmtId="164" fontId="0" fillId="4" borderId="8" xfId="1" applyNumberFormat="1" applyFon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164" fontId="3" fillId="3" borderId="12" xfId="1" applyNumberFormat="1" applyFont="1" applyFill="1" applyBorder="1"/>
    <xf numFmtId="10" fontId="3" fillId="3" borderId="12" xfId="2" applyNumberFormat="1" applyFont="1" applyFill="1" applyBorder="1"/>
    <xf numFmtId="164" fontId="3" fillId="3" borderId="12" xfId="0" applyNumberFormat="1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1" xfId="0" applyFont="1" applyFill="1" applyBorder="1"/>
    <xf numFmtId="164" fontId="3" fillId="3" borderId="13" xfId="1" applyNumberFormat="1" applyFont="1" applyFill="1" applyBorder="1"/>
    <xf numFmtId="164" fontId="0" fillId="0" borderId="0" xfId="0" applyNumberFormat="1"/>
    <xf numFmtId="43" fontId="0" fillId="0" borderId="0" xfId="0" applyNumberFormat="1"/>
    <xf numFmtId="0" fontId="0" fillId="4" borderId="1" xfId="0" applyFill="1" applyBorder="1"/>
    <xf numFmtId="164" fontId="3" fillId="3" borderId="12" xfId="0" applyNumberFormat="1" applyFont="1" applyFill="1" applyBorder="1" applyAlignment="1">
      <alignment horizontal="center" vertical="center"/>
    </xf>
    <xf numFmtId="10" fontId="3" fillId="3" borderId="12" xfId="2" applyNumberFormat="1" applyFont="1" applyFill="1" applyBorder="1" applyAlignment="1">
      <alignment horizontal="center" vertical="center"/>
    </xf>
    <xf numFmtId="164" fontId="3" fillId="3" borderId="12" xfId="2" applyNumberFormat="1" applyFont="1" applyFill="1" applyBorder="1" applyAlignment="1">
      <alignment horizontal="center" vertical="center"/>
    </xf>
    <xf numFmtId="164" fontId="3" fillId="3" borderId="13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/>
    <xf numFmtId="164" fontId="0" fillId="4" borderId="5" xfId="1" applyNumberFormat="1" applyFont="1" applyFill="1" applyBorder="1"/>
    <xf numFmtId="164" fontId="0" fillId="4" borderId="8" xfId="1" applyNumberFormat="1" applyFont="1" applyFill="1" applyBorder="1"/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4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8" xfId="0" applyFill="1" applyBorder="1"/>
    <xf numFmtId="1" fontId="0" fillId="4" borderId="1" xfId="2" applyNumberFormat="1" applyFont="1" applyFill="1" applyBorder="1"/>
    <xf numFmtId="10" fontId="0" fillId="0" borderId="1" xfId="2" applyNumberFormat="1" applyFont="1" applyFill="1" applyBorder="1"/>
    <xf numFmtId="10" fontId="0" fillId="0" borderId="1" xfId="0" applyNumberFormat="1" applyFill="1" applyBorder="1"/>
    <xf numFmtId="10" fontId="0" fillId="0" borderId="0" xfId="0" applyNumberFormat="1"/>
    <xf numFmtId="0" fontId="3" fillId="3" borderId="10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43" fontId="0" fillId="4" borderId="8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/>
    <xf numFmtId="0" fontId="0" fillId="4" borderId="0" xfId="0" applyFill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8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8" xfId="0" applyBorder="1" applyAlignment="1"/>
    <xf numFmtId="0" fontId="0" fillId="4" borderId="8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28" xfId="0" applyFont="1" applyBorder="1" applyAlignment="1"/>
    <xf numFmtId="0" fontId="7" fillId="0" borderId="8" xfId="0" applyFont="1" applyBorder="1" applyAlignment="1"/>
    <xf numFmtId="0" fontId="7" fillId="0" borderId="26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4" fontId="0" fillId="4" borderId="26" xfId="1" applyNumberFormat="1" applyFont="1" applyFill="1" applyBorder="1" applyAlignment="1">
      <alignment horizontal="center" vertical="center"/>
    </xf>
    <xf numFmtId="1" fontId="0" fillId="0" borderId="29" xfId="0" applyNumberFormat="1" applyFont="1" applyBorder="1" applyAlignment="1">
      <alignment horizontal="center" vertical="center"/>
    </xf>
    <xf numFmtId="1" fontId="0" fillId="4" borderId="26" xfId="0" applyNumberFormat="1" applyFont="1" applyFill="1" applyBorder="1" applyAlignment="1">
      <alignment horizontal="center" vertical="center"/>
    </xf>
    <xf numFmtId="1" fontId="0" fillId="0" borderId="26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4" fontId="18" fillId="3" borderId="32" xfId="1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8" xfId="0" applyFont="1" applyFill="1" applyBorder="1"/>
    <xf numFmtId="0" fontId="0" fillId="4" borderId="0" xfId="0" applyFill="1" applyAlignment="1">
      <alignment horizontal="center"/>
    </xf>
    <xf numFmtId="9" fontId="0" fillId="4" borderId="8" xfId="2" applyNumberFormat="1" applyFont="1" applyFill="1" applyBorder="1" applyAlignment="1">
      <alignment horizontal="center" vertical="center"/>
    </xf>
    <xf numFmtId="10" fontId="0" fillId="4" borderId="8" xfId="2" applyNumberFormat="1" applyFont="1" applyFill="1" applyBorder="1" applyAlignment="1">
      <alignment horizontal="center" vertical="center"/>
    </xf>
    <xf numFmtId="165" fontId="0" fillId="4" borderId="8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0" borderId="2" xfId="0" applyBorder="1" applyAlignment="1">
      <alignment horizontal="center"/>
    </xf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3" xfId="0" applyBorder="1"/>
    <xf numFmtId="0" fontId="9" fillId="4" borderId="1" xfId="6" applyNumberFormat="1" applyFont="1" applyFill="1" applyBorder="1" applyAlignment="1">
      <alignment vertical="center"/>
    </xf>
    <xf numFmtId="0" fontId="9" fillId="4" borderId="1" xfId="6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/>
    </xf>
    <xf numFmtId="0" fontId="9" fillId="4" borderId="1" xfId="6" applyNumberFormat="1" applyFont="1" applyFill="1" applyBorder="1"/>
    <xf numFmtId="0" fontId="21" fillId="0" borderId="1" xfId="0" applyFont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4" borderId="1" xfId="0" applyFont="1" applyFill="1" applyBorder="1" applyAlignment="1">
      <alignment horizontal="left"/>
    </xf>
    <xf numFmtId="49" fontId="21" fillId="0" borderId="1" xfId="0" applyNumberFormat="1" applyFont="1" applyFill="1" applyBorder="1" applyAlignment="1">
      <alignment horizontal="left"/>
    </xf>
    <xf numFmtId="49" fontId="21" fillId="0" borderId="1" xfId="11" applyNumberFormat="1" applyFont="1" applyFill="1" applyBorder="1" applyAlignment="1">
      <alignment horizontal="left" vertical="center"/>
    </xf>
    <xf numFmtId="49" fontId="21" fillId="0" borderId="1" xfId="11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49" fontId="21" fillId="0" borderId="5" xfId="0" applyNumberFormat="1" applyFont="1" applyBorder="1" applyAlignment="1">
      <alignment horizontal="left" vertical="center"/>
    </xf>
    <xf numFmtId="49" fontId="21" fillId="0" borderId="5" xfId="0" applyNumberFormat="1" applyFont="1" applyFill="1" applyBorder="1" applyAlignment="1">
      <alignment horizontal="left"/>
    </xf>
    <xf numFmtId="49" fontId="21" fillId="0" borderId="5" xfId="11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/>
    </xf>
    <xf numFmtId="49" fontId="21" fillId="4" borderId="1" xfId="0" applyNumberFormat="1" applyFont="1" applyFill="1" applyBorder="1" applyAlignment="1"/>
    <xf numFmtId="0" fontId="21" fillId="4" borderId="26" xfId="6" applyFont="1" applyFill="1" applyBorder="1" applyAlignment="1">
      <alignment horizontal="center"/>
    </xf>
    <xf numFmtId="0" fontId="21" fillId="4" borderId="1" xfId="6" applyFont="1" applyFill="1" applyBorder="1" applyAlignment="1">
      <alignment horizontal="center"/>
    </xf>
    <xf numFmtId="0" fontId="21" fillId="4" borderId="1" xfId="9" applyFont="1" applyFill="1" applyBorder="1" applyAlignment="1">
      <alignment horizontal="center"/>
    </xf>
    <xf numFmtId="49" fontId="21" fillId="4" borderId="26" xfId="6" applyNumberFormat="1" applyFont="1" applyFill="1" applyBorder="1" applyAlignment="1">
      <alignment horizontal="center"/>
    </xf>
    <xf numFmtId="0" fontId="9" fillId="0" borderId="26" xfId="9" applyFont="1" applyFill="1" applyBorder="1" applyAlignment="1">
      <alignment horizontal="center"/>
    </xf>
    <xf numFmtId="49" fontId="21" fillId="4" borderId="1" xfId="6" applyNumberFormat="1" applyFont="1" applyFill="1" applyBorder="1" applyAlignment="1">
      <alignment horizontal="center"/>
    </xf>
    <xf numFmtId="0" fontId="9" fillId="4" borderId="1" xfId="6" applyNumberFormat="1" applyFont="1" applyFill="1" applyBorder="1" applyAlignment="1">
      <alignment horizontal="center"/>
    </xf>
    <xf numFmtId="0" fontId="24" fillId="0" borderId="1" xfId="9" applyFont="1" applyFill="1" applyBorder="1" applyAlignment="1">
      <alignment horizontal="center"/>
    </xf>
    <xf numFmtId="0" fontId="9" fillId="0" borderId="1" xfId="9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1" fillId="0" borderId="26" xfId="9" applyFont="1" applyBorder="1" applyAlignment="1">
      <alignment horizontal="center"/>
    </xf>
    <xf numFmtId="0" fontId="21" fillId="0" borderId="29" xfId="9" applyFont="1" applyBorder="1" applyAlignment="1">
      <alignment horizontal="center"/>
    </xf>
    <xf numFmtId="0" fontId="21" fillId="4" borderId="5" xfId="6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0" borderId="1" xfId="0" applyFont="1" applyBorder="1" applyAlignment="1"/>
    <xf numFmtId="0" fontId="9" fillId="4" borderId="26" xfId="0" applyFont="1" applyFill="1" applyBorder="1" applyAlignment="1"/>
    <xf numFmtId="0" fontId="9" fillId="4" borderId="1" xfId="0" applyFont="1" applyFill="1" applyBorder="1" applyAlignment="1"/>
    <xf numFmtId="0" fontId="21" fillId="4" borderId="1" xfId="0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 vertical="center"/>
    </xf>
    <xf numFmtId="1" fontId="24" fillId="4" borderId="1" xfId="0" applyNumberFormat="1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/>
    </xf>
    <xf numFmtId="0" fontId="21" fillId="4" borderId="1" xfId="0" applyFont="1" applyFill="1" applyBorder="1"/>
    <xf numFmtId="0" fontId="21" fillId="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left"/>
    </xf>
    <xf numFmtId="0" fontId="22" fillId="9" borderId="1" xfId="12" applyNumberFormat="1" applyFont="1" applyFill="1" applyBorder="1" applyAlignment="1">
      <alignment horizontal="center" vertical="center"/>
    </xf>
    <xf numFmtId="0" fontId="22" fillId="9" borderId="2" xfId="12" applyNumberFormat="1" applyFont="1" applyFill="1" applyBorder="1" applyAlignment="1">
      <alignment horizontal="center"/>
    </xf>
    <xf numFmtId="0" fontId="22" fillId="9" borderId="1" xfId="12" applyNumberFormat="1" applyFont="1" applyFill="1" applyBorder="1" applyAlignment="1">
      <alignment horizontal="center"/>
    </xf>
    <xf numFmtId="0" fontId="23" fillId="9" borderId="1" xfId="12" applyNumberFormat="1" applyFont="1" applyFill="1" applyBorder="1" applyAlignment="1">
      <alignment horizontal="center"/>
    </xf>
    <xf numFmtId="0" fontId="23" fillId="9" borderId="5" xfId="12" applyNumberFormat="1" applyFont="1" applyFill="1" applyBorder="1" applyAlignment="1">
      <alignment horizontal="center"/>
    </xf>
    <xf numFmtId="0" fontId="23" fillId="9" borderId="1" xfId="12" applyNumberFormat="1" applyFont="1" applyFill="1" applyBorder="1" applyAlignment="1">
      <alignment horizontal="center" vertical="center"/>
    </xf>
    <xf numFmtId="164" fontId="9" fillId="4" borderId="1" xfId="11" applyNumberFormat="1" applyFont="1" applyFill="1" applyBorder="1" applyAlignment="1">
      <alignment vertical="center"/>
    </xf>
    <xf numFmtId="0" fontId="9" fillId="10" borderId="1" xfId="0" applyFont="1" applyFill="1" applyBorder="1"/>
    <xf numFmtId="0" fontId="9" fillId="10" borderId="1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/>
    </xf>
    <xf numFmtId="1" fontId="21" fillId="10" borderId="1" xfId="0" applyNumberFormat="1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wrapText="1"/>
    </xf>
    <xf numFmtId="0" fontId="5" fillId="7" borderId="17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</cellXfs>
  <cellStyles count="13">
    <cellStyle name="Comma" xfId="1" builtinId="3"/>
    <cellStyle name="Comma 2" xfId="10" xr:uid="{00000000-0005-0000-0000-000001000000}"/>
    <cellStyle name="Comma 3" xfId="4" xr:uid="{00000000-0005-0000-0000-000002000000}"/>
    <cellStyle name="Comma 3 2" xfId="7" xr:uid="{00000000-0005-0000-0000-000003000000}"/>
    <cellStyle name="Comma 4" xfId="5" xr:uid="{00000000-0005-0000-0000-000004000000}"/>
    <cellStyle name="Comma 5" xfId="11" xr:uid="{00000000-0005-0000-0000-000005000000}"/>
    <cellStyle name="Currency 2" xfId="12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9" xr:uid="{00000000-0005-0000-0000-00000A000000}"/>
    <cellStyle name="Normal 4" xfId="8" xr:uid="{00000000-0005-0000-0000-00000B000000}"/>
    <cellStyle name="Per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32"/>
  <sheetViews>
    <sheetView showGridLines="0" tabSelected="1" zoomScale="80" zoomScaleNormal="80" workbookViewId="0">
      <pane xSplit="1" ySplit="2" topLeftCell="B87" activePane="bottomRight" state="frozen"/>
      <selection pane="topRight" activeCell="C1" sqref="C1"/>
      <selection pane="bottomLeft" activeCell="A4" sqref="A4"/>
      <selection pane="bottomRight" activeCell="H142" sqref="H142"/>
    </sheetView>
  </sheetViews>
  <sheetFormatPr defaultRowHeight="15" x14ac:dyDescent="0.25"/>
  <cols>
    <col min="1" max="1" width="34.7109375" bestFit="1" customWidth="1"/>
    <col min="2" max="2" width="12.42578125" bestFit="1" customWidth="1"/>
    <col min="3" max="3" width="15.140625" customWidth="1"/>
    <col min="4" max="5" width="15" bestFit="1" customWidth="1"/>
    <col min="6" max="6" width="14.140625" customWidth="1"/>
    <col min="7" max="7" width="15" customWidth="1"/>
    <col min="8" max="12" width="13.7109375" customWidth="1"/>
    <col min="13" max="13" width="15.140625" bestFit="1" customWidth="1"/>
    <col min="14" max="14" width="13.7109375" customWidth="1"/>
    <col min="15" max="15" width="15" customWidth="1"/>
    <col min="16" max="16" width="13.28515625" customWidth="1"/>
  </cols>
  <sheetData>
    <row r="1" spans="1:16" ht="30.75" customHeight="1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1"/>
      <c r="O1" s="6" t="s">
        <v>185</v>
      </c>
      <c r="P1" s="7">
        <v>1</v>
      </c>
    </row>
    <row r="2" spans="1:16" s="5" customFormat="1" ht="45" customHeight="1" x14ac:dyDescent="0.25">
      <c r="A2" s="16" t="s">
        <v>137</v>
      </c>
      <c r="B2" s="16" t="s">
        <v>0</v>
      </c>
      <c r="C2" s="16" t="s">
        <v>1</v>
      </c>
      <c r="D2" s="49" t="s">
        <v>1453</v>
      </c>
      <c r="E2" s="51" t="s">
        <v>1454</v>
      </c>
      <c r="F2" s="17" t="s">
        <v>1404</v>
      </c>
      <c r="G2" s="17" t="s">
        <v>182</v>
      </c>
      <c r="H2" s="17" t="s">
        <v>183</v>
      </c>
      <c r="I2" s="17" t="s">
        <v>1093</v>
      </c>
      <c r="J2" s="17" t="s">
        <v>1094</v>
      </c>
      <c r="K2" s="17" t="s">
        <v>1095</v>
      </c>
      <c r="L2" s="17" t="s">
        <v>1096</v>
      </c>
      <c r="M2" s="54" t="s">
        <v>1117</v>
      </c>
      <c r="N2" s="54" t="s">
        <v>1118</v>
      </c>
      <c r="O2" s="17" t="s">
        <v>175</v>
      </c>
      <c r="P2" s="17" t="s">
        <v>176</v>
      </c>
    </row>
    <row r="3" spans="1:16" hidden="1" x14ac:dyDescent="0.25">
      <c r="A3" s="147" t="s">
        <v>1304</v>
      </c>
      <c r="B3" s="13" t="s">
        <v>3</v>
      </c>
      <c r="C3" s="44" t="s">
        <v>3</v>
      </c>
      <c r="D3" s="143">
        <v>2523075.4600000004</v>
      </c>
      <c r="E3" s="14">
        <v>2333368.8075999999</v>
      </c>
      <c r="F3" s="149">
        <f t="shared" ref="F3:F65" si="0">IFERROR(E3/D3,0)</f>
        <v>0.92481134416804145</v>
      </c>
      <c r="G3" s="14">
        <f t="shared" ref="G3:G34" si="1">(D3*0.8)-E3</f>
        <v>-314908.43959999946</v>
      </c>
      <c r="H3" s="14">
        <f t="shared" ref="H3:H34" si="2">G3/$P$1</f>
        <v>-314908.43959999946</v>
      </c>
      <c r="I3" s="14">
        <f>(D3*0.86)-E3</f>
        <v>-163523.91199999955</v>
      </c>
      <c r="J3" s="14">
        <f>I3/$P$1</f>
        <v>-163523.91199999955</v>
      </c>
      <c r="K3" s="14">
        <f>(D3*0.91)-E3</f>
        <v>-37370.138999999501</v>
      </c>
      <c r="L3" s="14">
        <f>K3/$P$1</f>
        <v>-37370.138999999501</v>
      </c>
      <c r="M3" s="55">
        <f>(D3*0.96)-E3</f>
        <v>88783.634000000544</v>
      </c>
      <c r="N3" s="14">
        <f>M3/$P$1</f>
        <v>88783.634000000544</v>
      </c>
      <c r="O3" s="15">
        <f t="shared" ref="O3:O34" si="3">D3-E3</f>
        <v>189706.65240000049</v>
      </c>
      <c r="P3" s="14">
        <f>O3/$P$1</f>
        <v>189706.65240000049</v>
      </c>
    </row>
    <row r="4" spans="1:16" hidden="1" x14ac:dyDescent="0.25">
      <c r="A4" s="2" t="s">
        <v>6</v>
      </c>
      <c r="B4" s="2" t="s">
        <v>3</v>
      </c>
      <c r="C4" s="28" t="s">
        <v>5</v>
      </c>
      <c r="D4" s="143">
        <v>3282403.1424999996</v>
      </c>
      <c r="E4" s="14">
        <v>3190906.9231999987</v>
      </c>
      <c r="F4" s="149">
        <f t="shared" si="0"/>
        <v>0.97212523406545548</v>
      </c>
      <c r="G4" s="14">
        <f t="shared" si="1"/>
        <v>-564984.40919999871</v>
      </c>
      <c r="H4" s="10">
        <f t="shared" si="2"/>
        <v>-564984.40919999871</v>
      </c>
      <c r="I4" s="14">
        <f t="shared" ref="I4:I66" si="4">(D4*0.86)-E4</f>
        <v>-368040.2206499991</v>
      </c>
      <c r="J4" s="14">
        <f t="shared" ref="J4:J65" si="5">I4/$P$1</f>
        <v>-368040.2206499991</v>
      </c>
      <c r="K4" s="14">
        <f t="shared" ref="K4:K66" si="6">(D4*0.91)-E4</f>
        <v>-203920.06352499872</v>
      </c>
      <c r="L4" s="14">
        <f t="shared" ref="L4:N65" si="7">K4/$P$1</f>
        <v>-203920.06352499872</v>
      </c>
      <c r="M4" s="55">
        <f t="shared" ref="M4:M66" si="8">(D4*0.96)-E4</f>
        <v>-39799.90639999928</v>
      </c>
      <c r="N4" s="14">
        <f t="shared" si="7"/>
        <v>-39799.90639999928</v>
      </c>
      <c r="O4" s="12">
        <f t="shared" si="3"/>
        <v>91496.219300000928</v>
      </c>
      <c r="P4" s="10">
        <f t="shared" ref="P4:P65" si="9">O4/$P$1</f>
        <v>91496.219300000928</v>
      </c>
    </row>
    <row r="5" spans="1:16" hidden="1" x14ac:dyDescent="0.25">
      <c r="A5" s="28" t="s">
        <v>1261</v>
      </c>
      <c r="B5" s="2" t="s">
        <v>3</v>
      </c>
      <c r="C5" s="28" t="s">
        <v>3</v>
      </c>
      <c r="D5" s="143">
        <v>3753157.5424999995</v>
      </c>
      <c r="E5" s="14">
        <v>2751010.236899999</v>
      </c>
      <c r="F5" s="149">
        <f t="shared" si="0"/>
        <v>0.73298554770166546</v>
      </c>
      <c r="G5" s="14">
        <f t="shared" si="1"/>
        <v>251515.79710000101</v>
      </c>
      <c r="H5" s="10">
        <f t="shared" si="2"/>
        <v>251515.79710000101</v>
      </c>
      <c r="I5" s="14">
        <f t="shared" si="4"/>
        <v>476705.24965000059</v>
      </c>
      <c r="J5" s="14">
        <f t="shared" si="5"/>
        <v>476705.24965000059</v>
      </c>
      <c r="K5" s="14">
        <f t="shared" si="6"/>
        <v>664363.12677500071</v>
      </c>
      <c r="L5" s="14">
        <f t="shared" si="7"/>
        <v>664363.12677500071</v>
      </c>
      <c r="M5" s="55">
        <f t="shared" si="8"/>
        <v>852021.00390000036</v>
      </c>
      <c r="N5" s="14">
        <f t="shared" si="7"/>
        <v>852021.00390000036</v>
      </c>
      <c r="O5" s="12">
        <f t="shared" si="3"/>
        <v>1002147.3056000005</v>
      </c>
      <c r="P5" s="10">
        <f t="shared" si="9"/>
        <v>1002147.3056000005</v>
      </c>
    </row>
    <row r="6" spans="1:16" hidden="1" x14ac:dyDescent="0.25">
      <c r="A6" s="2" t="s">
        <v>9</v>
      </c>
      <c r="B6" s="2" t="s">
        <v>3</v>
      </c>
      <c r="C6" s="28" t="s">
        <v>8</v>
      </c>
      <c r="D6" s="143">
        <v>4973521.87</v>
      </c>
      <c r="E6" s="14">
        <v>2713357.4176999996</v>
      </c>
      <c r="F6" s="149">
        <f t="shared" si="0"/>
        <v>0.54556056826990484</v>
      </c>
      <c r="G6" s="14">
        <f t="shared" si="1"/>
        <v>1265460.0783000006</v>
      </c>
      <c r="H6" s="10">
        <f t="shared" si="2"/>
        <v>1265460.0783000006</v>
      </c>
      <c r="I6" s="14">
        <f t="shared" si="4"/>
        <v>1563871.3905000002</v>
      </c>
      <c r="J6" s="14">
        <f t="shared" si="5"/>
        <v>1563871.3905000002</v>
      </c>
      <c r="K6" s="14">
        <f t="shared" si="6"/>
        <v>1812547.4840000006</v>
      </c>
      <c r="L6" s="14">
        <f t="shared" si="7"/>
        <v>1812547.4840000006</v>
      </c>
      <c r="M6" s="55">
        <f t="shared" si="8"/>
        <v>2061223.5775000001</v>
      </c>
      <c r="N6" s="14">
        <f t="shared" si="7"/>
        <v>2061223.5775000001</v>
      </c>
      <c r="O6" s="12">
        <f t="shared" si="3"/>
        <v>2260164.4523000005</v>
      </c>
      <c r="P6" s="10">
        <f t="shared" si="9"/>
        <v>2260164.4523000005</v>
      </c>
    </row>
    <row r="7" spans="1:16" hidden="1" x14ac:dyDescent="0.25">
      <c r="A7" s="2" t="s">
        <v>14</v>
      </c>
      <c r="B7" s="2" t="s">
        <v>3</v>
      </c>
      <c r="C7" s="28" t="s">
        <v>13</v>
      </c>
      <c r="D7" s="143">
        <v>4885046.5250000004</v>
      </c>
      <c r="E7" s="14">
        <v>2829860.6144999997</v>
      </c>
      <c r="F7" s="149">
        <f t="shared" si="0"/>
        <v>0.57929041208056853</v>
      </c>
      <c r="G7" s="14">
        <f t="shared" si="1"/>
        <v>1078176.605500001</v>
      </c>
      <c r="H7" s="10">
        <f t="shared" si="2"/>
        <v>1078176.605500001</v>
      </c>
      <c r="I7" s="14">
        <f t="shared" si="4"/>
        <v>1371279.3970000003</v>
      </c>
      <c r="J7" s="14">
        <f t="shared" si="5"/>
        <v>1371279.3970000003</v>
      </c>
      <c r="K7" s="14">
        <f t="shared" si="6"/>
        <v>1615531.7232500012</v>
      </c>
      <c r="L7" s="14">
        <f t="shared" si="7"/>
        <v>1615531.7232500012</v>
      </c>
      <c r="M7" s="55">
        <f t="shared" si="8"/>
        <v>1859784.0495000002</v>
      </c>
      <c r="N7" s="14">
        <f t="shared" si="7"/>
        <v>1859784.0495000002</v>
      </c>
      <c r="O7" s="12">
        <f t="shared" si="3"/>
        <v>2055185.9105000007</v>
      </c>
      <c r="P7" s="10">
        <f t="shared" si="9"/>
        <v>2055185.9105000007</v>
      </c>
    </row>
    <row r="8" spans="1:16" hidden="1" x14ac:dyDescent="0.25">
      <c r="A8" s="2" t="s">
        <v>10</v>
      </c>
      <c r="B8" s="2" t="s">
        <v>3</v>
      </c>
      <c r="C8" s="28" t="s">
        <v>8</v>
      </c>
      <c r="D8" s="143">
        <v>5366217.7575000012</v>
      </c>
      <c r="E8" s="14">
        <v>3462130.9597999998</v>
      </c>
      <c r="F8" s="149">
        <f t="shared" si="0"/>
        <v>0.64517153724542997</v>
      </c>
      <c r="G8" s="14">
        <f t="shared" si="1"/>
        <v>830843.24620000133</v>
      </c>
      <c r="H8" s="10">
        <f t="shared" si="2"/>
        <v>830843.24620000133</v>
      </c>
      <c r="I8" s="14">
        <f t="shared" si="4"/>
        <v>1152816.311650001</v>
      </c>
      <c r="J8" s="14">
        <f t="shared" si="5"/>
        <v>1152816.311650001</v>
      </c>
      <c r="K8" s="14">
        <f t="shared" si="6"/>
        <v>1421127.199525001</v>
      </c>
      <c r="L8" s="14">
        <f t="shared" si="7"/>
        <v>1421127.199525001</v>
      </c>
      <c r="M8" s="55">
        <f t="shared" si="8"/>
        <v>1689438.087400001</v>
      </c>
      <c r="N8" s="14">
        <f t="shared" si="7"/>
        <v>1689438.087400001</v>
      </c>
      <c r="O8" s="12">
        <f t="shared" si="3"/>
        <v>1904086.7977000014</v>
      </c>
      <c r="P8" s="10">
        <f t="shared" si="9"/>
        <v>1904086.7977000014</v>
      </c>
    </row>
    <row r="9" spans="1:16" hidden="1" x14ac:dyDescent="0.25">
      <c r="A9" s="2" t="s">
        <v>15</v>
      </c>
      <c r="B9" s="2" t="s">
        <v>3</v>
      </c>
      <c r="C9" s="28" t="s">
        <v>5</v>
      </c>
      <c r="D9" s="143">
        <v>5873083.2125000013</v>
      </c>
      <c r="E9" s="14">
        <v>4752741.086600001</v>
      </c>
      <c r="F9" s="149">
        <f t="shared" si="0"/>
        <v>0.80924123065113129</v>
      </c>
      <c r="G9" s="14">
        <f t="shared" si="1"/>
        <v>-54274.516599999741</v>
      </c>
      <c r="H9" s="10">
        <f t="shared" si="2"/>
        <v>-54274.516599999741</v>
      </c>
      <c r="I9" s="14">
        <f t="shared" si="4"/>
        <v>298110.47615000047</v>
      </c>
      <c r="J9" s="14">
        <f t="shared" si="5"/>
        <v>298110.47615000047</v>
      </c>
      <c r="K9" s="14">
        <f t="shared" si="6"/>
        <v>591764.63677500002</v>
      </c>
      <c r="L9" s="14">
        <f t="shared" si="7"/>
        <v>591764.63677500002</v>
      </c>
      <c r="M9" s="55">
        <f t="shared" si="8"/>
        <v>885418.79740000051</v>
      </c>
      <c r="N9" s="14">
        <f t="shared" si="7"/>
        <v>885418.79740000051</v>
      </c>
      <c r="O9" s="12">
        <f t="shared" si="3"/>
        <v>1120342.1259000003</v>
      </c>
      <c r="P9" s="10">
        <f t="shared" si="9"/>
        <v>1120342.1259000003</v>
      </c>
    </row>
    <row r="10" spans="1:16" hidden="1" x14ac:dyDescent="0.25">
      <c r="A10" s="2" t="s">
        <v>16</v>
      </c>
      <c r="B10" s="2" t="s">
        <v>3</v>
      </c>
      <c r="C10" s="28" t="s">
        <v>8</v>
      </c>
      <c r="D10" s="143">
        <v>5455375.8750000009</v>
      </c>
      <c r="E10" s="14">
        <v>3246209.6317999987</v>
      </c>
      <c r="F10" s="149">
        <f t="shared" si="0"/>
        <v>0.59504784018204759</v>
      </c>
      <c r="G10" s="14">
        <f t="shared" si="1"/>
        <v>1118091.0682000024</v>
      </c>
      <c r="H10" s="10">
        <f t="shared" si="2"/>
        <v>1118091.0682000024</v>
      </c>
      <c r="I10" s="14">
        <f t="shared" si="4"/>
        <v>1445413.6207000017</v>
      </c>
      <c r="J10" s="14">
        <f t="shared" si="5"/>
        <v>1445413.6207000017</v>
      </c>
      <c r="K10" s="14">
        <f t="shared" si="6"/>
        <v>1718182.4144500019</v>
      </c>
      <c r="L10" s="14">
        <f t="shared" si="7"/>
        <v>1718182.4144500019</v>
      </c>
      <c r="M10" s="55">
        <f t="shared" si="8"/>
        <v>1990951.2082000021</v>
      </c>
      <c r="N10" s="14">
        <f t="shared" si="7"/>
        <v>1990951.2082000021</v>
      </c>
      <c r="O10" s="12">
        <f t="shared" si="3"/>
        <v>2209166.2432000022</v>
      </c>
      <c r="P10" s="10">
        <f t="shared" si="9"/>
        <v>2209166.2432000022</v>
      </c>
    </row>
    <row r="11" spans="1:16" hidden="1" x14ac:dyDescent="0.25">
      <c r="A11" s="2" t="s">
        <v>11</v>
      </c>
      <c r="B11" s="2" t="s">
        <v>3</v>
      </c>
      <c r="C11" s="28" t="s">
        <v>8</v>
      </c>
      <c r="D11" s="143">
        <v>6290880.8375000004</v>
      </c>
      <c r="E11" s="14">
        <v>4713251.2355000013</v>
      </c>
      <c r="F11" s="149">
        <f t="shared" si="0"/>
        <v>0.74921960171368462</v>
      </c>
      <c r="G11" s="14">
        <f t="shared" si="1"/>
        <v>319453.43449999951</v>
      </c>
      <c r="H11" s="10">
        <f t="shared" si="2"/>
        <v>319453.43449999951</v>
      </c>
      <c r="I11" s="14">
        <f t="shared" si="4"/>
        <v>696906.28474999871</v>
      </c>
      <c r="J11" s="14">
        <f t="shared" si="5"/>
        <v>696906.28474999871</v>
      </c>
      <c r="K11" s="14">
        <f t="shared" si="6"/>
        <v>1011450.3266249988</v>
      </c>
      <c r="L11" s="14">
        <f t="shared" si="7"/>
        <v>1011450.3266249988</v>
      </c>
      <c r="M11" s="55">
        <f t="shared" si="8"/>
        <v>1325994.3684999989</v>
      </c>
      <c r="N11" s="14">
        <f t="shared" si="7"/>
        <v>1325994.3684999989</v>
      </c>
      <c r="O11" s="12">
        <f t="shared" si="3"/>
        <v>1577629.601999999</v>
      </c>
      <c r="P11" s="10">
        <f t="shared" si="9"/>
        <v>1577629.601999999</v>
      </c>
    </row>
    <row r="12" spans="1:16" hidden="1" x14ac:dyDescent="0.25">
      <c r="A12" s="2" t="s">
        <v>7</v>
      </c>
      <c r="B12" s="2" t="s">
        <v>3</v>
      </c>
      <c r="C12" s="28" t="s">
        <v>5</v>
      </c>
      <c r="D12" s="143">
        <v>7834492.4325000001</v>
      </c>
      <c r="E12" s="14">
        <v>6050107.8948999997</v>
      </c>
      <c r="F12" s="149">
        <f t="shared" si="0"/>
        <v>0.77223993092420407</v>
      </c>
      <c r="G12" s="14">
        <f t="shared" si="1"/>
        <v>217486.05110000074</v>
      </c>
      <c r="H12" s="10">
        <f t="shared" si="2"/>
        <v>217486.05110000074</v>
      </c>
      <c r="I12" s="14">
        <f t="shared" si="4"/>
        <v>687555.59704999998</v>
      </c>
      <c r="J12" s="14">
        <f t="shared" si="5"/>
        <v>687555.59704999998</v>
      </c>
      <c r="K12" s="14">
        <f t="shared" si="6"/>
        <v>1079280.2186750006</v>
      </c>
      <c r="L12" s="14">
        <f t="shared" si="7"/>
        <v>1079280.2186750006</v>
      </c>
      <c r="M12" s="55">
        <f t="shared" si="8"/>
        <v>1471004.8403000003</v>
      </c>
      <c r="N12" s="14">
        <f t="shared" si="7"/>
        <v>1471004.8403000003</v>
      </c>
      <c r="O12" s="12">
        <f t="shared" si="3"/>
        <v>1784384.5376000004</v>
      </c>
      <c r="P12" s="10">
        <f t="shared" si="9"/>
        <v>1784384.5376000004</v>
      </c>
    </row>
    <row r="13" spans="1:16" hidden="1" x14ac:dyDescent="0.25">
      <c r="A13" s="2" t="s">
        <v>4</v>
      </c>
      <c r="B13" s="2" t="s">
        <v>3</v>
      </c>
      <c r="C13" s="28" t="s">
        <v>5</v>
      </c>
      <c r="D13" s="143">
        <v>10334371.4575</v>
      </c>
      <c r="E13" s="14">
        <v>8440407.3923000023</v>
      </c>
      <c r="F13" s="149">
        <f t="shared" si="0"/>
        <v>0.81673156679253245</v>
      </c>
      <c r="G13" s="14">
        <f t="shared" si="1"/>
        <v>-172910.22630000208</v>
      </c>
      <c r="H13" s="10">
        <f t="shared" si="2"/>
        <v>-172910.22630000208</v>
      </c>
      <c r="I13" s="14">
        <f t="shared" si="4"/>
        <v>447152.06114999764</v>
      </c>
      <c r="J13" s="14">
        <f t="shared" si="5"/>
        <v>447152.06114999764</v>
      </c>
      <c r="K13" s="14">
        <f t="shared" si="6"/>
        <v>963870.63402499817</v>
      </c>
      <c r="L13" s="14">
        <f t="shared" si="7"/>
        <v>963870.63402499817</v>
      </c>
      <c r="M13" s="55">
        <f t="shared" si="8"/>
        <v>1480589.2068999968</v>
      </c>
      <c r="N13" s="14">
        <f t="shared" si="7"/>
        <v>1480589.2068999968</v>
      </c>
      <c r="O13" s="12">
        <f t="shared" si="3"/>
        <v>1893964.0651999973</v>
      </c>
      <c r="P13" s="10">
        <f t="shared" si="9"/>
        <v>1893964.0651999973</v>
      </c>
    </row>
    <row r="14" spans="1:16" hidden="1" x14ac:dyDescent="0.25">
      <c r="A14" s="2" t="s">
        <v>2</v>
      </c>
      <c r="B14" s="2" t="s">
        <v>3</v>
      </c>
      <c r="C14" s="28" t="s">
        <v>13</v>
      </c>
      <c r="D14" s="143">
        <v>9465941.8000000007</v>
      </c>
      <c r="E14" s="14">
        <v>7482013.9417000003</v>
      </c>
      <c r="F14" s="149">
        <f t="shared" si="0"/>
        <v>0.79041410773305198</v>
      </c>
      <c r="G14" s="14">
        <f t="shared" si="1"/>
        <v>90739.498300001025</v>
      </c>
      <c r="H14" s="10">
        <f t="shared" si="2"/>
        <v>90739.498300001025</v>
      </c>
      <c r="I14" s="14">
        <f t="shared" si="4"/>
        <v>658696.00630000047</v>
      </c>
      <c r="J14" s="14">
        <f t="shared" si="5"/>
        <v>658696.00630000047</v>
      </c>
      <c r="K14" s="14">
        <f t="shared" si="6"/>
        <v>1131993.0963000003</v>
      </c>
      <c r="L14" s="14">
        <f t="shared" si="7"/>
        <v>1131993.0963000003</v>
      </c>
      <c r="M14" s="55">
        <f t="shared" si="8"/>
        <v>1605290.1863000002</v>
      </c>
      <c r="N14" s="14">
        <f t="shared" si="7"/>
        <v>1605290.1863000002</v>
      </c>
      <c r="O14" s="12">
        <f t="shared" si="3"/>
        <v>1983927.8583000004</v>
      </c>
      <c r="P14" s="10">
        <f t="shared" si="9"/>
        <v>1983927.8583000004</v>
      </c>
    </row>
    <row r="15" spans="1:16" hidden="1" x14ac:dyDescent="0.25">
      <c r="A15" s="2" t="s">
        <v>12</v>
      </c>
      <c r="B15" s="2" t="s">
        <v>3</v>
      </c>
      <c r="C15" s="44" t="s">
        <v>13</v>
      </c>
      <c r="D15" s="143">
        <v>10783538.002499999</v>
      </c>
      <c r="E15" s="14">
        <v>10081396.375000004</v>
      </c>
      <c r="F15" s="149">
        <f t="shared" si="0"/>
        <v>0.93488763823735632</v>
      </c>
      <c r="G15" s="14">
        <f t="shared" si="1"/>
        <v>-1454565.973000003</v>
      </c>
      <c r="H15" s="10">
        <f t="shared" si="2"/>
        <v>-1454565.973000003</v>
      </c>
      <c r="I15" s="14">
        <f t="shared" si="4"/>
        <v>-807553.69285000488</v>
      </c>
      <c r="J15" s="14">
        <f t="shared" si="5"/>
        <v>-807553.69285000488</v>
      </c>
      <c r="K15" s="14">
        <f t="shared" si="6"/>
        <v>-268376.79272500426</v>
      </c>
      <c r="L15" s="14">
        <f t="shared" si="7"/>
        <v>-268376.79272500426</v>
      </c>
      <c r="M15" s="55">
        <f t="shared" si="8"/>
        <v>270800.10739999451</v>
      </c>
      <c r="N15" s="14">
        <f t="shared" si="7"/>
        <v>270800.10739999451</v>
      </c>
      <c r="O15" s="12">
        <f t="shared" si="3"/>
        <v>702141.62749999575</v>
      </c>
      <c r="P15" s="10">
        <f t="shared" si="9"/>
        <v>702141.62749999575</v>
      </c>
    </row>
    <row r="16" spans="1:16" hidden="1" x14ac:dyDescent="0.25">
      <c r="A16" s="2" t="s">
        <v>17</v>
      </c>
      <c r="B16" s="2" t="s">
        <v>3</v>
      </c>
      <c r="C16" s="28" t="s">
        <v>3</v>
      </c>
      <c r="D16" s="143">
        <v>11773878.65</v>
      </c>
      <c r="E16" s="14">
        <v>10045575.0648</v>
      </c>
      <c r="F16" s="149">
        <f t="shared" si="0"/>
        <v>0.85320864631129856</v>
      </c>
      <c r="G16" s="14">
        <f t="shared" si="1"/>
        <v>-626472.14479999989</v>
      </c>
      <c r="H16" s="10">
        <f t="shared" si="2"/>
        <v>-626472.14479999989</v>
      </c>
      <c r="I16" s="14">
        <f t="shared" si="4"/>
        <v>79960.574200000614</v>
      </c>
      <c r="J16" s="14">
        <f t="shared" si="5"/>
        <v>79960.574200000614</v>
      </c>
      <c r="K16" s="14">
        <f t="shared" si="6"/>
        <v>668654.50670000166</v>
      </c>
      <c r="L16" s="14">
        <f t="shared" si="7"/>
        <v>668654.50670000166</v>
      </c>
      <c r="M16" s="55">
        <f t="shared" si="8"/>
        <v>1257348.4392000008</v>
      </c>
      <c r="N16" s="14">
        <f t="shared" si="7"/>
        <v>1257348.4392000008</v>
      </c>
      <c r="O16" s="12">
        <f t="shared" si="3"/>
        <v>1728303.5852000006</v>
      </c>
      <c r="P16" s="10">
        <f t="shared" si="9"/>
        <v>1728303.5852000006</v>
      </c>
    </row>
    <row r="17" spans="1:16" hidden="1" x14ac:dyDescent="0.25">
      <c r="A17" s="2" t="s">
        <v>1162</v>
      </c>
      <c r="B17" s="2" t="s">
        <v>173</v>
      </c>
      <c r="C17" s="28" t="s">
        <v>19</v>
      </c>
      <c r="D17" s="143">
        <v>4747651.3325000005</v>
      </c>
      <c r="E17" s="14">
        <v>2235918.8490000004</v>
      </c>
      <c r="F17" s="149">
        <f t="shared" si="0"/>
        <v>0.4709526231831811</v>
      </c>
      <c r="G17" s="14">
        <f t="shared" si="1"/>
        <v>1562202.2170000002</v>
      </c>
      <c r="H17" s="10">
        <f t="shared" si="2"/>
        <v>1562202.2170000002</v>
      </c>
      <c r="I17" s="14">
        <f t="shared" si="4"/>
        <v>1847061.2969499999</v>
      </c>
      <c r="J17" s="14">
        <f t="shared" si="5"/>
        <v>1847061.2969499999</v>
      </c>
      <c r="K17" s="14">
        <f t="shared" si="6"/>
        <v>2084443.8635750003</v>
      </c>
      <c r="L17" s="14">
        <f t="shared" si="7"/>
        <v>2084443.8635750003</v>
      </c>
      <c r="M17" s="55">
        <f t="shared" si="8"/>
        <v>2321826.4302000003</v>
      </c>
      <c r="N17" s="14">
        <f t="shared" si="7"/>
        <v>2321826.4302000003</v>
      </c>
      <c r="O17" s="12">
        <f t="shared" si="3"/>
        <v>2511732.4835000001</v>
      </c>
      <c r="P17" s="10">
        <f t="shared" si="9"/>
        <v>2511732.4835000001</v>
      </c>
    </row>
    <row r="18" spans="1:16" hidden="1" x14ac:dyDescent="0.25">
      <c r="A18" s="141" t="s">
        <v>1082</v>
      </c>
      <c r="B18" s="2" t="s">
        <v>173</v>
      </c>
      <c r="C18" s="28" t="s">
        <v>21</v>
      </c>
      <c r="D18" s="143">
        <v>3082520.1999999997</v>
      </c>
      <c r="E18" s="14">
        <v>1490970.7954999998</v>
      </c>
      <c r="F18" s="149">
        <f t="shared" si="0"/>
        <v>0.48368565289531595</v>
      </c>
      <c r="G18" s="14">
        <f t="shared" si="1"/>
        <v>975045.36449999991</v>
      </c>
      <c r="H18" s="10">
        <f t="shared" si="2"/>
        <v>975045.36449999991</v>
      </c>
      <c r="I18" s="14">
        <f t="shared" si="4"/>
        <v>1159996.5764999997</v>
      </c>
      <c r="J18" s="14">
        <f t="shared" si="5"/>
        <v>1159996.5764999997</v>
      </c>
      <c r="K18" s="14">
        <f t="shared" si="6"/>
        <v>1314122.5865</v>
      </c>
      <c r="L18" s="14">
        <f t="shared" si="7"/>
        <v>1314122.5865</v>
      </c>
      <c r="M18" s="55">
        <f t="shared" si="8"/>
        <v>1468248.5964999998</v>
      </c>
      <c r="N18" s="14">
        <f t="shared" si="7"/>
        <v>1468248.5964999998</v>
      </c>
      <c r="O18" s="12">
        <f t="shared" si="3"/>
        <v>1591549.4044999999</v>
      </c>
      <c r="P18" s="10">
        <f t="shared" si="9"/>
        <v>1591549.4044999999</v>
      </c>
    </row>
    <row r="19" spans="1:16" hidden="1" x14ac:dyDescent="0.25">
      <c r="A19" s="2" t="s">
        <v>146</v>
      </c>
      <c r="B19" s="2" t="s">
        <v>173</v>
      </c>
      <c r="C19" s="28" t="s">
        <v>20</v>
      </c>
      <c r="D19" s="143">
        <v>1721934.7849999997</v>
      </c>
      <c r="E19" s="14">
        <v>1828311.5105999997</v>
      </c>
      <c r="F19" s="149">
        <f t="shared" si="0"/>
        <v>1.0617774415887649</v>
      </c>
      <c r="G19" s="14">
        <f t="shared" si="1"/>
        <v>-450763.68259999994</v>
      </c>
      <c r="H19" s="10">
        <f t="shared" si="2"/>
        <v>-450763.68259999994</v>
      </c>
      <c r="I19" s="14">
        <f t="shared" si="4"/>
        <v>-347447.59550000005</v>
      </c>
      <c r="J19" s="14">
        <f t="shared" si="5"/>
        <v>-347447.59550000005</v>
      </c>
      <c r="K19" s="14">
        <f t="shared" si="6"/>
        <v>-261350.85624999995</v>
      </c>
      <c r="L19" s="14">
        <f t="shared" si="7"/>
        <v>-261350.85624999995</v>
      </c>
      <c r="M19" s="55">
        <f t="shared" si="8"/>
        <v>-175254.11700000009</v>
      </c>
      <c r="N19" s="14">
        <f t="shared" si="7"/>
        <v>-175254.11700000009</v>
      </c>
      <c r="O19" s="12">
        <f t="shared" si="3"/>
        <v>-106376.72560000001</v>
      </c>
      <c r="P19" s="10">
        <f t="shared" si="9"/>
        <v>-106376.72560000001</v>
      </c>
    </row>
    <row r="20" spans="1:16" hidden="1" x14ac:dyDescent="0.25">
      <c r="A20" s="2" t="s">
        <v>147</v>
      </c>
      <c r="B20" s="2" t="s">
        <v>173</v>
      </c>
      <c r="C20" s="28" t="s">
        <v>23</v>
      </c>
      <c r="D20" s="143">
        <v>3466322.7524999995</v>
      </c>
      <c r="E20" s="14">
        <v>2567430.8513999991</v>
      </c>
      <c r="F20" s="149">
        <f t="shared" si="0"/>
        <v>0.74067853305013309</v>
      </c>
      <c r="G20" s="14">
        <f t="shared" si="1"/>
        <v>205627.35060000047</v>
      </c>
      <c r="H20" s="10">
        <f t="shared" si="2"/>
        <v>205627.35060000047</v>
      </c>
      <c r="I20" s="14">
        <f t="shared" si="4"/>
        <v>413606.71575000044</v>
      </c>
      <c r="J20" s="14">
        <f t="shared" si="5"/>
        <v>413606.71575000044</v>
      </c>
      <c r="K20" s="14">
        <f t="shared" si="6"/>
        <v>586922.85337500041</v>
      </c>
      <c r="L20" s="14">
        <f t="shared" si="7"/>
        <v>586922.85337500041</v>
      </c>
      <c r="M20" s="55">
        <f t="shared" si="8"/>
        <v>760238.99100000039</v>
      </c>
      <c r="N20" s="14">
        <f t="shared" si="7"/>
        <v>760238.99100000039</v>
      </c>
      <c r="O20" s="12">
        <f t="shared" si="3"/>
        <v>898891.90110000037</v>
      </c>
      <c r="P20" s="10">
        <f t="shared" si="9"/>
        <v>898891.90110000037</v>
      </c>
    </row>
    <row r="21" spans="1:16" hidden="1" x14ac:dyDescent="0.25">
      <c r="A21" s="2" t="s">
        <v>144</v>
      </c>
      <c r="B21" s="2" t="s">
        <v>173</v>
      </c>
      <c r="C21" s="28" t="s">
        <v>24</v>
      </c>
      <c r="D21" s="143">
        <v>5344484.5074999966</v>
      </c>
      <c r="E21" s="14">
        <v>2891519.8239000007</v>
      </c>
      <c r="F21" s="149">
        <f t="shared" si="0"/>
        <v>0.54102875961980745</v>
      </c>
      <c r="G21" s="14">
        <f t="shared" si="1"/>
        <v>1384067.7820999972</v>
      </c>
      <c r="H21" s="10">
        <f t="shared" si="2"/>
        <v>1384067.7820999972</v>
      </c>
      <c r="I21" s="14">
        <f t="shared" si="4"/>
        <v>1704736.8525499967</v>
      </c>
      <c r="J21" s="14">
        <f t="shared" si="5"/>
        <v>1704736.8525499967</v>
      </c>
      <c r="K21" s="14">
        <f t="shared" si="6"/>
        <v>1971961.0779249961</v>
      </c>
      <c r="L21" s="14">
        <f t="shared" si="7"/>
        <v>1971961.0779249961</v>
      </c>
      <c r="M21" s="55">
        <f t="shared" si="8"/>
        <v>2239185.3032999956</v>
      </c>
      <c r="N21" s="14">
        <f t="shared" si="7"/>
        <v>2239185.3032999956</v>
      </c>
      <c r="O21" s="12">
        <f t="shared" si="3"/>
        <v>2452964.6835999959</v>
      </c>
      <c r="P21" s="10">
        <f t="shared" si="9"/>
        <v>2452964.6835999959</v>
      </c>
    </row>
    <row r="22" spans="1:16" hidden="1" x14ac:dyDescent="0.25">
      <c r="A22" s="2" t="s">
        <v>152</v>
      </c>
      <c r="B22" s="2" t="s">
        <v>173</v>
      </c>
      <c r="C22" s="28" t="s">
        <v>22</v>
      </c>
      <c r="D22" s="143">
        <v>3987981.0075000008</v>
      </c>
      <c r="E22" s="14">
        <v>3490672.6079000011</v>
      </c>
      <c r="F22" s="149">
        <f t="shared" si="0"/>
        <v>0.87529820260810265</v>
      </c>
      <c r="G22" s="14">
        <f t="shared" si="1"/>
        <v>-300287.80190000031</v>
      </c>
      <c r="H22" s="10">
        <f t="shared" si="2"/>
        <v>-300287.80190000031</v>
      </c>
      <c r="I22" s="14">
        <f t="shared" si="4"/>
        <v>-61008.941450000275</v>
      </c>
      <c r="J22" s="14">
        <f t="shared" si="5"/>
        <v>-61008.941450000275</v>
      </c>
      <c r="K22" s="14">
        <f t="shared" si="6"/>
        <v>138390.10892499983</v>
      </c>
      <c r="L22" s="14">
        <f t="shared" si="7"/>
        <v>138390.10892499983</v>
      </c>
      <c r="M22" s="55">
        <f t="shared" si="8"/>
        <v>337789.15929999948</v>
      </c>
      <c r="N22" s="14">
        <f t="shared" si="7"/>
        <v>337789.15929999948</v>
      </c>
      <c r="O22" s="12">
        <f t="shared" si="3"/>
        <v>497308.39959999966</v>
      </c>
      <c r="P22" s="10">
        <f t="shared" si="9"/>
        <v>497308.39959999966</v>
      </c>
    </row>
    <row r="23" spans="1:16" hidden="1" x14ac:dyDescent="0.25">
      <c r="A23" s="2" t="s">
        <v>142</v>
      </c>
      <c r="B23" s="2" t="s">
        <v>173</v>
      </c>
      <c r="C23" s="28" t="s">
        <v>20</v>
      </c>
      <c r="D23" s="143">
        <v>4806555.1124999998</v>
      </c>
      <c r="E23" s="14">
        <v>3093684.4707000013</v>
      </c>
      <c r="F23" s="149">
        <f t="shared" si="0"/>
        <v>0.64363861399498334</v>
      </c>
      <c r="G23" s="14">
        <f t="shared" si="1"/>
        <v>751559.61929999851</v>
      </c>
      <c r="H23" s="10">
        <f t="shared" si="2"/>
        <v>751559.61929999851</v>
      </c>
      <c r="I23" s="14">
        <f t="shared" si="4"/>
        <v>1039952.9260499985</v>
      </c>
      <c r="J23" s="14">
        <f t="shared" si="5"/>
        <v>1039952.9260499985</v>
      </c>
      <c r="K23" s="14">
        <f t="shared" si="6"/>
        <v>1280280.6816749983</v>
      </c>
      <c r="L23" s="14">
        <f t="shared" si="7"/>
        <v>1280280.6816749983</v>
      </c>
      <c r="M23" s="55">
        <f t="shared" si="8"/>
        <v>1520608.4372999985</v>
      </c>
      <c r="N23" s="14">
        <f t="shared" si="7"/>
        <v>1520608.4372999985</v>
      </c>
      <c r="O23" s="12">
        <f t="shared" si="3"/>
        <v>1712870.6417999985</v>
      </c>
      <c r="P23" s="10">
        <f t="shared" si="9"/>
        <v>1712870.6417999985</v>
      </c>
    </row>
    <row r="24" spans="1:16" hidden="1" x14ac:dyDescent="0.25">
      <c r="A24" s="2" t="s">
        <v>148</v>
      </c>
      <c r="B24" s="2" t="s">
        <v>173</v>
      </c>
      <c r="C24" s="28" t="s">
        <v>20</v>
      </c>
      <c r="D24" s="143">
        <v>4030988.9399999985</v>
      </c>
      <c r="E24" s="14">
        <v>2140424.1089999997</v>
      </c>
      <c r="F24" s="149">
        <f t="shared" si="0"/>
        <v>0.53099230507935868</v>
      </c>
      <c r="G24" s="14">
        <f t="shared" si="1"/>
        <v>1084367.0429999991</v>
      </c>
      <c r="H24" s="10">
        <f t="shared" si="2"/>
        <v>1084367.0429999991</v>
      </c>
      <c r="I24" s="14">
        <f t="shared" si="4"/>
        <v>1326226.379399999</v>
      </c>
      <c r="J24" s="14">
        <f t="shared" si="5"/>
        <v>1326226.379399999</v>
      </c>
      <c r="K24" s="14">
        <f t="shared" si="6"/>
        <v>1527775.8263999992</v>
      </c>
      <c r="L24" s="14">
        <f t="shared" si="7"/>
        <v>1527775.8263999992</v>
      </c>
      <c r="M24" s="55">
        <f t="shared" si="8"/>
        <v>1729325.2733999989</v>
      </c>
      <c r="N24" s="14">
        <f t="shared" si="7"/>
        <v>1729325.2733999989</v>
      </c>
      <c r="O24" s="12">
        <f t="shared" si="3"/>
        <v>1890564.8309999988</v>
      </c>
      <c r="P24" s="10">
        <f t="shared" si="9"/>
        <v>1890564.8309999988</v>
      </c>
    </row>
    <row r="25" spans="1:16" hidden="1" x14ac:dyDescent="0.25">
      <c r="A25" s="2" t="s">
        <v>155</v>
      </c>
      <c r="B25" s="142" t="s">
        <v>173</v>
      </c>
      <c r="C25" s="28" t="s">
        <v>20</v>
      </c>
      <c r="D25" s="143">
        <v>3124089.8000000003</v>
      </c>
      <c r="E25" s="14">
        <v>2367799.1996000004</v>
      </c>
      <c r="F25" s="149">
        <f t="shared" si="0"/>
        <v>0.75791649766277536</v>
      </c>
      <c r="G25" s="14">
        <f t="shared" si="1"/>
        <v>131472.64039999992</v>
      </c>
      <c r="H25" s="10">
        <f t="shared" si="2"/>
        <v>131472.64039999992</v>
      </c>
      <c r="I25" s="14">
        <f t="shared" si="4"/>
        <v>318918.02839999972</v>
      </c>
      <c r="J25" s="14">
        <f t="shared" si="5"/>
        <v>318918.02839999972</v>
      </c>
      <c r="K25" s="14">
        <f t="shared" si="6"/>
        <v>475122.51839999994</v>
      </c>
      <c r="L25" s="14">
        <f t="shared" si="7"/>
        <v>475122.51839999994</v>
      </c>
      <c r="M25" s="55">
        <f t="shared" si="8"/>
        <v>631327.0083999997</v>
      </c>
      <c r="N25" s="14">
        <f t="shared" si="7"/>
        <v>631327.0083999997</v>
      </c>
      <c r="O25" s="12">
        <f t="shared" si="3"/>
        <v>756290.60039999988</v>
      </c>
      <c r="P25" s="10">
        <f t="shared" si="9"/>
        <v>756290.60039999988</v>
      </c>
    </row>
    <row r="26" spans="1:16" hidden="1" x14ac:dyDescent="0.25">
      <c r="A26" s="2" t="s">
        <v>154</v>
      </c>
      <c r="B26" s="2" t="s">
        <v>173</v>
      </c>
      <c r="C26" s="28" t="s">
        <v>22</v>
      </c>
      <c r="D26" s="143">
        <v>5077710.9924999997</v>
      </c>
      <c r="E26" s="14">
        <v>3606825.8304999988</v>
      </c>
      <c r="F26" s="149">
        <f t="shared" si="0"/>
        <v>0.71032515159437737</v>
      </c>
      <c r="G26" s="14">
        <f t="shared" si="1"/>
        <v>455342.963500001</v>
      </c>
      <c r="H26" s="10">
        <f t="shared" si="2"/>
        <v>455342.963500001</v>
      </c>
      <c r="I26" s="14">
        <f t="shared" si="4"/>
        <v>760005.62305000098</v>
      </c>
      <c r="J26" s="14">
        <f t="shared" si="5"/>
        <v>760005.62305000098</v>
      </c>
      <c r="K26" s="14">
        <f t="shared" si="6"/>
        <v>1013891.172675001</v>
      </c>
      <c r="L26" s="14">
        <f t="shared" si="7"/>
        <v>1013891.172675001</v>
      </c>
      <c r="M26" s="55">
        <f t="shared" si="8"/>
        <v>1267776.722300001</v>
      </c>
      <c r="N26" s="14">
        <f t="shared" si="7"/>
        <v>1267776.722300001</v>
      </c>
      <c r="O26" s="12">
        <f t="shared" si="3"/>
        <v>1470885.1620000009</v>
      </c>
      <c r="P26" s="10">
        <f t="shared" si="9"/>
        <v>1470885.1620000009</v>
      </c>
    </row>
    <row r="27" spans="1:16" hidden="1" x14ac:dyDescent="0.25">
      <c r="A27" s="2" t="s">
        <v>153</v>
      </c>
      <c r="B27" s="2" t="s">
        <v>173</v>
      </c>
      <c r="C27" s="28" t="s">
        <v>22</v>
      </c>
      <c r="D27" s="143">
        <v>7356265.4775</v>
      </c>
      <c r="E27" s="14">
        <v>7019072.0620000008</v>
      </c>
      <c r="F27" s="149">
        <f t="shared" si="0"/>
        <v>0.95416241888885811</v>
      </c>
      <c r="G27" s="14">
        <f t="shared" si="1"/>
        <v>-1134059.6800000006</v>
      </c>
      <c r="H27" s="10">
        <f t="shared" si="2"/>
        <v>-1134059.6800000006</v>
      </c>
      <c r="I27" s="14">
        <f t="shared" si="4"/>
        <v>-692683.7513500005</v>
      </c>
      <c r="J27" s="14">
        <f t="shared" si="5"/>
        <v>-692683.7513500005</v>
      </c>
      <c r="K27" s="14">
        <f t="shared" si="6"/>
        <v>-324870.47747500055</v>
      </c>
      <c r="L27" s="14">
        <f t="shared" si="7"/>
        <v>-324870.47747500055</v>
      </c>
      <c r="M27" s="55">
        <f t="shared" si="8"/>
        <v>42942.796399998479</v>
      </c>
      <c r="N27" s="14">
        <f t="shared" si="7"/>
        <v>42942.796399998479</v>
      </c>
      <c r="O27" s="12">
        <f t="shared" si="3"/>
        <v>337193.41549999919</v>
      </c>
      <c r="P27" s="10">
        <f t="shared" si="9"/>
        <v>337193.41549999919</v>
      </c>
    </row>
    <row r="28" spans="1:16" hidden="1" x14ac:dyDescent="0.25">
      <c r="A28" s="2" t="s">
        <v>149</v>
      </c>
      <c r="B28" s="2" t="s">
        <v>173</v>
      </c>
      <c r="C28" s="28" t="s">
        <v>21</v>
      </c>
      <c r="D28" s="143">
        <v>7480443.2499999981</v>
      </c>
      <c r="E28" s="14">
        <v>4496638.1817999985</v>
      </c>
      <c r="F28" s="149">
        <f t="shared" si="0"/>
        <v>0.60111921600367724</v>
      </c>
      <c r="G28" s="14">
        <f t="shared" si="1"/>
        <v>1487716.4182000002</v>
      </c>
      <c r="H28" s="10">
        <f t="shared" si="2"/>
        <v>1487716.4182000002</v>
      </c>
      <c r="I28" s="14">
        <f t="shared" si="4"/>
        <v>1936543.0131999999</v>
      </c>
      <c r="J28" s="14">
        <f t="shared" si="5"/>
        <v>1936543.0131999999</v>
      </c>
      <c r="K28" s="14">
        <f t="shared" si="6"/>
        <v>2310565.1757000005</v>
      </c>
      <c r="L28" s="14">
        <f t="shared" si="7"/>
        <v>2310565.1757000005</v>
      </c>
      <c r="M28" s="55">
        <f t="shared" si="8"/>
        <v>2684587.3381999992</v>
      </c>
      <c r="N28" s="14">
        <f t="shared" si="7"/>
        <v>2684587.3381999992</v>
      </c>
      <c r="O28" s="12">
        <f t="shared" si="3"/>
        <v>2983805.0681999996</v>
      </c>
      <c r="P28" s="10">
        <f t="shared" si="9"/>
        <v>2983805.0681999996</v>
      </c>
    </row>
    <row r="29" spans="1:16" hidden="1" x14ac:dyDescent="0.25">
      <c r="A29" s="2" t="s">
        <v>156</v>
      </c>
      <c r="B29" s="2" t="s">
        <v>173</v>
      </c>
      <c r="C29" s="28" t="s">
        <v>19</v>
      </c>
      <c r="D29" s="143">
        <v>9260004.2524999995</v>
      </c>
      <c r="E29" s="14">
        <v>4192849.3942999993</v>
      </c>
      <c r="F29" s="149">
        <f t="shared" si="0"/>
        <v>0.45279130332667195</v>
      </c>
      <c r="G29" s="14">
        <f t="shared" si="1"/>
        <v>3215154.0077000004</v>
      </c>
      <c r="H29" s="10">
        <f t="shared" si="2"/>
        <v>3215154.0077000004</v>
      </c>
      <c r="I29" s="14">
        <f t="shared" si="4"/>
        <v>3770754.2628500001</v>
      </c>
      <c r="J29" s="14">
        <f t="shared" si="5"/>
        <v>3770754.2628500001</v>
      </c>
      <c r="K29" s="14">
        <f t="shared" si="6"/>
        <v>4233754.4754750002</v>
      </c>
      <c r="L29" s="14">
        <f t="shared" si="7"/>
        <v>4233754.4754750002</v>
      </c>
      <c r="M29" s="55">
        <f t="shared" si="8"/>
        <v>4696754.6881000008</v>
      </c>
      <c r="N29" s="14">
        <f t="shared" si="7"/>
        <v>4696754.6881000008</v>
      </c>
      <c r="O29" s="12">
        <f t="shared" si="3"/>
        <v>5067154.8582000006</v>
      </c>
      <c r="P29" s="10">
        <f t="shared" si="9"/>
        <v>5067154.8582000006</v>
      </c>
    </row>
    <row r="30" spans="1:16" hidden="1" x14ac:dyDescent="0.25">
      <c r="A30" s="2" t="s">
        <v>157</v>
      </c>
      <c r="B30" s="2" t="s">
        <v>173</v>
      </c>
      <c r="C30" s="28" t="s">
        <v>23</v>
      </c>
      <c r="D30" s="143">
        <v>9611385.0350000001</v>
      </c>
      <c r="E30" s="14">
        <v>5181558.1231000014</v>
      </c>
      <c r="F30" s="149">
        <f t="shared" si="0"/>
        <v>0.53910628949223038</v>
      </c>
      <c r="G30" s="14">
        <f t="shared" si="1"/>
        <v>2507549.9048999995</v>
      </c>
      <c r="H30" s="10">
        <f t="shared" si="2"/>
        <v>2507549.9048999995</v>
      </c>
      <c r="I30" s="14">
        <f t="shared" si="4"/>
        <v>3084233.0069999984</v>
      </c>
      <c r="J30" s="14">
        <f t="shared" si="5"/>
        <v>3084233.0069999984</v>
      </c>
      <c r="K30" s="14">
        <f t="shared" si="6"/>
        <v>3564802.2587499991</v>
      </c>
      <c r="L30" s="14">
        <f t="shared" si="7"/>
        <v>3564802.2587499991</v>
      </c>
      <c r="M30" s="55">
        <f t="shared" si="8"/>
        <v>4045371.5104999989</v>
      </c>
      <c r="N30" s="14">
        <f t="shared" si="7"/>
        <v>4045371.5104999989</v>
      </c>
      <c r="O30" s="12">
        <f t="shared" si="3"/>
        <v>4429826.9118999988</v>
      </c>
      <c r="P30" s="10">
        <f t="shared" si="9"/>
        <v>4429826.9118999988</v>
      </c>
    </row>
    <row r="31" spans="1:16" hidden="1" x14ac:dyDescent="0.25">
      <c r="A31" s="2" t="s">
        <v>150</v>
      </c>
      <c r="B31" s="2" t="s">
        <v>173</v>
      </c>
      <c r="C31" s="28" t="s">
        <v>21</v>
      </c>
      <c r="D31" s="143">
        <v>8992971.8425000012</v>
      </c>
      <c r="E31" s="14">
        <v>3151417.3420999995</v>
      </c>
      <c r="F31" s="149">
        <f t="shared" si="0"/>
        <v>0.35043113636881146</v>
      </c>
      <c r="G31" s="14">
        <f t="shared" si="1"/>
        <v>4042960.1319000018</v>
      </c>
      <c r="H31" s="10">
        <f t="shared" si="2"/>
        <v>4042960.1319000018</v>
      </c>
      <c r="I31" s="14">
        <f t="shared" si="4"/>
        <v>4582538.4424500018</v>
      </c>
      <c r="J31" s="14">
        <f t="shared" si="5"/>
        <v>4582538.4424500018</v>
      </c>
      <c r="K31" s="14">
        <f t="shared" si="6"/>
        <v>5032187.0345750023</v>
      </c>
      <c r="L31" s="14">
        <f t="shared" si="7"/>
        <v>5032187.0345750023</v>
      </c>
      <c r="M31" s="55">
        <f t="shared" si="8"/>
        <v>5481835.6267000008</v>
      </c>
      <c r="N31" s="14">
        <f t="shared" si="7"/>
        <v>5481835.6267000008</v>
      </c>
      <c r="O31" s="12">
        <f t="shared" si="3"/>
        <v>5841554.5004000012</v>
      </c>
      <c r="P31" s="10">
        <f t="shared" si="9"/>
        <v>5841554.5004000012</v>
      </c>
    </row>
    <row r="32" spans="1:16" hidden="1" x14ac:dyDescent="0.25">
      <c r="A32" s="145" t="s">
        <v>1329</v>
      </c>
      <c r="B32" s="2" t="s">
        <v>173</v>
      </c>
      <c r="C32" s="28" t="s">
        <v>20</v>
      </c>
      <c r="D32" s="143">
        <v>9500656.7999999989</v>
      </c>
      <c r="E32" s="14">
        <v>5771889.4472999992</v>
      </c>
      <c r="F32" s="149">
        <f t="shared" si="0"/>
        <v>0.60752530786082071</v>
      </c>
      <c r="G32" s="14">
        <f t="shared" si="1"/>
        <v>1828635.9927000003</v>
      </c>
      <c r="H32" s="10">
        <f t="shared" si="2"/>
        <v>1828635.9927000003</v>
      </c>
      <c r="I32" s="14">
        <f t="shared" si="4"/>
        <v>2398675.4007000001</v>
      </c>
      <c r="J32" s="14">
        <f t="shared" si="5"/>
        <v>2398675.4007000001</v>
      </c>
      <c r="K32" s="14">
        <f t="shared" si="6"/>
        <v>2873708.2407</v>
      </c>
      <c r="L32" s="14">
        <f t="shared" si="7"/>
        <v>2873708.2407</v>
      </c>
      <c r="M32" s="55">
        <f t="shared" si="8"/>
        <v>3348741.0806999998</v>
      </c>
      <c r="N32" s="14">
        <f t="shared" si="7"/>
        <v>3348741.0806999998</v>
      </c>
      <c r="O32" s="12">
        <f t="shared" si="3"/>
        <v>3728767.3526999997</v>
      </c>
      <c r="P32" s="10">
        <f t="shared" si="9"/>
        <v>3728767.3526999997</v>
      </c>
    </row>
    <row r="33" spans="1:16" s="58" customFormat="1" hidden="1" x14ac:dyDescent="0.25">
      <c r="A33" s="58" t="s">
        <v>151</v>
      </c>
      <c r="B33" s="28" t="s">
        <v>173</v>
      </c>
      <c r="C33" s="28" t="s">
        <v>19</v>
      </c>
      <c r="D33" s="143">
        <v>10569254.172499999</v>
      </c>
      <c r="E33" s="14">
        <v>6914288.0045999996</v>
      </c>
      <c r="F33" s="149">
        <f t="shared" si="0"/>
        <v>0.65418882844072312</v>
      </c>
      <c r="G33" s="14">
        <f t="shared" si="1"/>
        <v>1541115.3333999999</v>
      </c>
      <c r="H33" s="10">
        <f t="shared" si="2"/>
        <v>1541115.3333999999</v>
      </c>
      <c r="I33" s="14">
        <f t="shared" si="4"/>
        <v>2175270.5837500002</v>
      </c>
      <c r="J33" s="14">
        <f t="shared" si="5"/>
        <v>2175270.5837500002</v>
      </c>
      <c r="K33" s="14">
        <f t="shared" si="6"/>
        <v>2703733.2923750002</v>
      </c>
      <c r="L33" s="14">
        <f t="shared" si="7"/>
        <v>2703733.2923750002</v>
      </c>
      <c r="M33" s="55">
        <f t="shared" si="8"/>
        <v>3232196.0010000002</v>
      </c>
      <c r="N33" s="14">
        <f t="shared" si="7"/>
        <v>3232196.0010000002</v>
      </c>
      <c r="O33" s="12">
        <f t="shared" si="3"/>
        <v>3654966.1678999998</v>
      </c>
      <c r="P33" s="10">
        <f t="shared" si="9"/>
        <v>3654966.1678999998</v>
      </c>
    </row>
    <row r="34" spans="1:16" hidden="1" x14ac:dyDescent="0.25">
      <c r="A34" s="2" t="s">
        <v>145</v>
      </c>
      <c r="B34" s="2" t="s">
        <v>173</v>
      </c>
      <c r="C34" s="28" t="s">
        <v>21</v>
      </c>
      <c r="D34" s="143">
        <v>10216375.184999997</v>
      </c>
      <c r="E34" s="14">
        <v>6869020.6181000033</v>
      </c>
      <c r="F34" s="149">
        <f t="shared" si="0"/>
        <v>0.67235398991467299</v>
      </c>
      <c r="G34" s="14">
        <f t="shared" si="1"/>
        <v>1304079.5298999948</v>
      </c>
      <c r="H34" s="10">
        <f t="shared" si="2"/>
        <v>1304079.5298999948</v>
      </c>
      <c r="I34" s="14">
        <f t="shared" si="4"/>
        <v>1917062.0409999946</v>
      </c>
      <c r="J34" s="14">
        <f t="shared" si="5"/>
        <v>1917062.0409999946</v>
      </c>
      <c r="K34" s="14">
        <f t="shared" si="6"/>
        <v>2427880.8002499947</v>
      </c>
      <c r="L34" s="14">
        <f t="shared" si="7"/>
        <v>2427880.8002499947</v>
      </c>
      <c r="M34" s="55">
        <f t="shared" si="8"/>
        <v>2938699.559499993</v>
      </c>
      <c r="N34" s="14">
        <f t="shared" si="7"/>
        <v>2938699.559499993</v>
      </c>
      <c r="O34" s="12">
        <f t="shared" si="3"/>
        <v>3347354.5668999935</v>
      </c>
      <c r="P34" s="10">
        <f t="shared" si="9"/>
        <v>3347354.5668999935</v>
      </c>
    </row>
    <row r="35" spans="1:16" s="58" customFormat="1" hidden="1" x14ac:dyDescent="0.25">
      <c r="A35" s="28" t="s">
        <v>159</v>
      </c>
      <c r="B35" s="28" t="s">
        <v>173</v>
      </c>
      <c r="C35" s="28" t="s">
        <v>24</v>
      </c>
      <c r="D35" s="143">
        <v>14509482.7325</v>
      </c>
      <c r="E35" s="14">
        <v>11783395.725900006</v>
      </c>
      <c r="F35" s="149">
        <f t="shared" si="0"/>
        <v>0.81211687164465263</v>
      </c>
      <c r="G35" s="14">
        <f t="shared" ref="G35:G65" si="10">(D35*0.8)-E35</f>
        <v>-175809.53990000486</v>
      </c>
      <c r="H35" s="10">
        <f t="shared" ref="H35:H65" si="11">G35/$P$1</f>
        <v>-175809.53990000486</v>
      </c>
      <c r="I35" s="14">
        <f t="shared" si="4"/>
        <v>694759.42404999398</v>
      </c>
      <c r="J35" s="14">
        <f t="shared" si="5"/>
        <v>694759.42404999398</v>
      </c>
      <c r="K35" s="14">
        <f t="shared" si="6"/>
        <v>1420233.5606749952</v>
      </c>
      <c r="L35" s="14">
        <f t="shared" si="7"/>
        <v>1420233.5606749952</v>
      </c>
      <c r="M35" s="55">
        <f t="shared" si="8"/>
        <v>2145707.6972999945</v>
      </c>
      <c r="N35" s="14">
        <f t="shared" si="7"/>
        <v>2145707.6972999945</v>
      </c>
      <c r="O35" s="12">
        <f t="shared" ref="O35:O65" si="12">D35-E35</f>
        <v>2726087.0065999944</v>
      </c>
      <c r="P35" s="10">
        <f t="shared" si="9"/>
        <v>2726087.0065999944</v>
      </c>
    </row>
    <row r="36" spans="1:16" hidden="1" x14ac:dyDescent="0.25">
      <c r="A36" s="2" t="s">
        <v>158</v>
      </c>
      <c r="B36" s="2" t="s">
        <v>173</v>
      </c>
      <c r="C36" s="28" t="s">
        <v>23</v>
      </c>
      <c r="D36" s="143">
        <v>19282697.295000006</v>
      </c>
      <c r="E36" s="14">
        <v>18661608.8807</v>
      </c>
      <c r="F36" s="149">
        <f t="shared" si="0"/>
        <v>0.96779037679230417</v>
      </c>
      <c r="G36" s="14">
        <f t="shared" si="10"/>
        <v>-3235451.0446999948</v>
      </c>
      <c r="H36" s="10">
        <f t="shared" si="11"/>
        <v>-3235451.0446999948</v>
      </c>
      <c r="I36" s="14">
        <f t="shared" si="4"/>
        <v>-2078489.2069999948</v>
      </c>
      <c r="J36" s="14">
        <f t="shared" si="5"/>
        <v>-2078489.2069999948</v>
      </c>
      <c r="K36" s="14">
        <f t="shared" si="6"/>
        <v>-1114354.3422499932</v>
      </c>
      <c r="L36" s="14">
        <f t="shared" si="7"/>
        <v>-1114354.3422499932</v>
      </c>
      <c r="M36" s="55">
        <f t="shared" si="8"/>
        <v>-150219.47749999538</v>
      </c>
      <c r="N36" s="14">
        <f t="shared" si="7"/>
        <v>-150219.47749999538</v>
      </c>
      <c r="O36" s="12">
        <f t="shared" si="12"/>
        <v>621088.41430000588</v>
      </c>
      <c r="P36" s="10">
        <f t="shared" si="9"/>
        <v>621088.41430000588</v>
      </c>
    </row>
    <row r="37" spans="1:16" hidden="1" x14ac:dyDescent="0.25">
      <c r="A37" s="2" t="s">
        <v>38</v>
      </c>
      <c r="B37" s="2" t="s">
        <v>26</v>
      </c>
      <c r="C37" s="28" t="s">
        <v>35</v>
      </c>
      <c r="D37" s="143">
        <v>7016253.3049999997</v>
      </c>
      <c r="E37" s="14">
        <v>6102737.4061000012</v>
      </c>
      <c r="F37" s="149">
        <f t="shared" si="0"/>
        <v>0.86980004010844381</v>
      </c>
      <c r="G37" s="14">
        <f t="shared" si="10"/>
        <v>-489734.76210000087</v>
      </c>
      <c r="H37" s="10">
        <f t="shared" si="11"/>
        <v>-489734.76210000087</v>
      </c>
      <c r="I37" s="14">
        <f t="shared" si="4"/>
        <v>-68759.563800001517</v>
      </c>
      <c r="J37" s="14">
        <f t="shared" si="5"/>
        <v>-68759.563800001517</v>
      </c>
      <c r="K37" s="14">
        <f t="shared" si="6"/>
        <v>282053.10144999903</v>
      </c>
      <c r="L37" s="14">
        <f t="shared" si="7"/>
        <v>282053.10144999903</v>
      </c>
      <c r="M37" s="55">
        <f t="shared" si="8"/>
        <v>632865.76669999864</v>
      </c>
      <c r="N37" s="14">
        <f t="shared" si="7"/>
        <v>632865.76669999864</v>
      </c>
      <c r="O37" s="12">
        <f t="shared" si="12"/>
        <v>913515.89889999852</v>
      </c>
      <c r="P37" s="10">
        <f t="shared" si="9"/>
        <v>913515.89889999852</v>
      </c>
    </row>
    <row r="38" spans="1:16" hidden="1" x14ac:dyDescent="0.25">
      <c r="A38" s="2" t="s">
        <v>29</v>
      </c>
      <c r="B38" s="2" t="s">
        <v>26</v>
      </c>
      <c r="C38" s="28" t="s">
        <v>28</v>
      </c>
      <c r="D38" s="143">
        <v>6896011.5424999995</v>
      </c>
      <c r="E38" s="14">
        <v>3461880.3715999993</v>
      </c>
      <c r="F38" s="149">
        <f t="shared" si="0"/>
        <v>0.50201197464135472</v>
      </c>
      <c r="G38" s="14">
        <f t="shared" si="10"/>
        <v>2054928.8624000009</v>
      </c>
      <c r="H38" s="10">
        <f t="shared" si="11"/>
        <v>2054928.8624000009</v>
      </c>
      <c r="I38" s="14">
        <f t="shared" si="4"/>
        <v>2468689.5549499998</v>
      </c>
      <c r="J38" s="14">
        <f t="shared" si="5"/>
        <v>2468689.5549499998</v>
      </c>
      <c r="K38" s="14">
        <f t="shared" si="6"/>
        <v>2813490.1320750006</v>
      </c>
      <c r="L38" s="14">
        <f t="shared" si="7"/>
        <v>2813490.1320750006</v>
      </c>
      <c r="M38" s="55">
        <f t="shared" si="8"/>
        <v>3158290.7092000004</v>
      </c>
      <c r="N38" s="14">
        <f t="shared" si="7"/>
        <v>3158290.7092000004</v>
      </c>
      <c r="O38" s="12">
        <f t="shared" si="12"/>
        <v>3434131.1709000003</v>
      </c>
      <c r="P38" s="10">
        <f t="shared" si="9"/>
        <v>3434131.1709000003</v>
      </c>
    </row>
    <row r="39" spans="1:16" hidden="1" x14ac:dyDescent="0.25">
      <c r="A39" s="2" t="s">
        <v>39</v>
      </c>
      <c r="B39" s="2" t="s">
        <v>26</v>
      </c>
      <c r="C39" s="28" t="s">
        <v>37</v>
      </c>
      <c r="D39" s="143">
        <v>12566632.595000001</v>
      </c>
      <c r="E39" s="14">
        <v>10199781.066</v>
      </c>
      <c r="F39" s="149">
        <f t="shared" si="0"/>
        <v>0.81165586635024867</v>
      </c>
      <c r="G39" s="14">
        <f t="shared" si="10"/>
        <v>-146474.98999999836</v>
      </c>
      <c r="H39" s="10">
        <f t="shared" si="11"/>
        <v>-146474.98999999836</v>
      </c>
      <c r="I39" s="14">
        <f t="shared" si="4"/>
        <v>607522.96570000052</v>
      </c>
      <c r="J39" s="14">
        <f t="shared" si="5"/>
        <v>607522.96570000052</v>
      </c>
      <c r="K39" s="14">
        <f t="shared" si="6"/>
        <v>1235854.5954500008</v>
      </c>
      <c r="L39" s="14">
        <f t="shared" si="7"/>
        <v>1235854.5954500008</v>
      </c>
      <c r="M39" s="55">
        <f t="shared" si="8"/>
        <v>1864186.2252000012</v>
      </c>
      <c r="N39" s="14">
        <f t="shared" si="7"/>
        <v>1864186.2252000012</v>
      </c>
      <c r="O39" s="12">
        <f t="shared" si="12"/>
        <v>2366851.529000001</v>
      </c>
      <c r="P39" s="10">
        <f t="shared" si="9"/>
        <v>2366851.529000001</v>
      </c>
    </row>
    <row r="40" spans="1:16" hidden="1" x14ac:dyDescent="0.25">
      <c r="A40" s="2" t="s">
        <v>27</v>
      </c>
      <c r="B40" s="2" t="s">
        <v>26</v>
      </c>
      <c r="C40" s="28" t="s">
        <v>28</v>
      </c>
      <c r="D40" s="143">
        <v>13251518.692499999</v>
      </c>
      <c r="E40" s="14">
        <v>10898918.664700007</v>
      </c>
      <c r="F40" s="149">
        <f t="shared" si="0"/>
        <v>0.82246562960881608</v>
      </c>
      <c r="G40" s="14">
        <f t="shared" si="10"/>
        <v>-297703.71070000716</v>
      </c>
      <c r="H40" s="10">
        <f t="shared" si="11"/>
        <v>-297703.71070000716</v>
      </c>
      <c r="I40" s="14">
        <f t="shared" si="4"/>
        <v>497387.41084999219</v>
      </c>
      <c r="J40" s="14">
        <f t="shared" si="5"/>
        <v>497387.41084999219</v>
      </c>
      <c r="K40" s="14">
        <f t="shared" si="6"/>
        <v>1159963.3454749919</v>
      </c>
      <c r="L40" s="14">
        <f t="shared" si="7"/>
        <v>1159963.3454749919</v>
      </c>
      <c r="M40" s="55">
        <f t="shared" si="8"/>
        <v>1822539.2800999917</v>
      </c>
      <c r="N40" s="14">
        <f t="shared" si="7"/>
        <v>1822539.2800999917</v>
      </c>
      <c r="O40" s="12">
        <f t="shared" si="12"/>
        <v>2352600.0277999919</v>
      </c>
      <c r="P40" s="10">
        <f t="shared" si="9"/>
        <v>2352600.0277999919</v>
      </c>
    </row>
    <row r="41" spans="1:16" hidden="1" x14ac:dyDescent="0.25">
      <c r="A41" s="2" t="s">
        <v>25</v>
      </c>
      <c r="B41" s="2" t="s">
        <v>26</v>
      </c>
      <c r="C41" s="28" t="s">
        <v>37</v>
      </c>
      <c r="D41" s="143">
        <v>13946603.457500003</v>
      </c>
      <c r="E41" s="14">
        <v>14271547.352500003</v>
      </c>
      <c r="F41" s="149">
        <f t="shared" si="0"/>
        <v>1.0232991420448867</v>
      </c>
      <c r="G41" s="14">
        <f t="shared" si="10"/>
        <v>-3114264.5865000002</v>
      </c>
      <c r="H41" s="10">
        <f t="shared" si="11"/>
        <v>-3114264.5865000002</v>
      </c>
      <c r="I41" s="14">
        <f t="shared" si="4"/>
        <v>-2277468.3790499996</v>
      </c>
      <c r="J41" s="14">
        <f t="shared" si="5"/>
        <v>-2277468.3790499996</v>
      </c>
      <c r="K41" s="14">
        <f t="shared" si="6"/>
        <v>-1580138.2061749995</v>
      </c>
      <c r="L41" s="14">
        <f t="shared" si="7"/>
        <v>-1580138.2061749995</v>
      </c>
      <c r="M41" s="55">
        <f t="shared" si="8"/>
        <v>-882808.03329999931</v>
      </c>
      <c r="N41" s="14">
        <f t="shared" si="7"/>
        <v>-882808.03329999931</v>
      </c>
      <c r="O41" s="12">
        <f t="shared" si="12"/>
        <v>-324943.89499999955</v>
      </c>
      <c r="P41" s="10">
        <f t="shared" si="9"/>
        <v>-324943.89499999955</v>
      </c>
    </row>
    <row r="42" spans="1:16" hidden="1" x14ac:dyDescent="0.25">
      <c r="A42" s="2" t="s">
        <v>36</v>
      </c>
      <c r="B42" s="2" t="s">
        <v>26</v>
      </c>
      <c r="C42" s="28" t="s">
        <v>37</v>
      </c>
      <c r="D42" s="143">
        <v>14165696.534999998</v>
      </c>
      <c r="E42" s="14">
        <v>12193295.077400001</v>
      </c>
      <c r="F42" s="149">
        <f t="shared" si="0"/>
        <v>0.86076212682329656</v>
      </c>
      <c r="G42" s="14">
        <f t="shared" si="10"/>
        <v>-860737.84940000065</v>
      </c>
      <c r="H42" s="10">
        <f t="shared" si="11"/>
        <v>-860737.84940000065</v>
      </c>
      <c r="I42" s="14">
        <f t="shared" si="4"/>
        <v>-10796.057300003245</v>
      </c>
      <c r="J42" s="14">
        <f t="shared" si="5"/>
        <v>-10796.057300003245</v>
      </c>
      <c r="K42" s="14">
        <f t="shared" si="6"/>
        <v>697488.76944999769</v>
      </c>
      <c r="L42" s="14">
        <f t="shared" si="7"/>
        <v>697488.76944999769</v>
      </c>
      <c r="M42" s="55">
        <f t="shared" si="8"/>
        <v>1405773.5961999968</v>
      </c>
      <c r="N42" s="14">
        <f t="shared" si="7"/>
        <v>1405773.5961999968</v>
      </c>
      <c r="O42" s="12">
        <f t="shared" si="12"/>
        <v>1972401.4575999975</v>
      </c>
      <c r="P42" s="10">
        <f t="shared" si="9"/>
        <v>1972401.4575999975</v>
      </c>
    </row>
    <row r="43" spans="1:16" hidden="1" x14ac:dyDescent="0.25">
      <c r="A43" s="2" t="s">
        <v>34</v>
      </c>
      <c r="B43" s="2" t="s">
        <v>26</v>
      </c>
      <c r="C43" s="28" t="s">
        <v>35</v>
      </c>
      <c r="D43" s="143">
        <v>15861346.319999998</v>
      </c>
      <c r="E43" s="14">
        <v>10788311.223099999</v>
      </c>
      <c r="F43" s="149">
        <f t="shared" si="0"/>
        <v>0.68016365101975784</v>
      </c>
      <c r="G43" s="14">
        <f t="shared" si="10"/>
        <v>1900765.8329000007</v>
      </c>
      <c r="H43" s="10">
        <f t="shared" si="11"/>
        <v>1900765.8329000007</v>
      </c>
      <c r="I43" s="14">
        <f t="shared" si="4"/>
        <v>2852446.6120999996</v>
      </c>
      <c r="J43" s="14">
        <f t="shared" si="5"/>
        <v>2852446.6120999996</v>
      </c>
      <c r="K43" s="14">
        <f t="shared" si="6"/>
        <v>3645513.9280999992</v>
      </c>
      <c r="L43" s="14">
        <f t="shared" si="7"/>
        <v>3645513.9280999992</v>
      </c>
      <c r="M43" s="55">
        <f t="shared" si="8"/>
        <v>4438581.2440999988</v>
      </c>
      <c r="N43" s="14">
        <f t="shared" si="7"/>
        <v>4438581.2440999988</v>
      </c>
      <c r="O43" s="12">
        <f t="shared" si="12"/>
        <v>5073035.0968999993</v>
      </c>
      <c r="P43" s="10">
        <f t="shared" si="9"/>
        <v>5073035.0968999993</v>
      </c>
    </row>
    <row r="44" spans="1:16" hidden="1" x14ac:dyDescent="0.25">
      <c r="A44" s="2" t="s">
        <v>32</v>
      </c>
      <c r="B44" s="2" t="s">
        <v>26</v>
      </c>
      <c r="C44" s="28" t="s">
        <v>33</v>
      </c>
      <c r="D44" s="143">
        <v>24534221.565000005</v>
      </c>
      <c r="E44" s="14">
        <v>19261307.179400008</v>
      </c>
      <c r="F44" s="149">
        <f t="shared" si="0"/>
        <v>0.78507920572779766</v>
      </c>
      <c r="G44" s="14">
        <f t="shared" si="10"/>
        <v>366070.07259999588</v>
      </c>
      <c r="H44" s="10">
        <f t="shared" si="11"/>
        <v>366070.07259999588</v>
      </c>
      <c r="I44" s="14">
        <f t="shared" si="4"/>
        <v>1838123.3664999977</v>
      </c>
      <c r="J44" s="14">
        <f t="shared" si="5"/>
        <v>1838123.3664999977</v>
      </c>
      <c r="K44" s="14">
        <f t="shared" si="6"/>
        <v>3064834.4447499961</v>
      </c>
      <c r="L44" s="14">
        <f t="shared" si="7"/>
        <v>3064834.4447499961</v>
      </c>
      <c r="M44" s="55">
        <f t="shared" si="8"/>
        <v>4291545.5229999945</v>
      </c>
      <c r="N44" s="14">
        <f t="shared" si="7"/>
        <v>4291545.5229999945</v>
      </c>
      <c r="O44" s="12">
        <f t="shared" si="12"/>
        <v>5272914.3855999969</v>
      </c>
      <c r="P44" s="10">
        <f t="shared" si="9"/>
        <v>5272914.3855999969</v>
      </c>
    </row>
    <row r="45" spans="1:16" hidden="1" x14ac:dyDescent="0.25">
      <c r="A45" s="2" t="s">
        <v>30</v>
      </c>
      <c r="B45" s="2" t="s">
        <v>26</v>
      </c>
      <c r="C45" s="28" t="s">
        <v>31</v>
      </c>
      <c r="D45" s="143">
        <v>24518113.522500008</v>
      </c>
      <c r="E45" s="14">
        <v>22831525.878300004</v>
      </c>
      <c r="F45" s="149">
        <f t="shared" si="0"/>
        <v>0.93121054592343566</v>
      </c>
      <c r="G45" s="14">
        <f t="shared" si="10"/>
        <v>-3217035.0602999963</v>
      </c>
      <c r="H45" s="10">
        <f t="shared" si="11"/>
        <v>-3217035.0602999963</v>
      </c>
      <c r="I45" s="14">
        <f t="shared" si="4"/>
        <v>-1745948.2489499971</v>
      </c>
      <c r="J45" s="14">
        <f t="shared" si="5"/>
        <v>-1745948.2489499971</v>
      </c>
      <c r="K45" s="14">
        <f t="shared" si="6"/>
        <v>-520042.57282499596</v>
      </c>
      <c r="L45" s="14">
        <f t="shared" si="7"/>
        <v>-520042.57282499596</v>
      </c>
      <c r="M45" s="55">
        <f t="shared" si="8"/>
        <v>705863.1033000052</v>
      </c>
      <c r="N45" s="14">
        <f t="shared" si="7"/>
        <v>705863.1033000052</v>
      </c>
      <c r="O45" s="12">
        <f t="shared" si="12"/>
        <v>1686587.6442000046</v>
      </c>
      <c r="P45" s="10">
        <f t="shared" si="9"/>
        <v>1686587.6442000046</v>
      </c>
    </row>
    <row r="46" spans="1:16" hidden="1" x14ac:dyDescent="0.25">
      <c r="A46" s="2" t="s">
        <v>179</v>
      </c>
      <c r="B46" s="2" t="s">
        <v>41</v>
      </c>
      <c r="C46" s="28" t="s">
        <v>54</v>
      </c>
      <c r="D46" s="143">
        <v>8345031.4650000017</v>
      </c>
      <c r="E46" s="14">
        <v>7726431.6413999982</v>
      </c>
      <c r="F46" s="149">
        <f t="shared" si="0"/>
        <v>0.92587208014799216</v>
      </c>
      <c r="G46" s="14">
        <f t="shared" si="10"/>
        <v>-1050406.4693999961</v>
      </c>
      <c r="H46" s="10">
        <f t="shared" si="11"/>
        <v>-1050406.4693999961</v>
      </c>
      <c r="I46" s="14">
        <f t="shared" si="4"/>
        <v>-549704.5814999966</v>
      </c>
      <c r="J46" s="14">
        <f t="shared" si="5"/>
        <v>-549704.5814999966</v>
      </c>
      <c r="K46" s="14">
        <f t="shared" si="6"/>
        <v>-132453.00824999623</v>
      </c>
      <c r="L46" s="14">
        <f t="shared" si="7"/>
        <v>-132453.00824999623</v>
      </c>
      <c r="M46" s="55">
        <f t="shared" si="8"/>
        <v>284798.5650000032</v>
      </c>
      <c r="N46" s="14">
        <f t="shared" si="7"/>
        <v>284798.5650000032</v>
      </c>
      <c r="O46" s="12">
        <f t="shared" si="12"/>
        <v>618599.8236000035</v>
      </c>
      <c r="P46" s="10">
        <f t="shared" si="9"/>
        <v>618599.8236000035</v>
      </c>
    </row>
    <row r="47" spans="1:16" hidden="1" x14ac:dyDescent="0.25">
      <c r="A47" s="2" t="s">
        <v>48</v>
      </c>
      <c r="B47" s="2" t="s">
        <v>41</v>
      </c>
      <c r="C47" s="28" t="s">
        <v>49</v>
      </c>
      <c r="D47" s="143">
        <v>3301990.7650000001</v>
      </c>
      <c r="E47" s="14">
        <v>2116840.5845999997</v>
      </c>
      <c r="F47" s="149">
        <f t="shared" si="0"/>
        <v>0.64108010447448949</v>
      </c>
      <c r="G47" s="14">
        <f t="shared" si="10"/>
        <v>524752.02740000049</v>
      </c>
      <c r="H47" s="10">
        <f t="shared" si="11"/>
        <v>524752.02740000049</v>
      </c>
      <c r="I47" s="14">
        <f t="shared" si="4"/>
        <v>722871.47330000019</v>
      </c>
      <c r="J47" s="14">
        <f t="shared" si="5"/>
        <v>722871.47330000019</v>
      </c>
      <c r="K47" s="14">
        <f t="shared" si="6"/>
        <v>887971.0115500004</v>
      </c>
      <c r="L47" s="14">
        <f t="shared" si="7"/>
        <v>887971.0115500004</v>
      </c>
      <c r="M47" s="55">
        <f t="shared" si="8"/>
        <v>1053070.5498000002</v>
      </c>
      <c r="N47" s="14">
        <f t="shared" si="7"/>
        <v>1053070.5498000002</v>
      </c>
      <c r="O47" s="12">
        <f t="shared" si="12"/>
        <v>1185150.1804000004</v>
      </c>
      <c r="P47" s="10">
        <f t="shared" si="9"/>
        <v>1185150.1804000004</v>
      </c>
    </row>
    <row r="48" spans="1:16" hidden="1" x14ac:dyDescent="0.25">
      <c r="A48" s="2" t="s">
        <v>57</v>
      </c>
      <c r="B48" s="2" t="s">
        <v>41</v>
      </c>
      <c r="C48" s="28" t="s">
        <v>44</v>
      </c>
      <c r="D48" s="143">
        <v>5476783.3249999993</v>
      </c>
      <c r="E48" s="14">
        <v>2431169.9340999997</v>
      </c>
      <c r="F48" s="149">
        <f t="shared" si="0"/>
        <v>0.4439047137399762</v>
      </c>
      <c r="G48" s="14">
        <f t="shared" si="10"/>
        <v>1950256.7258999995</v>
      </c>
      <c r="H48" s="10">
        <f t="shared" si="11"/>
        <v>1950256.7258999995</v>
      </c>
      <c r="I48" s="14">
        <f t="shared" si="4"/>
        <v>2278863.7253999994</v>
      </c>
      <c r="J48" s="14">
        <f t="shared" si="5"/>
        <v>2278863.7253999994</v>
      </c>
      <c r="K48" s="14">
        <f t="shared" si="6"/>
        <v>2552702.8916500001</v>
      </c>
      <c r="L48" s="14">
        <f t="shared" si="7"/>
        <v>2552702.8916500001</v>
      </c>
      <c r="M48" s="55">
        <f t="shared" si="8"/>
        <v>2826542.057899999</v>
      </c>
      <c r="N48" s="14">
        <f t="shared" si="7"/>
        <v>2826542.057899999</v>
      </c>
      <c r="O48" s="12">
        <f t="shared" si="12"/>
        <v>3045613.3908999995</v>
      </c>
      <c r="P48" s="10">
        <f t="shared" si="9"/>
        <v>3045613.3908999995</v>
      </c>
    </row>
    <row r="49" spans="1:16" hidden="1" x14ac:dyDescent="0.25">
      <c r="A49" s="2" t="s">
        <v>59</v>
      </c>
      <c r="B49" s="2" t="s">
        <v>41</v>
      </c>
      <c r="C49" s="28" t="s">
        <v>42</v>
      </c>
      <c r="D49" s="143">
        <v>8701407.0325000025</v>
      </c>
      <c r="E49" s="14">
        <v>6980427.608</v>
      </c>
      <c r="F49" s="149">
        <f t="shared" si="0"/>
        <v>0.80221825986623829</v>
      </c>
      <c r="G49" s="14">
        <f t="shared" si="10"/>
        <v>-19301.981999997981</v>
      </c>
      <c r="H49" s="10">
        <f t="shared" si="11"/>
        <v>-19301.981999997981</v>
      </c>
      <c r="I49" s="14">
        <f t="shared" si="4"/>
        <v>502782.43995000236</v>
      </c>
      <c r="J49" s="14">
        <f t="shared" si="5"/>
        <v>502782.43995000236</v>
      </c>
      <c r="K49" s="14">
        <f t="shared" si="6"/>
        <v>937852.79157500248</v>
      </c>
      <c r="L49" s="14">
        <f t="shared" si="7"/>
        <v>937852.79157500248</v>
      </c>
      <c r="M49" s="55">
        <f t="shared" si="8"/>
        <v>1372923.1432000017</v>
      </c>
      <c r="N49" s="14">
        <f t="shared" si="7"/>
        <v>1372923.1432000017</v>
      </c>
      <c r="O49" s="12">
        <f t="shared" si="12"/>
        <v>1720979.4245000025</v>
      </c>
      <c r="P49" s="10">
        <f t="shared" si="9"/>
        <v>1720979.4245000025</v>
      </c>
    </row>
    <row r="50" spans="1:16" hidden="1" x14ac:dyDescent="0.25">
      <c r="A50" s="2" t="s">
        <v>52</v>
      </c>
      <c r="B50" s="2" t="s">
        <v>41</v>
      </c>
      <c r="C50" s="28" t="s">
        <v>49</v>
      </c>
      <c r="D50" s="143">
        <v>8706647.3650000002</v>
      </c>
      <c r="E50" s="14">
        <v>4634571.1052000001</v>
      </c>
      <c r="F50" s="149">
        <f t="shared" si="0"/>
        <v>0.53230260867467671</v>
      </c>
      <c r="G50" s="14">
        <f t="shared" si="10"/>
        <v>2330746.7868000008</v>
      </c>
      <c r="H50" s="10">
        <f t="shared" si="11"/>
        <v>2330746.7868000008</v>
      </c>
      <c r="I50" s="14">
        <f t="shared" si="4"/>
        <v>2853145.6287000002</v>
      </c>
      <c r="J50" s="14">
        <f t="shared" si="5"/>
        <v>2853145.6287000002</v>
      </c>
      <c r="K50" s="14">
        <f t="shared" si="6"/>
        <v>3288477.9969500005</v>
      </c>
      <c r="L50" s="14">
        <f t="shared" si="7"/>
        <v>3288477.9969500005</v>
      </c>
      <c r="M50" s="55">
        <f t="shared" si="8"/>
        <v>3723810.3651999999</v>
      </c>
      <c r="N50" s="14">
        <f t="shared" si="7"/>
        <v>3723810.3651999999</v>
      </c>
      <c r="O50" s="12">
        <f t="shared" si="12"/>
        <v>4072076.2598000001</v>
      </c>
      <c r="P50" s="10">
        <f t="shared" si="9"/>
        <v>4072076.2598000001</v>
      </c>
    </row>
    <row r="51" spans="1:16" hidden="1" x14ac:dyDescent="0.25">
      <c r="A51" s="2" t="s">
        <v>58</v>
      </c>
      <c r="B51" s="2" t="s">
        <v>41</v>
      </c>
      <c r="C51" s="28" t="s">
        <v>56</v>
      </c>
      <c r="D51" s="143">
        <v>10010925.502499999</v>
      </c>
      <c r="E51" s="14">
        <v>6089831.8042000011</v>
      </c>
      <c r="F51" s="149">
        <f t="shared" si="0"/>
        <v>0.60831856182320054</v>
      </c>
      <c r="G51" s="14">
        <f t="shared" si="10"/>
        <v>1918908.5977999987</v>
      </c>
      <c r="H51" s="10">
        <f t="shared" si="11"/>
        <v>1918908.5977999987</v>
      </c>
      <c r="I51" s="14">
        <f t="shared" si="4"/>
        <v>2519564.1279499978</v>
      </c>
      <c r="J51" s="14">
        <f t="shared" si="5"/>
        <v>2519564.1279499978</v>
      </c>
      <c r="K51" s="14">
        <f t="shared" si="6"/>
        <v>3020110.4030749984</v>
      </c>
      <c r="L51" s="14">
        <f t="shared" si="7"/>
        <v>3020110.4030749984</v>
      </c>
      <c r="M51" s="55">
        <f t="shared" si="8"/>
        <v>3520656.6781999972</v>
      </c>
      <c r="N51" s="14">
        <f t="shared" si="7"/>
        <v>3520656.6781999972</v>
      </c>
      <c r="O51" s="12">
        <f t="shared" si="12"/>
        <v>3921093.6982999984</v>
      </c>
      <c r="P51" s="10">
        <f t="shared" si="9"/>
        <v>3921093.6982999984</v>
      </c>
    </row>
    <row r="52" spans="1:16" hidden="1" x14ac:dyDescent="0.25">
      <c r="A52" s="152" t="s">
        <v>1367</v>
      </c>
      <c r="B52" s="2" t="s">
        <v>41</v>
      </c>
      <c r="C52" s="28" t="s">
        <v>46</v>
      </c>
      <c r="D52" s="143">
        <v>7267570.8875000011</v>
      </c>
      <c r="E52" s="14">
        <v>5750409.4236999992</v>
      </c>
      <c r="F52" s="149">
        <f t="shared" si="0"/>
        <v>0.79124228889057369</v>
      </c>
      <c r="G52" s="14">
        <f t="shared" si="10"/>
        <v>63647.286300001666</v>
      </c>
      <c r="H52" s="10">
        <f t="shared" si="11"/>
        <v>63647.286300001666</v>
      </c>
      <c r="I52" s="14">
        <f t="shared" si="4"/>
        <v>499701.53955000173</v>
      </c>
      <c r="J52" s="14">
        <f t="shared" si="5"/>
        <v>499701.53955000173</v>
      </c>
      <c r="K52" s="14">
        <f t="shared" si="6"/>
        <v>863080.08392500225</v>
      </c>
      <c r="L52" s="14">
        <f t="shared" si="7"/>
        <v>863080.08392500225</v>
      </c>
      <c r="M52" s="55">
        <f t="shared" si="8"/>
        <v>1226458.6283000018</v>
      </c>
      <c r="N52" s="14">
        <f t="shared" si="7"/>
        <v>1226458.6283000018</v>
      </c>
      <c r="O52" s="12">
        <f t="shared" si="12"/>
        <v>1517161.4638000019</v>
      </c>
      <c r="P52" s="10">
        <f t="shared" si="9"/>
        <v>1517161.4638000019</v>
      </c>
    </row>
    <row r="53" spans="1:16" hidden="1" x14ac:dyDescent="0.25">
      <c r="A53" s="2" t="s">
        <v>47</v>
      </c>
      <c r="B53" s="2" t="s">
        <v>41</v>
      </c>
      <c r="C53" s="28" t="s">
        <v>46</v>
      </c>
      <c r="D53" s="143">
        <v>8466647.432500001</v>
      </c>
      <c r="E53" s="14">
        <v>7136772.5005999999</v>
      </c>
      <c r="F53" s="149">
        <f t="shared" si="0"/>
        <v>0.84292780082052854</v>
      </c>
      <c r="G53" s="14">
        <f t="shared" si="10"/>
        <v>-363454.55459999852</v>
      </c>
      <c r="H53" s="10">
        <f t="shared" si="11"/>
        <v>-363454.55459999852</v>
      </c>
      <c r="I53" s="14">
        <f t="shared" si="4"/>
        <v>144544.29135000054</v>
      </c>
      <c r="J53" s="14">
        <f t="shared" si="5"/>
        <v>144544.29135000054</v>
      </c>
      <c r="K53" s="14">
        <f t="shared" si="6"/>
        <v>567876.66297500115</v>
      </c>
      <c r="L53" s="14">
        <f t="shared" si="7"/>
        <v>567876.66297500115</v>
      </c>
      <c r="M53" s="55">
        <f t="shared" si="8"/>
        <v>991209.03460000083</v>
      </c>
      <c r="N53" s="14">
        <f t="shared" si="7"/>
        <v>991209.03460000083</v>
      </c>
      <c r="O53" s="12">
        <f t="shared" si="12"/>
        <v>1329874.9319000011</v>
      </c>
      <c r="P53" s="10">
        <f t="shared" si="9"/>
        <v>1329874.9319000011</v>
      </c>
    </row>
    <row r="54" spans="1:16" hidden="1" x14ac:dyDescent="0.25">
      <c r="A54" s="2" t="s">
        <v>50</v>
      </c>
      <c r="B54" s="2" t="s">
        <v>41</v>
      </c>
      <c r="C54" s="28" t="s">
        <v>51</v>
      </c>
      <c r="D54" s="143">
        <v>11256993.005000001</v>
      </c>
      <c r="E54" s="14">
        <v>7006039.3905000044</v>
      </c>
      <c r="F54" s="149">
        <f t="shared" si="0"/>
        <v>0.62237219010335554</v>
      </c>
      <c r="G54" s="14">
        <f t="shared" si="10"/>
        <v>1999555.0134999966</v>
      </c>
      <c r="H54" s="10">
        <f t="shared" si="11"/>
        <v>1999555.0134999966</v>
      </c>
      <c r="I54" s="14">
        <f t="shared" si="4"/>
        <v>2674974.5937999962</v>
      </c>
      <c r="J54" s="14">
        <f t="shared" si="5"/>
        <v>2674974.5937999962</v>
      </c>
      <c r="K54" s="14">
        <f t="shared" si="6"/>
        <v>3237824.2440499971</v>
      </c>
      <c r="L54" s="14">
        <f t="shared" si="7"/>
        <v>3237824.2440499971</v>
      </c>
      <c r="M54" s="55">
        <f t="shared" si="8"/>
        <v>3800673.8942999961</v>
      </c>
      <c r="N54" s="14">
        <f t="shared" si="7"/>
        <v>3800673.8942999961</v>
      </c>
      <c r="O54" s="12">
        <f t="shared" si="12"/>
        <v>4250953.6144999964</v>
      </c>
      <c r="P54" s="10">
        <f t="shared" si="9"/>
        <v>4250953.6144999964</v>
      </c>
    </row>
    <row r="55" spans="1:16" hidden="1" x14ac:dyDescent="0.25">
      <c r="A55" s="53" t="s">
        <v>43</v>
      </c>
      <c r="B55" s="2" t="s">
        <v>41</v>
      </c>
      <c r="C55" s="28" t="s">
        <v>44</v>
      </c>
      <c r="D55" s="143">
        <v>8730470.0625000019</v>
      </c>
      <c r="E55" s="14">
        <v>2377881.984699999</v>
      </c>
      <c r="F55" s="149">
        <f t="shared" si="0"/>
        <v>0.27236585976208982</v>
      </c>
      <c r="G55" s="14">
        <f t="shared" si="10"/>
        <v>4606494.0653000027</v>
      </c>
      <c r="H55" s="10">
        <f t="shared" si="11"/>
        <v>4606494.0653000027</v>
      </c>
      <c r="I55" s="14">
        <f t="shared" si="4"/>
        <v>5130322.2690500021</v>
      </c>
      <c r="J55" s="14">
        <f t="shared" si="5"/>
        <v>5130322.2690500021</v>
      </c>
      <c r="K55" s="14">
        <f t="shared" si="6"/>
        <v>5566845.7721750028</v>
      </c>
      <c r="L55" s="14">
        <f t="shared" si="7"/>
        <v>5566845.7721750028</v>
      </c>
      <c r="M55" s="55">
        <f t="shared" si="8"/>
        <v>6003369.2753000027</v>
      </c>
      <c r="N55" s="14">
        <f t="shared" si="7"/>
        <v>6003369.2753000027</v>
      </c>
      <c r="O55" s="12">
        <f t="shared" si="12"/>
        <v>6352588.0778000029</v>
      </c>
      <c r="P55" s="10">
        <f t="shared" si="9"/>
        <v>6352588.0778000029</v>
      </c>
    </row>
    <row r="56" spans="1:16" hidden="1" x14ac:dyDescent="0.25">
      <c r="A56" s="2" t="s">
        <v>53</v>
      </c>
      <c r="B56" s="2" t="s">
        <v>41</v>
      </c>
      <c r="C56" s="28" t="s">
        <v>54</v>
      </c>
      <c r="D56" s="143">
        <v>12287766.645</v>
      </c>
      <c r="E56" s="14">
        <v>10741804.986900002</v>
      </c>
      <c r="F56" s="149">
        <f t="shared" si="0"/>
        <v>0.87418692893805372</v>
      </c>
      <c r="G56" s="14">
        <f t="shared" si="10"/>
        <v>-911591.67090000212</v>
      </c>
      <c r="H56" s="10">
        <f t="shared" si="11"/>
        <v>-911591.67090000212</v>
      </c>
      <c r="I56" s="14">
        <f t="shared" si="4"/>
        <v>-174325.67220000178</v>
      </c>
      <c r="J56" s="14">
        <f t="shared" si="5"/>
        <v>-174325.67220000178</v>
      </c>
      <c r="K56" s="14">
        <f t="shared" si="6"/>
        <v>440062.66004999913</v>
      </c>
      <c r="L56" s="14">
        <f t="shared" si="7"/>
        <v>440062.66004999913</v>
      </c>
      <c r="M56" s="55">
        <f t="shared" si="8"/>
        <v>1054450.9922999982</v>
      </c>
      <c r="N56" s="14">
        <f t="shared" si="7"/>
        <v>1054450.9922999982</v>
      </c>
      <c r="O56" s="12">
        <f t="shared" si="12"/>
        <v>1545961.6580999978</v>
      </c>
      <c r="P56" s="10">
        <f t="shared" si="9"/>
        <v>1545961.6580999978</v>
      </c>
    </row>
    <row r="57" spans="1:16" hidden="1" x14ac:dyDescent="0.25">
      <c r="A57" s="2" t="s">
        <v>55</v>
      </c>
      <c r="B57" s="2" t="s">
        <v>41</v>
      </c>
      <c r="C57" s="28" t="s">
        <v>56</v>
      </c>
      <c r="D57" s="143">
        <v>14840546.882499998</v>
      </c>
      <c r="E57" s="14">
        <v>15679014.143900011</v>
      </c>
      <c r="F57" s="149">
        <f t="shared" si="0"/>
        <v>1.0564984072378583</v>
      </c>
      <c r="G57" s="14">
        <f t="shared" si="10"/>
        <v>-3806576.6379000116</v>
      </c>
      <c r="H57" s="10">
        <f t="shared" si="11"/>
        <v>-3806576.6379000116</v>
      </c>
      <c r="I57" s="14">
        <f t="shared" si="4"/>
        <v>-2916143.8249500114</v>
      </c>
      <c r="J57" s="14">
        <f t="shared" si="5"/>
        <v>-2916143.8249500114</v>
      </c>
      <c r="K57" s="14">
        <f t="shared" si="6"/>
        <v>-2174116.4808250125</v>
      </c>
      <c r="L57" s="14">
        <f t="shared" si="7"/>
        <v>-2174116.4808250125</v>
      </c>
      <c r="M57" s="55">
        <f t="shared" si="8"/>
        <v>-1432089.1367000137</v>
      </c>
      <c r="N57" s="14">
        <f t="shared" si="7"/>
        <v>-1432089.1367000137</v>
      </c>
      <c r="O57" s="12">
        <f t="shared" si="12"/>
        <v>-838467.2614000123</v>
      </c>
      <c r="P57" s="10">
        <f t="shared" si="9"/>
        <v>-838467.2614000123</v>
      </c>
    </row>
    <row r="58" spans="1:16" hidden="1" x14ac:dyDescent="0.25">
      <c r="A58" s="2" t="s">
        <v>40</v>
      </c>
      <c r="B58" s="2" t="s">
        <v>41</v>
      </c>
      <c r="C58" s="28" t="s">
        <v>42</v>
      </c>
      <c r="D58" s="143">
        <v>13685259.6625</v>
      </c>
      <c r="E58" s="14">
        <v>11488620.201300003</v>
      </c>
      <c r="F58" s="149">
        <f t="shared" si="0"/>
        <v>0.8394886530929937</v>
      </c>
      <c r="G58" s="14">
        <f t="shared" si="10"/>
        <v>-540412.47130000219</v>
      </c>
      <c r="H58" s="10">
        <f t="shared" si="11"/>
        <v>-540412.47130000219</v>
      </c>
      <c r="I58" s="14">
        <f t="shared" si="4"/>
        <v>280703.10844999738</v>
      </c>
      <c r="J58" s="14">
        <f t="shared" si="5"/>
        <v>280703.10844999738</v>
      </c>
      <c r="K58" s="14">
        <f t="shared" si="6"/>
        <v>964966.09157499671</v>
      </c>
      <c r="L58" s="14">
        <f t="shared" si="7"/>
        <v>964966.09157499671</v>
      </c>
      <c r="M58" s="55">
        <f t="shared" si="8"/>
        <v>1649229.074699996</v>
      </c>
      <c r="N58" s="14">
        <f t="shared" si="7"/>
        <v>1649229.074699996</v>
      </c>
      <c r="O58" s="12">
        <f t="shared" si="12"/>
        <v>2196639.461199997</v>
      </c>
      <c r="P58" s="10">
        <f t="shared" si="9"/>
        <v>2196639.461199997</v>
      </c>
    </row>
    <row r="59" spans="1:16" hidden="1" x14ac:dyDescent="0.25">
      <c r="A59" s="2" t="s">
        <v>166</v>
      </c>
      <c r="B59" s="2" t="s">
        <v>172</v>
      </c>
      <c r="C59" s="28" t="s">
        <v>63</v>
      </c>
      <c r="D59" s="143">
        <v>3370040.5299999993</v>
      </c>
      <c r="E59" s="14">
        <v>2934003.3735999996</v>
      </c>
      <c r="F59" s="149">
        <f t="shared" si="0"/>
        <v>0.87061367585392224</v>
      </c>
      <c r="G59" s="14">
        <f t="shared" si="10"/>
        <v>-237970.94959999993</v>
      </c>
      <c r="H59" s="10">
        <f t="shared" si="11"/>
        <v>-237970.94959999993</v>
      </c>
      <c r="I59" s="14">
        <f t="shared" si="4"/>
        <v>-35768.517800000031</v>
      </c>
      <c r="J59" s="14">
        <f t="shared" si="5"/>
        <v>-35768.517800000031</v>
      </c>
      <c r="K59" s="14">
        <f t="shared" si="6"/>
        <v>132733.50870000012</v>
      </c>
      <c r="L59" s="14">
        <f t="shared" si="7"/>
        <v>132733.50870000012</v>
      </c>
      <c r="M59" s="55">
        <f t="shared" si="8"/>
        <v>301235.53519999981</v>
      </c>
      <c r="N59" s="14">
        <f t="shared" si="7"/>
        <v>301235.53519999981</v>
      </c>
      <c r="O59" s="12">
        <f t="shared" si="12"/>
        <v>436037.15639999975</v>
      </c>
      <c r="P59" s="10">
        <f t="shared" si="9"/>
        <v>436037.15639999975</v>
      </c>
    </row>
    <row r="60" spans="1:16" hidden="1" x14ac:dyDescent="0.25">
      <c r="A60" s="2" t="s">
        <v>160</v>
      </c>
      <c r="B60" s="2" t="s">
        <v>172</v>
      </c>
      <c r="C60" s="28" t="s">
        <v>61</v>
      </c>
      <c r="D60" s="143">
        <v>3581574.1349999993</v>
      </c>
      <c r="E60" s="14">
        <v>2947961.8503999985</v>
      </c>
      <c r="F60" s="149">
        <f t="shared" si="0"/>
        <v>0.82309111560523351</v>
      </c>
      <c r="G60" s="14">
        <f t="shared" si="10"/>
        <v>-82702.542399998754</v>
      </c>
      <c r="H60" s="10">
        <f t="shared" si="11"/>
        <v>-82702.542399998754</v>
      </c>
      <c r="I60" s="14">
        <f t="shared" si="4"/>
        <v>132191.90570000093</v>
      </c>
      <c r="J60" s="14">
        <f t="shared" si="5"/>
        <v>132191.90570000093</v>
      </c>
      <c r="K60" s="14">
        <f t="shared" si="6"/>
        <v>311270.61245000083</v>
      </c>
      <c r="L60" s="14">
        <f t="shared" si="7"/>
        <v>311270.61245000083</v>
      </c>
      <c r="M60" s="55">
        <f t="shared" si="8"/>
        <v>490349.31920000073</v>
      </c>
      <c r="N60" s="14">
        <f t="shared" si="7"/>
        <v>490349.31920000073</v>
      </c>
      <c r="O60" s="12">
        <f t="shared" si="12"/>
        <v>633612.28460000083</v>
      </c>
      <c r="P60" s="10">
        <f t="shared" si="9"/>
        <v>633612.28460000083</v>
      </c>
    </row>
    <row r="61" spans="1:16" hidden="1" x14ac:dyDescent="0.25">
      <c r="A61" s="2" t="s">
        <v>163</v>
      </c>
      <c r="B61" s="2" t="s">
        <v>172</v>
      </c>
      <c r="C61" s="28" t="s">
        <v>62</v>
      </c>
      <c r="D61" s="143">
        <v>6857648.3550000014</v>
      </c>
      <c r="E61" s="14">
        <v>5404860.3353000004</v>
      </c>
      <c r="F61" s="149">
        <f t="shared" si="0"/>
        <v>0.78815069765997059</v>
      </c>
      <c r="G61" s="14">
        <f t="shared" si="10"/>
        <v>81258.348700000905</v>
      </c>
      <c r="H61" s="10">
        <f t="shared" si="11"/>
        <v>81258.348700000905</v>
      </c>
      <c r="I61" s="14">
        <f t="shared" si="4"/>
        <v>492717.25000000093</v>
      </c>
      <c r="J61" s="14">
        <f t="shared" si="5"/>
        <v>492717.25000000093</v>
      </c>
      <c r="K61" s="14">
        <f t="shared" si="6"/>
        <v>835599.66775000095</v>
      </c>
      <c r="L61" s="14">
        <f t="shared" si="7"/>
        <v>835599.66775000095</v>
      </c>
      <c r="M61" s="55">
        <f t="shared" si="8"/>
        <v>1178482.085500001</v>
      </c>
      <c r="N61" s="14">
        <f t="shared" si="7"/>
        <v>1178482.085500001</v>
      </c>
      <c r="O61" s="12">
        <f t="shared" si="12"/>
        <v>1452788.019700001</v>
      </c>
      <c r="P61" s="10">
        <f t="shared" si="9"/>
        <v>1452788.019700001</v>
      </c>
    </row>
    <row r="62" spans="1:16" hidden="1" x14ac:dyDescent="0.25">
      <c r="A62" s="2" t="s">
        <v>169</v>
      </c>
      <c r="B62" s="2" t="s">
        <v>172</v>
      </c>
      <c r="C62" s="28" t="s">
        <v>64</v>
      </c>
      <c r="D62" s="143">
        <v>8145439.7800000021</v>
      </c>
      <c r="E62" s="14">
        <v>7881376.3267000001</v>
      </c>
      <c r="F62" s="149">
        <f t="shared" si="0"/>
        <v>0.96758143692273402</v>
      </c>
      <c r="G62" s="14">
        <f t="shared" si="10"/>
        <v>-1365024.5026999982</v>
      </c>
      <c r="H62" s="10">
        <f t="shared" si="11"/>
        <v>-1365024.5026999982</v>
      </c>
      <c r="I62" s="14">
        <f t="shared" si="4"/>
        <v>-876298.11589999869</v>
      </c>
      <c r="J62" s="14">
        <f t="shared" si="5"/>
        <v>-876298.11589999869</v>
      </c>
      <c r="K62" s="14">
        <f t="shared" si="6"/>
        <v>-469026.1268999977</v>
      </c>
      <c r="L62" s="14">
        <f t="shared" si="7"/>
        <v>-469026.1268999977</v>
      </c>
      <c r="M62" s="55">
        <f t="shared" si="8"/>
        <v>-61754.137899998575</v>
      </c>
      <c r="N62" s="14">
        <f t="shared" si="7"/>
        <v>-61754.137899998575</v>
      </c>
      <c r="O62" s="12">
        <f t="shared" si="12"/>
        <v>264063.45330000203</v>
      </c>
      <c r="P62" s="10">
        <f t="shared" si="9"/>
        <v>264063.45330000203</v>
      </c>
    </row>
    <row r="63" spans="1:16" hidden="1" x14ac:dyDescent="0.25">
      <c r="A63" s="2" t="s">
        <v>170</v>
      </c>
      <c r="B63" s="2" t="s">
        <v>172</v>
      </c>
      <c r="C63" s="28" t="s">
        <v>64</v>
      </c>
      <c r="D63" s="143">
        <v>7536549.3224999979</v>
      </c>
      <c r="E63" s="14">
        <v>6607920.3748000003</v>
      </c>
      <c r="F63" s="149">
        <f t="shared" si="0"/>
        <v>0.87678327203039441</v>
      </c>
      <c r="G63" s="14">
        <f t="shared" si="10"/>
        <v>-578680.91680000164</v>
      </c>
      <c r="H63" s="10">
        <f t="shared" si="11"/>
        <v>-578680.91680000164</v>
      </c>
      <c r="I63" s="14">
        <f t="shared" si="4"/>
        <v>-126487.95745000243</v>
      </c>
      <c r="J63" s="14">
        <f t="shared" si="5"/>
        <v>-126487.95745000243</v>
      </c>
      <c r="K63" s="14">
        <f t="shared" si="6"/>
        <v>250339.50867499784</v>
      </c>
      <c r="L63" s="14">
        <f t="shared" si="7"/>
        <v>250339.50867499784</v>
      </c>
      <c r="M63" s="55">
        <f t="shared" si="8"/>
        <v>627166.97479999717</v>
      </c>
      <c r="N63" s="14">
        <f t="shared" si="7"/>
        <v>627166.97479999717</v>
      </c>
      <c r="O63" s="12">
        <f t="shared" si="12"/>
        <v>928628.94769999757</v>
      </c>
      <c r="P63" s="10">
        <f t="shared" si="9"/>
        <v>928628.94769999757</v>
      </c>
    </row>
    <row r="64" spans="1:16" hidden="1" x14ac:dyDescent="0.25">
      <c r="A64" s="2" t="s">
        <v>168</v>
      </c>
      <c r="B64" s="2" t="s">
        <v>172</v>
      </c>
      <c r="C64" s="28" t="s">
        <v>63</v>
      </c>
      <c r="D64" s="143">
        <v>8997473.4500000011</v>
      </c>
      <c r="E64" s="14">
        <v>7469984.6219000053</v>
      </c>
      <c r="F64" s="149">
        <f t="shared" si="0"/>
        <v>0.8302313603270487</v>
      </c>
      <c r="G64" s="14">
        <f t="shared" si="10"/>
        <v>-272005.86190000363</v>
      </c>
      <c r="H64" s="10">
        <f t="shared" si="11"/>
        <v>-272005.86190000363</v>
      </c>
      <c r="I64" s="14">
        <f t="shared" si="4"/>
        <v>267842.54509999603</v>
      </c>
      <c r="J64" s="14">
        <f t="shared" si="5"/>
        <v>267842.54509999603</v>
      </c>
      <c r="K64" s="14">
        <f t="shared" si="6"/>
        <v>717716.21759999637</v>
      </c>
      <c r="L64" s="14">
        <f t="shared" si="7"/>
        <v>717716.21759999637</v>
      </c>
      <c r="M64" s="55">
        <f t="shared" si="8"/>
        <v>1167589.8900999948</v>
      </c>
      <c r="N64" s="14">
        <f t="shared" si="7"/>
        <v>1167589.8900999948</v>
      </c>
      <c r="O64" s="12">
        <f t="shared" si="12"/>
        <v>1527488.8280999959</v>
      </c>
      <c r="P64" s="10">
        <f t="shared" si="9"/>
        <v>1527488.8280999959</v>
      </c>
    </row>
    <row r="65" spans="1:16" hidden="1" x14ac:dyDescent="0.25">
      <c r="A65" s="2" t="s">
        <v>167</v>
      </c>
      <c r="B65" s="2" t="s">
        <v>172</v>
      </c>
      <c r="C65" s="44" t="s">
        <v>63</v>
      </c>
      <c r="D65" s="143">
        <v>9822908.5750000011</v>
      </c>
      <c r="E65" s="14">
        <v>9183673.2529000007</v>
      </c>
      <c r="F65" s="149">
        <f t="shared" si="0"/>
        <v>0.93492402813084308</v>
      </c>
      <c r="G65" s="14">
        <f t="shared" si="10"/>
        <v>-1325346.3928999994</v>
      </c>
      <c r="H65" s="10">
        <f t="shared" si="11"/>
        <v>-1325346.3928999994</v>
      </c>
      <c r="I65" s="14">
        <f t="shared" si="4"/>
        <v>-735971.87839999981</v>
      </c>
      <c r="J65" s="14">
        <f t="shared" si="5"/>
        <v>-735971.87839999981</v>
      </c>
      <c r="K65" s="14">
        <f t="shared" si="6"/>
        <v>-244826.44964999892</v>
      </c>
      <c r="L65" s="14">
        <f t="shared" si="7"/>
        <v>-244826.44964999892</v>
      </c>
      <c r="M65" s="55">
        <f t="shared" si="8"/>
        <v>246318.97910000011</v>
      </c>
      <c r="N65" s="14">
        <f t="shared" si="7"/>
        <v>246318.97910000011</v>
      </c>
      <c r="O65" s="12">
        <f t="shared" si="12"/>
        <v>639235.32210000046</v>
      </c>
      <c r="P65" s="10">
        <f t="shared" si="9"/>
        <v>639235.32210000046</v>
      </c>
    </row>
    <row r="66" spans="1:16" hidden="1" x14ac:dyDescent="0.25">
      <c r="A66" s="2" t="s">
        <v>165</v>
      </c>
      <c r="B66" s="2" t="s">
        <v>172</v>
      </c>
      <c r="C66" s="44" t="s">
        <v>178</v>
      </c>
      <c r="D66" s="143">
        <v>15072570.107499996</v>
      </c>
      <c r="E66" s="14">
        <v>12632148.030300006</v>
      </c>
      <c r="F66" s="149">
        <f t="shared" ref="F66:F124" si="13">IFERROR(E66/D66,0)</f>
        <v>0.8380885237358654</v>
      </c>
      <c r="G66" s="14">
        <f t="shared" ref="G66:G94" si="14">(D66*0.8)-E66</f>
        <v>-574091.94430000894</v>
      </c>
      <c r="H66" s="10">
        <f t="shared" ref="H66:H94" si="15">G66/$P$1</f>
        <v>-574091.94430000894</v>
      </c>
      <c r="I66" s="14">
        <f t="shared" si="4"/>
        <v>330262.2621499896</v>
      </c>
      <c r="J66" s="14">
        <f t="shared" ref="J66:J125" si="16">I66/$P$1</f>
        <v>330262.2621499896</v>
      </c>
      <c r="K66" s="14">
        <f t="shared" si="6"/>
        <v>1083890.7675249912</v>
      </c>
      <c r="L66" s="14">
        <f t="shared" ref="L66:N125" si="17">K66/$P$1</f>
        <v>1083890.7675249912</v>
      </c>
      <c r="M66" s="55">
        <f t="shared" si="8"/>
        <v>1837519.272899989</v>
      </c>
      <c r="N66" s="14">
        <f t="shared" si="17"/>
        <v>1837519.272899989</v>
      </c>
      <c r="O66" s="12">
        <f t="shared" ref="O66:O94" si="18">D66-E66</f>
        <v>2440422.0771999899</v>
      </c>
      <c r="P66" s="10">
        <f t="shared" ref="P66:P125" si="19">O66/$P$1</f>
        <v>2440422.0771999899</v>
      </c>
    </row>
    <row r="67" spans="1:16" hidden="1" x14ac:dyDescent="0.25">
      <c r="A67" s="2" t="s">
        <v>162</v>
      </c>
      <c r="B67" s="2" t="s">
        <v>172</v>
      </c>
      <c r="C67" s="28" t="s">
        <v>62</v>
      </c>
      <c r="D67" s="143">
        <v>15641751.012499996</v>
      </c>
      <c r="E67" s="14">
        <v>13567945.814700004</v>
      </c>
      <c r="F67" s="149">
        <f t="shared" si="13"/>
        <v>0.86741860318945585</v>
      </c>
      <c r="G67" s="14">
        <f t="shared" si="14"/>
        <v>-1054545.0047000069</v>
      </c>
      <c r="H67" s="10">
        <f t="shared" si="15"/>
        <v>-1054545.0047000069</v>
      </c>
      <c r="I67" s="14">
        <f t="shared" ref="I67:I124" si="20">(D67*0.86)-E67</f>
        <v>-116039.9439500086</v>
      </c>
      <c r="J67" s="14">
        <f t="shared" si="16"/>
        <v>-116039.9439500086</v>
      </c>
      <c r="K67" s="14">
        <f t="shared" ref="K67:K124" si="21">(D67*0.91)-E67</f>
        <v>666047.60667499341</v>
      </c>
      <c r="L67" s="14">
        <f t="shared" si="17"/>
        <v>666047.60667499341</v>
      </c>
      <c r="M67" s="55">
        <f t="shared" ref="M67:M124" si="22">(D67*0.96)-E67</f>
        <v>1448135.1572999917</v>
      </c>
      <c r="N67" s="14">
        <f t="shared" si="17"/>
        <v>1448135.1572999917</v>
      </c>
      <c r="O67" s="12">
        <f t="shared" si="18"/>
        <v>2073805.1977999918</v>
      </c>
      <c r="P67" s="10">
        <f t="shared" si="19"/>
        <v>2073805.1977999918</v>
      </c>
    </row>
    <row r="68" spans="1:16" hidden="1" x14ac:dyDescent="0.25">
      <c r="A68" s="2" t="s">
        <v>164</v>
      </c>
      <c r="B68" s="2" t="s">
        <v>172</v>
      </c>
      <c r="C68" s="44" t="s">
        <v>60</v>
      </c>
      <c r="D68" s="143">
        <v>19313688.817500003</v>
      </c>
      <c r="E68" s="14">
        <v>14714054.703200003</v>
      </c>
      <c r="F68" s="149">
        <f t="shared" si="13"/>
        <v>0.76184590329878865</v>
      </c>
      <c r="G68" s="14">
        <f t="shared" si="14"/>
        <v>736896.35080000013</v>
      </c>
      <c r="H68" s="10">
        <f t="shared" si="15"/>
        <v>736896.35080000013</v>
      </c>
      <c r="I68" s="14">
        <f t="shared" si="20"/>
        <v>1895717.679849999</v>
      </c>
      <c r="J68" s="14">
        <f t="shared" si="16"/>
        <v>1895717.679849999</v>
      </c>
      <c r="K68" s="14">
        <f t="shared" si="21"/>
        <v>2861402.1207250003</v>
      </c>
      <c r="L68" s="14">
        <f t="shared" si="17"/>
        <v>2861402.1207250003</v>
      </c>
      <c r="M68" s="55">
        <f t="shared" si="22"/>
        <v>3827086.5615999978</v>
      </c>
      <c r="N68" s="14">
        <f t="shared" si="17"/>
        <v>3827086.5615999978</v>
      </c>
      <c r="O68" s="12">
        <f t="shared" si="18"/>
        <v>4599634.1142999995</v>
      </c>
      <c r="P68" s="10">
        <f t="shared" si="19"/>
        <v>4599634.1142999995</v>
      </c>
    </row>
    <row r="69" spans="1:16" hidden="1" x14ac:dyDescent="0.25">
      <c r="A69" s="2" t="s">
        <v>161</v>
      </c>
      <c r="B69" s="2" t="s">
        <v>172</v>
      </c>
      <c r="C69" s="28" t="s">
        <v>61</v>
      </c>
      <c r="D69" s="143">
        <v>22263647.154999997</v>
      </c>
      <c r="E69" s="14">
        <v>18733468.966400005</v>
      </c>
      <c r="F69" s="149">
        <f t="shared" si="13"/>
        <v>0.84143756123950331</v>
      </c>
      <c r="G69" s="14">
        <f t="shared" si="14"/>
        <v>-922551.24240000546</v>
      </c>
      <c r="H69" s="10">
        <f t="shared" si="15"/>
        <v>-922551.24240000546</v>
      </c>
      <c r="I69" s="14">
        <f t="shared" si="20"/>
        <v>413267.58689999208</v>
      </c>
      <c r="J69" s="14">
        <f t="shared" si="16"/>
        <v>413267.58689999208</v>
      </c>
      <c r="K69" s="14">
        <f t="shared" si="21"/>
        <v>1526449.9446499944</v>
      </c>
      <c r="L69" s="14">
        <f t="shared" si="17"/>
        <v>1526449.9446499944</v>
      </c>
      <c r="M69" s="55">
        <f t="shared" si="22"/>
        <v>2639632.3023999929</v>
      </c>
      <c r="N69" s="14">
        <f t="shared" si="17"/>
        <v>2639632.3023999929</v>
      </c>
      <c r="O69" s="12">
        <f t="shared" si="18"/>
        <v>3530178.1885999925</v>
      </c>
      <c r="P69" s="10">
        <f t="shared" si="19"/>
        <v>3530178.1885999925</v>
      </c>
    </row>
    <row r="70" spans="1:16" hidden="1" x14ac:dyDescent="0.25">
      <c r="A70" s="2" t="s">
        <v>68</v>
      </c>
      <c r="B70" s="2" t="s">
        <v>66</v>
      </c>
      <c r="C70" s="28" t="s">
        <v>67</v>
      </c>
      <c r="D70" s="143">
        <v>2326781.3575000004</v>
      </c>
      <c r="E70" s="14">
        <v>207401.81080000001</v>
      </c>
      <c r="F70" s="149">
        <f t="shared" si="13"/>
        <v>8.9136785513376268E-2</v>
      </c>
      <c r="G70" s="14">
        <f t="shared" si="14"/>
        <v>1654023.2752000003</v>
      </c>
      <c r="H70" s="10">
        <f t="shared" si="15"/>
        <v>1654023.2752000003</v>
      </c>
      <c r="I70" s="14">
        <f t="shared" si="20"/>
        <v>1793630.1566500003</v>
      </c>
      <c r="J70" s="14">
        <f t="shared" si="16"/>
        <v>1793630.1566500003</v>
      </c>
      <c r="K70" s="14">
        <f t="shared" si="21"/>
        <v>1909969.2245250004</v>
      </c>
      <c r="L70" s="14">
        <f t="shared" si="17"/>
        <v>1909969.2245250004</v>
      </c>
      <c r="M70" s="55">
        <f t="shared" si="22"/>
        <v>2026308.2924000002</v>
      </c>
      <c r="N70" s="14">
        <f t="shared" si="17"/>
        <v>2026308.2924000002</v>
      </c>
      <c r="O70" s="12">
        <f t="shared" si="18"/>
        <v>2119379.5467000003</v>
      </c>
      <c r="P70" s="10">
        <f t="shared" si="19"/>
        <v>2119379.5467000003</v>
      </c>
    </row>
    <row r="71" spans="1:16" hidden="1" x14ac:dyDescent="0.25">
      <c r="A71" s="2" t="s">
        <v>81</v>
      </c>
      <c r="B71" s="2" t="s">
        <v>66</v>
      </c>
      <c r="C71" s="28" t="s">
        <v>82</v>
      </c>
      <c r="D71" s="143">
        <v>4561648.0999999996</v>
      </c>
      <c r="E71" s="14">
        <v>3602657.3473999989</v>
      </c>
      <c r="F71" s="149">
        <f t="shared" si="13"/>
        <v>0.78977099250597593</v>
      </c>
      <c r="G71" s="14">
        <f t="shared" si="14"/>
        <v>46661.132600001059</v>
      </c>
      <c r="H71" s="10">
        <f t="shared" si="15"/>
        <v>46661.132600001059</v>
      </c>
      <c r="I71" s="14">
        <f t="shared" si="20"/>
        <v>320360.01860000053</v>
      </c>
      <c r="J71" s="14">
        <f t="shared" si="16"/>
        <v>320360.01860000053</v>
      </c>
      <c r="K71" s="14">
        <f t="shared" si="21"/>
        <v>548442.42360000079</v>
      </c>
      <c r="L71" s="14">
        <f t="shared" si="17"/>
        <v>548442.42360000079</v>
      </c>
      <c r="M71" s="55">
        <f t="shared" si="22"/>
        <v>776524.82860000012</v>
      </c>
      <c r="N71" s="14">
        <f t="shared" si="17"/>
        <v>776524.82860000012</v>
      </c>
      <c r="O71" s="12">
        <f t="shared" si="18"/>
        <v>958990.75260000071</v>
      </c>
      <c r="P71" s="10">
        <f t="shared" si="19"/>
        <v>958990.75260000071</v>
      </c>
    </row>
    <row r="72" spans="1:16" hidden="1" x14ac:dyDescent="0.25">
      <c r="A72" s="2" t="s">
        <v>86</v>
      </c>
      <c r="B72" s="2" t="s">
        <v>66</v>
      </c>
      <c r="C72" s="28" t="s">
        <v>87</v>
      </c>
      <c r="D72" s="143">
        <v>4092843.4925000006</v>
      </c>
      <c r="E72" s="14">
        <v>4377031.0355000002</v>
      </c>
      <c r="F72" s="149">
        <f t="shared" si="13"/>
        <v>1.0694352333581199</v>
      </c>
      <c r="G72" s="14">
        <f t="shared" si="14"/>
        <v>-1102756.2414999995</v>
      </c>
      <c r="H72" s="10">
        <f t="shared" si="15"/>
        <v>-1102756.2414999995</v>
      </c>
      <c r="I72" s="14">
        <f t="shared" si="20"/>
        <v>-857185.63194999984</v>
      </c>
      <c r="J72" s="14">
        <f t="shared" si="16"/>
        <v>-857185.63194999984</v>
      </c>
      <c r="K72" s="14">
        <f t="shared" si="21"/>
        <v>-652543.45732499938</v>
      </c>
      <c r="L72" s="14">
        <f t="shared" si="17"/>
        <v>-652543.45732499938</v>
      </c>
      <c r="M72" s="55">
        <f t="shared" si="22"/>
        <v>-447901.28269999987</v>
      </c>
      <c r="N72" s="14">
        <f t="shared" si="17"/>
        <v>-447901.28269999987</v>
      </c>
      <c r="O72" s="12">
        <f t="shared" si="18"/>
        <v>-284187.5429999996</v>
      </c>
      <c r="P72" s="10">
        <f t="shared" si="19"/>
        <v>-284187.5429999996</v>
      </c>
    </row>
    <row r="73" spans="1:16" hidden="1" x14ac:dyDescent="0.25">
      <c r="A73" s="2" t="s">
        <v>79</v>
      </c>
      <c r="B73" s="2" t="s">
        <v>66</v>
      </c>
      <c r="C73" s="28" t="s">
        <v>138</v>
      </c>
      <c r="D73" s="143">
        <v>5947608.0274999999</v>
      </c>
      <c r="E73" s="14">
        <v>4770720.9681999991</v>
      </c>
      <c r="F73" s="149">
        <f t="shared" si="13"/>
        <v>0.80212430714021177</v>
      </c>
      <c r="G73" s="14">
        <f t="shared" si="14"/>
        <v>-12634.546199998818</v>
      </c>
      <c r="H73" s="10">
        <f t="shared" si="15"/>
        <v>-12634.546199998818</v>
      </c>
      <c r="I73" s="14">
        <f t="shared" si="20"/>
        <v>344221.93545000069</v>
      </c>
      <c r="J73" s="14">
        <f t="shared" si="16"/>
        <v>344221.93545000069</v>
      </c>
      <c r="K73" s="14">
        <f t="shared" si="21"/>
        <v>641602.33682500105</v>
      </c>
      <c r="L73" s="14">
        <f t="shared" si="17"/>
        <v>641602.33682500105</v>
      </c>
      <c r="M73" s="55">
        <f t="shared" si="22"/>
        <v>938982.73820000049</v>
      </c>
      <c r="N73" s="14">
        <f t="shared" si="17"/>
        <v>938982.73820000049</v>
      </c>
      <c r="O73" s="12">
        <f t="shared" si="18"/>
        <v>1176887.0593000008</v>
      </c>
      <c r="P73" s="10">
        <f t="shared" si="19"/>
        <v>1176887.0593000008</v>
      </c>
    </row>
    <row r="74" spans="1:16" hidden="1" x14ac:dyDescent="0.25">
      <c r="A74" s="2" t="s">
        <v>80</v>
      </c>
      <c r="B74" s="2" t="s">
        <v>66</v>
      </c>
      <c r="C74" s="28" t="s">
        <v>66</v>
      </c>
      <c r="D74" s="143">
        <v>4985965.2949999999</v>
      </c>
      <c r="E74" s="14">
        <v>5267295.6295000026</v>
      </c>
      <c r="F74" s="149">
        <f t="shared" si="13"/>
        <v>1.0564244469936694</v>
      </c>
      <c r="G74" s="14">
        <f t="shared" si="14"/>
        <v>-1278523.3935000026</v>
      </c>
      <c r="H74" s="10">
        <f t="shared" si="15"/>
        <v>-1278523.3935000026</v>
      </c>
      <c r="I74" s="14">
        <f t="shared" si="20"/>
        <v>-979365.47580000293</v>
      </c>
      <c r="J74" s="14">
        <f t="shared" si="16"/>
        <v>-979365.47580000293</v>
      </c>
      <c r="K74" s="14">
        <f t="shared" si="21"/>
        <v>-730067.21105000284</v>
      </c>
      <c r="L74" s="14">
        <f t="shared" si="17"/>
        <v>-730067.21105000284</v>
      </c>
      <c r="M74" s="55">
        <f t="shared" si="22"/>
        <v>-480768.94630000275</v>
      </c>
      <c r="N74" s="14">
        <f t="shared" si="17"/>
        <v>-480768.94630000275</v>
      </c>
      <c r="O74" s="12">
        <f t="shared" si="18"/>
        <v>-281330.33450000267</v>
      </c>
      <c r="P74" s="10">
        <f t="shared" si="19"/>
        <v>-281330.33450000267</v>
      </c>
    </row>
    <row r="75" spans="1:16" hidden="1" x14ac:dyDescent="0.25">
      <c r="A75" s="2" t="s">
        <v>76</v>
      </c>
      <c r="B75" s="2" t="s">
        <v>66</v>
      </c>
      <c r="C75" s="28" t="s">
        <v>75</v>
      </c>
      <c r="D75" s="143">
        <v>7142539.807500001</v>
      </c>
      <c r="E75" s="14">
        <v>6864789.1442000028</v>
      </c>
      <c r="F75" s="149">
        <f t="shared" si="13"/>
        <v>0.96111317951517095</v>
      </c>
      <c r="G75" s="14">
        <f t="shared" si="14"/>
        <v>-1150757.2982000019</v>
      </c>
      <c r="H75" s="10">
        <f t="shared" si="15"/>
        <v>-1150757.2982000019</v>
      </c>
      <c r="I75" s="14">
        <f t="shared" si="20"/>
        <v>-722204.90975000244</v>
      </c>
      <c r="J75" s="14">
        <f t="shared" si="16"/>
        <v>-722204.90975000244</v>
      </c>
      <c r="K75" s="14">
        <f t="shared" si="21"/>
        <v>-365077.91937500145</v>
      </c>
      <c r="L75" s="14">
        <f t="shared" si="17"/>
        <v>-365077.91937500145</v>
      </c>
      <c r="M75" s="55">
        <f t="shared" si="22"/>
        <v>-7950.929000002332</v>
      </c>
      <c r="N75" s="14">
        <f t="shared" si="17"/>
        <v>-7950.929000002332</v>
      </c>
      <c r="O75" s="12">
        <f t="shared" si="18"/>
        <v>277750.66329999827</v>
      </c>
      <c r="P75" s="10">
        <f t="shared" si="19"/>
        <v>277750.66329999827</v>
      </c>
    </row>
    <row r="76" spans="1:16" hidden="1" x14ac:dyDescent="0.25">
      <c r="A76" s="2" t="s">
        <v>70</v>
      </c>
      <c r="B76" s="2" t="s">
        <v>66</v>
      </c>
      <c r="C76" s="28" t="s">
        <v>71</v>
      </c>
      <c r="D76" s="143">
        <v>5467555.8725000005</v>
      </c>
      <c r="E76" s="14">
        <v>4351988.29</v>
      </c>
      <c r="F76" s="149">
        <f t="shared" si="13"/>
        <v>0.79596594739690973</v>
      </c>
      <c r="G76" s="14">
        <f t="shared" si="14"/>
        <v>22056.408000000753</v>
      </c>
      <c r="H76" s="10">
        <f t="shared" si="15"/>
        <v>22056.408000000753</v>
      </c>
      <c r="I76" s="14">
        <f t="shared" si="20"/>
        <v>350109.76035000011</v>
      </c>
      <c r="J76" s="14">
        <f t="shared" si="16"/>
        <v>350109.76035000011</v>
      </c>
      <c r="K76" s="14">
        <f t="shared" si="21"/>
        <v>623487.55397500098</v>
      </c>
      <c r="L76" s="14">
        <f t="shared" si="17"/>
        <v>623487.55397500098</v>
      </c>
      <c r="M76" s="55">
        <f t="shared" si="22"/>
        <v>896865.34759999998</v>
      </c>
      <c r="N76" s="14">
        <f t="shared" si="17"/>
        <v>896865.34759999998</v>
      </c>
      <c r="O76" s="12">
        <f t="shared" si="18"/>
        <v>1115567.5825000005</v>
      </c>
      <c r="P76" s="10">
        <f t="shared" si="19"/>
        <v>1115567.5825000005</v>
      </c>
    </row>
    <row r="77" spans="1:16" hidden="1" x14ac:dyDescent="0.25">
      <c r="A77" s="2" t="s">
        <v>65</v>
      </c>
      <c r="B77" s="2" t="s">
        <v>66</v>
      </c>
      <c r="C77" s="28" t="s">
        <v>67</v>
      </c>
      <c r="D77" s="143">
        <v>5658323.1500000013</v>
      </c>
      <c r="E77" s="14">
        <v>3566355.0306000016</v>
      </c>
      <c r="F77" s="149">
        <f t="shared" si="13"/>
        <v>0.63028479216497224</v>
      </c>
      <c r="G77" s="14">
        <f t="shared" si="14"/>
        <v>960303.48939999985</v>
      </c>
      <c r="H77" s="10">
        <f t="shared" si="15"/>
        <v>960303.48939999985</v>
      </c>
      <c r="I77" s="14">
        <f t="shared" si="20"/>
        <v>1299802.8783999993</v>
      </c>
      <c r="J77" s="14">
        <f t="shared" si="16"/>
        <v>1299802.8783999993</v>
      </c>
      <c r="K77" s="14">
        <f t="shared" si="21"/>
        <v>1582719.0359</v>
      </c>
      <c r="L77" s="14">
        <f t="shared" si="17"/>
        <v>1582719.0359</v>
      </c>
      <c r="M77" s="55">
        <f t="shared" si="22"/>
        <v>1865635.1933999998</v>
      </c>
      <c r="N77" s="14">
        <f t="shared" si="17"/>
        <v>1865635.1933999998</v>
      </c>
      <c r="O77" s="12">
        <f t="shared" si="18"/>
        <v>2091968.1193999997</v>
      </c>
      <c r="P77" s="10">
        <f t="shared" si="19"/>
        <v>2091968.1193999997</v>
      </c>
    </row>
    <row r="78" spans="1:16" hidden="1" x14ac:dyDescent="0.25">
      <c r="A78" s="2" t="s">
        <v>73</v>
      </c>
      <c r="B78" s="2" t="s">
        <v>66</v>
      </c>
      <c r="C78" s="28" t="s">
        <v>67</v>
      </c>
      <c r="D78" s="143">
        <v>6044659.8075000001</v>
      </c>
      <c r="E78" s="14">
        <v>5375677.6971000014</v>
      </c>
      <c r="F78" s="149">
        <f t="shared" si="13"/>
        <v>0.88932675589617971</v>
      </c>
      <c r="G78" s="14">
        <f t="shared" si="14"/>
        <v>-539949.85110000148</v>
      </c>
      <c r="H78" s="10">
        <f t="shared" si="15"/>
        <v>-539949.85110000148</v>
      </c>
      <c r="I78" s="14">
        <f t="shared" si="20"/>
        <v>-177270.26265000179</v>
      </c>
      <c r="J78" s="14">
        <f t="shared" si="16"/>
        <v>-177270.26265000179</v>
      </c>
      <c r="K78" s="14">
        <f t="shared" si="21"/>
        <v>124962.72772499919</v>
      </c>
      <c r="L78" s="14">
        <f t="shared" si="17"/>
        <v>124962.72772499919</v>
      </c>
      <c r="M78" s="55">
        <f t="shared" si="22"/>
        <v>427195.71809999831</v>
      </c>
      <c r="N78" s="14">
        <f t="shared" si="17"/>
        <v>427195.71809999831</v>
      </c>
      <c r="O78" s="12">
        <f t="shared" si="18"/>
        <v>668982.11039999872</v>
      </c>
      <c r="P78" s="10">
        <f t="shared" si="19"/>
        <v>668982.11039999872</v>
      </c>
    </row>
    <row r="79" spans="1:16" hidden="1" x14ac:dyDescent="0.25">
      <c r="A79" s="2" t="s">
        <v>85</v>
      </c>
      <c r="B79" s="2" t="s">
        <v>66</v>
      </c>
      <c r="C79" s="28" t="s">
        <v>138</v>
      </c>
      <c r="D79" s="143">
        <v>8751896.0425000004</v>
      </c>
      <c r="E79" s="14">
        <v>7894360.8506000014</v>
      </c>
      <c r="F79" s="149">
        <f t="shared" si="13"/>
        <v>0.90201721001532353</v>
      </c>
      <c r="G79" s="14">
        <f t="shared" si="14"/>
        <v>-892844.01660000067</v>
      </c>
      <c r="H79" s="10">
        <f t="shared" si="15"/>
        <v>-892844.01660000067</v>
      </c>
      <c r="I79" s="14">
        <f t="shared" si="20"/>
        <v>-367730.2540500015</v>
      </c>
      <c r="J79" s="14">
        <f t="shared" si="16"/>
        <v>-367730.2540500015</v>
      </c>
      <c r="K79" s="14">
        <f t="shared" si="21"/>
        <v>69864.548074998893</v>
      </c>
      <c r="L79" s="14">
        <f t="shared" si="17"/>
        <v>69864.548074998893</v>
      </c>
      <c r="M79" s="55">
        <f t="shared" si="22"/>
        <v>507459.35019999836</v>
      </c>
      <c r="N79" s="14">
        <f t="shared" si="17"/>
        <v>507459.35019999836</v>
      </c>
      <c r="O79" s="12">
        <f t="shared" si="18"/>
        <v>857535.19189999904</v>
      </c>
      <c r="P79" s="10">
        <f t="shared" si="19"/>
        <v>857535.19189999904</v>
      </c>
    </row>
    <row r="80" spans="1:16" hidden="1" x14ac:dyDescent="0.25">
      <c r="A80" s="2" t="s">
        <v>83</v>
      </c>
      <c r="B80" s="2" t="s">
        <v>66</v>
      </c>
      <c r="C80" s="28" t="s">
        <v>82</v>
      </c>
      <c r="D80" s="143">
        <v>11467512.102500001</v>
      </c>
      <c r="E80" s="14">
        <v>9878563.3577999994</v>
      </c>
      <c r="F80" s="149">
        <f t="shared" si="13"/>
        <v>0.86143910462029516</v>
      </c>
      <c r="G80" s="14">
        <f t="shared" si="14"/>
        <v>-704553.67579999752</v>
      </c>
      <c r="H80" s="10">
        <f t="shared" si="15"/>
        <v>-704553.67579999752</v>
      </c>
      <c r="I80" s="14">
        <f t="shared" si="20"/>
        <v>-16502.949649998918</v>
      </c>
      <c r="J80" s="14">
        <f t="shared" si="16"/>
        <v>-16502.949649998918</v>
      </c>
      <c r="K80" s="14">
        <f t="shared" si="21"/>
        <v>556872.65547500178</v>
      </c>
      <c r="L80" s="14">
        <f t="shared" si="17"/>
        <v>556872.65547500178</v>
      </c>
      <c r="M80" s="55">
        <f t="shared" si="22"/>
        <v>1130248.2606000006</v>
      </c>
      <c r="N80" s="14">
        <f t="shared" si="17"/>
        <v>1130248.2606000006</v>
      </c>
      <c r="O80" s="12">
        <f t="shared" si="18"/>
        <v>1588948.7447000016</v>
      </c>
      <c r="P80" s="10">
        <f t="shared" si="19"/>
        <v>1588948.7447000016</v>
      </c>
    </row>
    <row r="81" spans="1:16" hidden="1" x14ac:dyDescent="0.25">
      <c r="A81" s="2" t="s">
        <v>78</v>
      </c>
      <c r="B81" s="2" t="s">
        <v>66</v>
      </c>
      <c r="C81" s="28" t="s">
        <v>82</v>
      </c>
      <c r="D81" s="143">
        <v>11359254.382499998</v>
      </c>
      <c r="E81" s="14">
        <v>11361548.77590001</v>
      </c>
      <c r="F81" s="149">
        <f t="shared" si="13"/>
        <v>1.0002019845073236</v>
      </c>
      <c r="G81" s="14">
        <f t="shared" si="14"/>
        <v>-2274145.2699000109</v>
      </c>
      <c r="H81" s="10">
        <f t="shared" si="15"/>
        <v>-2274145.2699000109</v>
      </c>
      <c r="I81" s="14">
        <f t="shared" si="20"/>
        <v>-1592590.0069500115</v>
      </c>
      <c r="J81" s="14">
        <f t="shared" si="16"/>
        <v>-1592590.0069500115</v>
      </c>
      <c r="K81" s="14">
        <f t="shared" si="21"/>
        <v>-1024627.2878250107</v>
      </c>
      <c r="L81" s="14">
        <f t="shared" si="17"/>
        <v>-1024627.2878250107</v>
      </c>
      <c r="M81" s="55">
        <f t="shared" si="22"/>
        <v>-456664.56870001182</v>
      </c>
      <c r="N81" s="14">
        <f t="shared" si="17"/>
        <v>-456664.56870001182</v>
      </c>
      <c r="O81" s="12">
        <f t="shared" si="18"/>
        <v>-2294.3934000115842</v>
      </c>
      <c r="P81" s="10">
        <f t="shared" si="19"/>
        <v>-2294.3934000115842</v>
      </c>
    </row>
    <row r="82" spans="1:16" hidden="1" x14ac:dyDescent="0.25">
      <c r="A82" s="2" t="s">
        <v>84</v>
      </c>
      <c r="B82" s="2" t="s">
        <v>66</v>
      </c>
      <c r="C82" s="28" t="s">
        <v>66</v>
      </c>
      <c r="D82" s="143">
        <v>14114289.104999997</v>
      </c>
      <c r="E82" s="14">
        <v>4092702.5524999993</v>
      </c>
      <c r="F82" s="149">
        <f t="shared" si="13"/>
        <v>0.28996873466692391</v>
      </c>
      <c r="G82" s="14">
        <f t="shared" si="14"/>
        <v>7198728.7314999988</v>
      </c>
      <c r="H82" s="10">
        <f t="shared" si="15"/>
        <v>7198728.7314999988</v>
      </c>
      <c r="I82" s="14">
        <f t="shared" si="20"/>
        <v>8045586.0777999973</v>
      </c>
      <c r="J82" s="14">
        <f t="shared" si="16"/>
        <v>8045586.0777999973</v>
      </c>
      <c r="K82" s="14">
        <f t="shared" si="21"/>
        <v>8751300.5330499969</v>
      </c>
      <c r="L82" s="14">
        <f t="shared" si="17"/>
        <v>8751300.5330499969</v>
      </c>
      <c r="M82" s="55">
        <f t="shared" si="22"/>
        <v>9457014.9882999957</v>
      </c>
      <c r="N82" s="14">
        <f t="shared" si="17"/>
        <v>9457014.9882999957</v>
      </c>
      <c r="O82" s="12">
        <f t="shared" si="18"/>
        <v>10021586.552499998</v>
      </c>
      <c r="P82" s="10">
        <f t="shared" si="19"/>
        <v>10021586.552499998</v>
      </c>
    </row>
    <row r="83" spans="1:16" hidden="1" x14ac:dyDescent="0.25">
      <c r="A83" s="2" t="s">
        <v>74</v>
      </c>
      <c r="B83" s="2" t="s">
        <v>66</v>
      </c>
      <c r="C83" s="28" t="s">
        <v>75</v>
      </c>
      <c r="D83" s="143">
        <v>18057911.127499998</v>
      </c>
      <c r="E83" s="14">
        <v>15602478.347300006</v>
      </c>
      <c r="F83" s="149">
        <f t="shared" si="13"/>
        <v>0.86402453955703284</v>
      </c>
      <c r="G83" s="14">
        <f t="shared" si="14"/>
        <v>-1156149.4453000072</v>
      </c>
      <c r="H83" s="10">
        <f t="shared" si="15"/>
        <v>-1156149.4453000072</v>
      </c>
      <c r="I83" s="14">
        <f t="shared" si="20"/>
        <v>-72674.777650007978</v>
      </c>
      <c r="J83" s="14">
        <f t="shared" si="16"/>
        <v>-72674.777650007978</v>
      </c>
      <c r="K83" s="14">
        <f t="shared" si="21"/>
        <v>830220.77872499265</v>
      </c>
      <c r="L83" s="14">
        <f t="shared" si="17"/>
        <v>830220.77872499265</v>
      </c>
      <c r="M83" s="55">
        <f t="shared" si="22"/>
        <v>1733116.3350999895</v>
      </c>
      <c r="N83" s="14">
        <f t="shared" si="17"/>
        <v>1733116.3350999895</v>
      </c>
      <c r="O83" s="12">
        <f t="shared" si="18"/>
        <v>2455432.7801999915</v>
      </c>
      <c r="P83" s="10">
        <f t="shared" si="19"/>
        <v>2455432.7801999915</v>
      </c>
    </row>
    <row r="84" spans="1:16" hidden="1" x14ac:dyDescent="0.25">
      <c r="A84" s="2" t="s">
        <v>88</v>
      </c>
      <c r="B84" s="2" t="s">
        <v>66</v>
      </c>
      <c r="C84" s="28" t="s">
        <v>87</v>
      </c>
      <c r="D84" s="143">
        <v>16177258.529999997</v>
      </c>
      <c r="E84" s="14">
        <v>11855759.289199999</v>
      </c>
      <c r="F84" s="149">
        <f t="shared" si="13"/>
        <v>0.73286578607951569</v>
      </c>
      <c r="G84" s="14">
        <f t="shared" si="14"/>
        <v>1086047.5348000005</v>
      </c>
      <c r="H84" s="10">
        <f t="shared" si="15"/>
        <v>1086047.5348000005</v>
      </c>
      <c r="I84" s="14">
        <f t="shared" si="20"/>
        <v>2056683.0465999991</v>
      </c>
      <c r="J84" s="14">
        <f t="shared" si="16"/>
        <v>2056683.0465999991</v>
      </c>
      <c r="K84" s="14">
        <f t="shared" si="21"/>
        <v>2865545.9730999991</v>
      </c>
      <c r="L84" s="14">
        <f t="shared" si="17"/>
        <v>2865545.9730999991</v>
      </c>
      <c r="M84" s="55">
        <f t="shared" si="22"/>
        <v>3674408.8995999992</v>
      </c>
      <c r="N84" s="14">
        <f t="shared" si="17"/>
        <v>3674408.8995999992</v>
      </c>
      <c r="O84" s="12">
        <f t="shared" si="18"/>
        <v>4321499.2407999989</v>
      </c>
      <c r="P84" s="10">
        <f t="shared" si="19"/>
        <v>4321499.2407999989</v>
      </c>
    </row>
    <row r="85" spans="1:16" hidden="1" x14ac:dyDescent="0.25">
      <c r="A85" s="2" t="s">
        <v>72</v>
      </c>
      <c r="B85" s="2" t="s">
        <v>66</v>
      </c>
      <c r="C85" s="28" t="s">
        <v>71</v>
      </c>
      <c r="D85" s="143">
        <v>36189056.337499999</v>
      </c>
      <c r="E85" s="14">
        <v>31581732.919299994</v>
      </c>
      <c r="F85" s="149">
        <f t="shared" si="13"/>
        <v>0.87268738440615867</v>
      </c>
      <c r="G85" s="14">
        <f t="shared" si="14"/>
        <v>-2630487.8492999934</v>
      </c>
      <c r="H85" s="10">
        <f t="shared" si="15"/>
        <v>-2630487.8492999934</v>
      </c>
      <c r="I85" s="14">
        <f t="shared" si="20"/>
        <v>-459144.4690499939</v>
      </c>
      <c r="J85" s="14">
        <f t="shared" si="16"/>
        <v>-459144.4690499939</v>
      </c>
      <c r="K85" s="14">
        <f t="shared" si="21"/>
        <v>1350308.3478250057</v>
      </c>
      <c r="L85" s="14">
        <f t="shared" si="17"/>
        <v>1350308.3478250057</v>
      </c>
      <c r="M85" s="55">
        <f t="shared" si="22"/>
        <v>3159761.1647000052</v>
      </c>
      <c r="N85" s="14">
        <f t="shared" si="17"/>
        <v>3159761.1647000052</v>
      </c>
      <c r="O85" s="12">
        <f t="shared" si="18"/>
        <v>4607323.4182000048</v>
      </c>
      <c r="P85" s="10">
        <f t="shared" si="19"/>
        <v>4607323.4182000048</v>
      </c>
    </row>
    <row r="86" spans="1:16" hidden="1" x14ac:dyDescent="0.25">
      <c r="A86" s="2" t="s">
        <v>100</v>
      </c>
      <c r="B86" s="2" t="s">
        <v>90</v>
      </c>
      <c r="C86" s="28" t="s">
        <v>90</v>
      </c>
      <c r="D86" s="143">
        <v>2543268.0500000003</v>
      </c>
      <c r="E86" s="14">
        <v>2011379.4891999997</v>
      </c>
      <c r="F86" s="149">
        <f t="shared" si="13"/>
        <v>0.79086413608663841</v>
      </c>
      <c r="G86" s="14">
        <f t="shared" si="14"/>
        <v>23234.95080000069</v>
      </c>
      <c r="H86" s="10">
        <f t="shared" si="15"/>
        <v>23234.95080000069</v>
      </c>
      <c r="I86" s="14">
        <f t="shared" si="20"/>
        <v>175831.03380000032</v>
      </c>
      <c r="J86" s="14">
        <f t="shared" si="16"/>
        <v>175831.03380000032</v>
      </c>
      <c r="K86" s="14">
        <f t="shared" si="21"/>
        <v>302994.43630000064</v>
      </c>
      <c r="L86" s="14">
        <f t="shared" si="17"/>
        <v>302994.43630000064</v>
      </c>
      <c r="M86" s="55">
        <f t="shared" si="22"/>
        <v>430157.83880000049</v>
      </c>
      <c r="N86" s="14">
        <f t="shared" si="17"/>
        <v>430157.83880000049</v>
      </c>
      <c r="O86" s="12">
        <f t="shared" si="18"/>
        <v>531888.56080000056</v>
      </c>
      <c r="P86" s="10">
        <f t="shared" si="19"/>
        <v>531888.56080000056</v>
      </c>
    </row>
    <row r="87" spans="1:16" x14ac:dyDescent="0.25">
      <c r="A87" s="28" t="s">
        <v>1303</v>
      </c>
      <c r="B87" s="2" t="s">
        <v>90</v>
      </c>
      <c r="C87" s="28" t="s">
        <v>96</v>
      </c>
      <c r="D87" s="143">
        <v>4694125.0424999995</v>
      </c>
      <c r="E87" s="14">
        <v>3631295.4595000003</v>
      </c>
      <c r="F87" s="149">
        <f t="shared" si="13"/>
        <v>0.77358302700135217</v>
      </c>
      <c r="G87" s="14">
        <f t="shared" si="14"/>
        <v>124004.57449999964</v>
      </c>
      <c r="H87" s="10">
        <f t="shared" si="15"/>
        <v>124004.57449999964</v>
      </c>
      <c r="I87" s="14">
        <f t="shared" si="20"/>
        <v>405652.07704999903</v>
      </c>
      <c r="J87" s="14">
        <f t="shared" si="16"/>
        <v>405652.07704999903</v>
      </c>
      <c r="K87" s="14">
        <f t="shared" si="21"/>
        <v>640358.32917499961</v>
      </c>
      <c r="L87" s="14">
        <f t="shared" si="17"/>
        <v>640358.32917499961</v>
      </c>
      <c r="M87" s="55">
        <f t="shared" si="22"/>
        <v>875064.58129999926</v>
      </c>
      <c r="N87" s="14">
        <f t="shared" si="17"/>
        <v>875064.58129999926</v>
      </c>
      <c r="O87" s="12">
        <f t="shared" si="18"/>
        <v>1062829.5829999992</v>
      </c>
      <c r="P87" s="10">
        <f t="shared" si="19"/>
        <v>1062829.5829999992</v>
      </c>
    </row>
    <row r="88" spans="1:16" x14ac:dyDescent="0.25">
      <c r="A88" s="2" t="s">
        <v>97</v>
      </c>
      <c r="B88" s="2" t="s">
        <v>90</v>
      </c>
      <c r="C88" s="28" t="s">
        <v>96</v>
      </c>
      <c r="D88" s="143">
        <v>5285806.9799999995</v>
      </c>
      <c r="E88" s="14">
        <v>3676434.6941000018</v>
      </c>
      <c r="F88" s="149">
        <f t="shared" si="13"/>
        <v>0.69552950155209836</v>
      </c>
      <c r="G88" s="14">
        <f t="shared" si="14"/>
        <v>552210.88989999797</v>
      </c>
      <c r="H88" s="10">
        <f t="shared" si="15"/>
        <v>552210.88989999797</v>
      </c>
      <c r="I88" s="14">
        <f t="shared" si="20"/>
        <v>869359.30869999807</v>
      </c>
      <c r="J88" s="14">
        <f t="shared" si="16"/>
        <v>869359.30869999807</v>
      </c>
      <c r="K88" s="14">
        <f t="shared" si="21"/>
        <v>1133649.6576999975</v>
      </c>
      <c r="L88" s="14">
        <f t="shared" si="17"/>
        <v>1133649.6576999975</v>
      </c>
      <c r="M88" s="55">
        <f t="shared" si="22"/>
        <v>1397940.0066999979</v>
      </c>
      <c r="N88" s="14">
        <f t="shared" si="17"/>
        <v>1397940.0066999979</v>
      </c>
      <c r="O88" s="12">
        <f t="shared" si="18"/>
        <v>1609372.2858999977</v>
      </c>
      <c r="P88" s="10">
        <f t="shared" si="19"/>
        <v>1609372.2858999977</v>
      </c>
    </row>
    <row r="89" spans="1:16" hidden="1" x14ac:dyDescent="0.25">
      <c r="A89" s="28" t="s">
        <v>171</v>
      </c>
      <c r="B89" s="2" t="s">
        <v>90</v>
      </c>
      <c r="C89" s="28" t="s">
        <v>105</v>
      </c>
      <c r="D89" s="143">
        <v>6074404.5049999999</v>
      </c>
      <c r="E89" s="14">
        <v>5493101.7907000007</v>
      </c>
      <c r="F89" s="149">
        <f t="shared" si="13"/>
        <v>0.90430292980628568</v>
      </c>
      <c r="G89" s="14">
        <f t="shared" si="14"/>
        <v>-633578.18670000043</v>
      </c>
      <c r="H89" s="10">
        <f t="shared" si="15"/>
        <v>-633578.18670000043</v>
      </c>
      <c r="I89" s="14">
        <f t="shared" si="20"/>
        <v>-269113.91640000045</v>
      </c>
      <c r="J89" s="14">
        <f t="shared" si="16"/>
        <v>-269113.91640000045</v>
      </c>
      <c r="K89" s="14">
        <f t="shared" si="21"/>
        <v>34606.308849999681</v>
      </c>
      <c r="L89" s="14">
        <f t="shared" si="17"/>
        <v>34606.308849999681</v>
      </c>
      <c r="M89" s="55">
        <f t="shared" si="22"/>
        <v>338326.53409999888</v>
      </c>
      <c r="N89" s="14">
        <f t="shared" si="17"/>
        <v>338326.53409999888</v>
      </c>
      <c r="O89" s="12">
        <f t="shared" si="18"/>
        <v>581302.71429999918</v>
      </c>
      <c r="P89" s="10">
        <f t="shared" si="19"/>
        <v>581302.71429999918</v>
      </c>
    </row>
    <row r="90" spans="1:16" hidden="1" x14ac:dyDescent="0.25">
      <c r="A90" s="2" t="s">
        <v>92</v>
      </c>
      <c r="B90" s="2" t="s">
        <v>90</v>
      </c>
      <c r="C90" s="28" t="s">
        <v>91</v>
      </c>
      <c r="D90" s="143">
        <v>6584661.7050000019</v>
      </c>
      <c r="E90" s="14">
        <v>6357380.1333000017</v>
      </c>
      <c r="F90" s="149">
        <f t="shared" si="13"/>
        <v>0.96548318169065295</v>
      </c>
      <c r="G90" s="14">
        <f t="shared" si="14"/>
        <v>-1089650.7692999998</v>
      </c>
      <c r="H90" s="10">
        <f t="shared" si="15"/>
        <v>-1089650.7692999998</v>
      </c>
      <c r="I90" s="14">
        <f t="shared" si="20"/>
        <v>-694571.06699999981</v>
      </c>
      <c r="J90" s="14">
        <f t="shared" si="16"/>
        <v>-694571.06699999981</v>
      </c>
      <c r="K90" s="14">
        <f t="shared" si="21"/>
        <v>-365337.98174999934</v>
      </c>
      <c r="L90" s="14">
        <f t="shared" si="17"/>
        <v>-365337.98174999934</v>
      </c>
      <c r="M90" s="55">
        <f t="shared" si="22"/>
        <v>-36104.896499999799</v>
      </c>
      <c r="N90" s="14">
        <f t="shared" si="17"/>
        <v>-36104.896499999799</v>
      </c>
      <c r="O90" s="12">
        <f t="shared" si="18"/>
        <v>227281.5717000002</v>
      </c>
      <c r="P90" s="10">
        <f t="shared" si="19"/>
        <v>227281.5717000002</v>
      </c>
    </row>
    <row r="91" spans="1:16" hidden="1" x14ac:dyDescent="0.25">
      <c r="A91" s="2" t="s">
        <v>98</v>
      </c>
      <c r="B91" s="2" t="s">
        <v>90</v>
      </c>
      <c r="C91" s="28" t="s">
        <v>90</v>
      </c>
      <c r="D91" s="143">
        <v>5750959.8024999984</v>
      </c>
      <c r="E91" s="14">
        <v>5506181.7084000017</v>
      </c>
      <c r="F91" s="149">
        <f t="shared" si="13"/>
        <v>0.95743700138651822</v>
      </c>
      <c r="G91" s="14">
        <f t="shared" si="14"/>
        <v>-905413.8664000025</v>
      </c>
      <c r="H91" s="10">
        <f t="shared" si="15"/>
        <v>-905413.8664000025</v>
      </c>
      <c r="I91" s="14">
        <f t="shared" si="20"/>
        <v>-560356.27825000323</v>
      </c>
      <c r="J91" s="14">
        <f t="shared" si="16"/>
        <v>-560356.27825000323</v>
      </c>
      <c r="K91" s="14">
        <f t="shared" si="21"/>
        <v>-272808.28812500276</v>
      </c>
      <c r="L91" s="14">
        <f t="shared" si="17"/>
        <v>-272808.28812500276</v>
      </c>
      <c r="M91" s="55">
        <f t="shared" si="22"/>
        <v>14739.701999996789</v>
      </c>
      <c r="N91" s="14">
        <f t="shared" si="17"/>
        <v>14739.701999996789</v>
      </c>
      <c r="O91" s="12">
        <f t="shared" si="18"/>
        <v>244778.09409999661</v>
      </c>
      <c r="P91" s="10">
        <f t="shared" si="19"/>
        <v>244778.09409999661</v>
      </c>
    </row>
    <row r="92" spans="1:16" hidden="1" x14ac:dyDescent="0.25">
      <c r="A92" s="2" t="s">
        <v>103</v>
      </c>
      <c r="B92" s="2" t="s">
        <v>90</v>
      </c>
      <c r="C92" s="28" t="s">
        <v>102</v>
      </c>
      <c r="D92" s="143">
        <v>8348130.5875000004</v>
      </c>
      <c r="E92" s="14">
        <v>4351824.9018999999</v>
      </c>
      <c r="F92" s="149">
        <f t="shared" si="13"/>
        <v>0.5212933430169584</v>
      </c>
      <c r="G92" s="14">
        <f t="shared" si="14"/>
        <v>2326679.5681000007</v>
      </c>
      <c r="H92" s="10">
        <f t="shared" si="15"/>
        <v>2326679.5681000007</v>
      </c>
      <c r="I92" s="14">
        <f t="shared" si="20"/>
        <v>2827567.4033500003</v>
      </c>
      <c r="J92" s="14">
        <f t="shared" si="16"/>
        <v>2827567.4033500003</v>
      </c>
      <c r="K92" s="14">
        <f t="shared" si="21"/>
        <v>3244973.9327250002</v>
      </c>
      <c r="L92" s="14">
        <f t="shared" si="17"/>
        <v>3244973.9327250002</v>
      </c>
      <c r="M92" s="55">
        <f t="shared" si="22"/>
        <v>3662380.4621000001</v>
      </c>
      <c r="N92" s="14">
        <f t="shared" si="17"/>
        <v>3662380.4621000001</v>
      </c>
      <c r="O92" s="12">
        <f t="shared" si="18"/>
        <v>3996305.6856000004</v>
      </c>
      <c r="P92" s="10">
        <f t="shared" si="19"/>
        <v>3996305.6856000004</v>
      </c>
    </row>
    <row r="93" spans="1:16" hidden="1" x14ac:dyDescent="0.25">
      <c r="A93" s="2" t="s">
        <v>101</v>
      </c>
      <c r="B93" s="2" t="s">
        <v>90</v>
      </c>
      <c r="C93" s="28" t="s">
        <v>102</v>
      </c>
      <c r="D93" s="143">
        <v>8092977.0800000029</v>
      </c>
      <c r="E93" s="14">
        <v>7980388.8596000038</v>
      </c>
      <c r="F93" s="149">
        <f t="shared" si="13"/>
        <v>0.98608815775862801</v>
      </c>
      <c r="G93" s="14">
        <f t="shared" si="14"/>
        <v>-1506007.1956000011</v>
      </c>
      <c r="H93" s="10">
        <f t="shared" si="15"/>
        <v>-1506007.1956000011</v>
      </c>
      <c r="I93" s="14">
        <f t="shared" si="20"/>
        <v>-1020428.5708000017</v>
      </c>
      <c r="J93" s="14">
        <f t="shared" si="16"/>
        <v>-1020428.5708000017</v>
      </c>
      <c r="K93" s="14">
        <f t="shared" si="21"/>
        <v>-615779.71680000052</v>
      </c>
      <c r="L93" s="14">
        <f t="shared" si="17"/>
        <v>-615779.71680000052</v>
      </c>
      <c r="M93" s="55">
        <f t="shared" si="22"/>
        <v>-211130.86280000117</v>
      </c>
      <c r="N93" s="14">
        <f t="shared" si="17"/>
        <v>-211130.86280000117</v>
      </c>
      <c r="O93" s="12">
        <f t="shared" si="18"/>
        <v>112588.22039999906</v>
      </c>
      <c r="P93" s="10">
        <f t="shared" si="19"/>
        <v>112588.22039999906</v>
      </c>
    </row>
    <row r="94" spans="1:16" x14ac:dyDescent="0.25">
      <c r="A94" s="155" t="s">
        <v>1374</v>
      </c>
      <c r="B94" s="2" t="s">
        <v>90</v>
      </c>
      <c r="C94" s="28" t="s">
        <v>96</v>
      </c>
      <c r="D94" s="143">
        <v>10185624.125</v>
      </c>
      <c r="E94" s="14">
        <v>8684563.1797000021</v>
      </c>
      <c r="F94" s="151">
        <f t="shared" si="13"/>
        <v>0.85262945825619718</v>
      </c>
      <c r="G94" s="14">
        <f t="shared" si="14"/>
        <v>-536063.87970000133</v>
      </c>
      <c r="H94" s="10">
        <f t="shared" si="15"/>
        <v>-536063.87970000133</v>
      </c>
      <c r="I94" s="14">
        <f t="shared" si="20"/>
        <v>75073.567799998447</v>
      </c>
      <c r="J94" s="14">
        <f t="shared" si="16"/>
        <v>75073.567799998447</v>
      </c>
      <c r="K94" s="14">
        <f t="shared" si="21"/>
        <v>584354.77404999733</v>
      </c>
      <c r="L94" s="14">
        <f t="shared" si="17"/>
        <v>584354.77404999733</v>
      </c>
      <c r="M94" s="55">
        <f t="shared" si="22"/>
        <v>1093635.9802999981</v>
      </c>
      <c r="N94" s="14">
        <f t="shared" si="17"/>
        <v>1093635.9802999981</v>
      </c>
      <c r="O94" s="12">
        <f t="shared" si="18"/>
        <v>1501060.9452999979</v>
      </c>
      <c r="P94" s="10">
        <f t="shared" si="19"/>
        <v>1501060.9452999979</v>
      </c>
    </row>
    <row r="95" spans="1:16" x14ac:dyDescent="0.25">
      <c r="A95" s="2" t="s">
        <v>95</v>
      </c>
      <c r="B95" s="2" t="s">
        <v>90</v>
      </c>
      <c r="C95" s="28" t="s">
        <v>96</v>
      </c>
      <c r="D95" s="143">
        <v>9131932.8024999984</v>
      </c>
      <c r="E95" s="14">
        <v>7488060.8790000007</v>
      </c>
      <c r="F95" s="149">
        <f t="shared" si="13"/>
        <v>0.81998641918937865</v>
      </c>
      <c r="G95" s="14">
        <f t="shared" ref="G95:G124" si="23">(D95*0.8)-E95</f>
        <v>-182514.63700000197</v>
      </c>
      <c r="H95" s="10">
        <f t="shared" ref="H95:H125" si="24">G95/$P$1</f>
        <v>-182514.63700000197</v>
      </c>
      <c r="I95" s="14">
        <f t="shared" si="20"/>
        <v>365401.33114999812</v>
      </c>
      <c r="J95" s="14">
        <f t="shared" si="16"/>
        <v>365401.33114999812</v>
      </c>
      <c r="K95" s="14">
        <f t="shared" si="21"/>
        <v>821997.97127499804</v>
      </c>
      <c r="L95" s="14">
        <f t="shared" si="17"/>
        <v>821997.97127499804</v>
      </c>
      <c r="M95" s="55">
        <f t="shared" si="22"/>
        <v>1278594.611399997</v>
      </c>
      <c r="N95" s="14">
        <f t="shared" si="17"/>
        <v>1278594.611399997</v>
      </c>
      <c r="O95" s="12">
        <f t="shared" ref="O95:O125" si="25">D95-E95</f>
        <v>1643871.9234999977</v>
      </c>
      <c r="P95" s="10">
        <f t="shared" si="19"/>
        <v>1643871.9234999977</v>
      </c>
    </row>
    <row r="96" spans="1:16" hidden="1" x14ac:dyDescent="0.25">
      <c r="A96" s="2" t="s">
        <v>99</v>
      </c>
      <c r="B96" s="2" t="s">
        <v>90</v>
      </c>
      <c r="C96" s="28" t="s">
        <v>90</v>
      </c>
      <c r="D96" s="143">
        <v>6983287.4149999991</v>
      </c>
      <c r="E96" s="14">
        <v>3760205.9724000017</v>
      </c>
      <c r="F96" s="149">
        <f t="shared" si="13"/>
        <v>0.5384578564421012</v>
      </c>
      <c r="G96" s="14">
        <f t="shared" si="23"/>
        <v>1826423.9595999983</v>
      </c>
      <c r="H96" s="10">
        <f t="shared" si="24"/>
        <v>1826423.9595999983</v>
      </c>
      <c r="I96" s="14">
        <f t="shared" si="20"/>
        <v>2245421.2044999977</v>
      </c>
      <c r="J96" s="14">
        <f t="shared" si="16"/>
        <v>2245421.2044999977</v>
      </c>
      <c r="K96" s="14">
        <f t="shared" si="21"/>
        <v>2594585.5752499974</v>
      </c>
      <c r="L96" s="14">
        <f t="shared" si="17"/>
        <v>2594585.5752499974</v>
      </c>
      <c r="M96" s="55">
        <f t="shared" si="22"/>
        <v>2943749.9459999972</v>
      </c>
      <c r="N96" s="14">
        <f t="shared" si="17"/>
        <v>2943749.9459999972</v>
      </c>
      <c r="O96" s="12">
        <f t="shared" si="25"/>
        <v>3223081.4425999974</v>
      </c>
      <c r="P96" s="10">
        <f t="shared" si="19"/>
        <v>3223081.4425999974</v>
      </c>
    </row>
    <row r="97" spans="1:16" hidden="1" x14ac:dyDescent="0.25">
      <c r="A97" s="2" t="s">
        <v>104</v>
      </c>
      <c r="B97" s="2" t="s">
        <v>90</v>
      </c>
      <c r="C97" s="28" t="s">
        <v>105</v>
      </c>
      <c r="D97" s="143">
        <v>15930016.247500001</v>
      </c>
      <c r="E97" s="14">
        <v>16549443.014800001</v>
      </c>
      <c r="F97" s="149">
        <f t="shared" si="13"/>
        <v>1.0388842520733279</v>
      </c>
      <c r="G97" s="14">
        <f t="shared" si="23"/>
        <v>-3805430.0167999994</v>
      </c>
      <c r="H97" s="10">
        <f t="shared" si="24"/>
        <v>-3805430.0167999994</v>
      </c>
      <c r="I97" s="14">
        <f t="shared" si="20"/>
        <v>-2849629.0419500005</v>
      </c>
      <c r="J97" s="14">
        <f t="shared" si="16"/>
        <v>-2849629.0419500005</v>
      </c>
      <c r="K97" s="14">
        <f t="shared" si="21"/>
        <v>-2053128.2295750007</v>
      </c>
      <c r="L97" s="14">
        <f t="shared" si="17"/>
        <v>-2053128.2295750007</v>
      </c>
      <c r="M97" s="55">
        <f t="shared" si="22"/>
        <v>-1256627.417200001</v>
      </c>
      <c r="N97" s="14">
        <f t="shared" si="17"/>
        <v>-1256627.417200001</v>
      </c>
      <c r="O97" s="12">
        <f t="shared" si="25"/>
        <v>-619426.76730000041</v>
      </c>
      <c r="P97" s="10">
        <f t="shared" si="19"/>
        <v>-619426.76730000041</v>
      </c>
    </row>
    <row r="98" spans="1:16" hidden="1" x14ac:dyDescent="0.25">
      <c r="A98" s="2" t="s">
        <v>89</v>
      </c>
      <c r="B98" s="2" t="s">
        <v>90</v>
      </c>
      <c r="C98" s="28" t="s">
        <v>91</v>
      </c>
      <c r="D98" s="143">
        <v>10693914.0075</v>
      </c>
      <c r="E98" s="14">
        <v>9677109.412100004</v>
      </c>
      <c r="F98" s="149">
        <f t="shared" si="13"/>
        <v>0.90491745167514182</v>
      </c>
      <c r="G98" s="14">
        <f t="shared" si="23"/>
        <v>-1121978.2061000038</v>
      </c>
      <c r="H98" s="10">
        <f t="shared" si="24"/>
        <v>-1121978.2061000038</v>
      </c>
      <c r="I98" s="14">
        <f t="shared" si="20"/>
        <v>-480343.36565000378</v>
      </c>
      <c r="J98" s="14">
        <f t="shared" si="16"/>
        <v>-480343.36565000378</v>
      </c>
      <c r="K98" s="14">
        <f t="shared" si="21"/>
        <v>54352.334724996239</v>
      </c>
      <c r="L98" s="14">
        <f t="shared" si="17"/>
        <v>54352.334724996239</v>
      </c>
      <c r="M98" s="55">
        <f t="shared" si="22"/>
        <v>589048.03509999625</v>
      </c>
      <c r="N98" s="14">
        <f t="shared" si="17"/>
        <v>589048.03509999625</v>
      </c>
      <c r="O98" s="12">
        <f t="shared" si="25"/>
        <v>1016804.5953999963</v>
      </c>
      <c r="P98" s="10">
        <f t="shared" si="19"/>
        <v>1016804.5953999963</v>
      </c>
    </row>
    <row r="99" spans="1:16" hidden="1" x14ac:dyDescent="0.25">
      <c r="A99" s="2" t="s">
        <v>114</v>
      </c>
      <c r="B99" s="154" t="s">
        <v>108</v>
      </c>
      <c r="C99" s="28" t="s">
        <v>1302</v>
      </c>
      <c r="D99" s="143">
        <v>2586012.9500000002</v>
      </c>
      <c r="E99" s="14">
        <v>1984267.8772999998</v>
      </c>
      <c r="F99" s="149">
        <f t="shared" si="13"/>
        <v>0.76730778834653546</v>
      </c>
      <c r="G99" s="14">
        <f t="shared" si="23"/>
        <v>84542.482700000517</v>
      </c>
      <c r="H99" s="10">
        <f t="shared" si="24"/>
        <v>84542.482700000517</v>
      </c>
      <c r="I99" s="14">
        <f t="shared" si="20"/>
        <v>239703.25970000029</v>
      </c>
      <c r="J99" s="14">
        <f t="shared" si="16"/>
        <v>239703.25970000029</v>
      </c>
      <c r="K99" s="14">
        <f t="shared" si="21"/>
        <v>369003.90720000025</v>
      </c>
      <c r="L99" s="14">
        <f t="shared" si="17"/>
        <v>369003.90720000025</v>
      </c>
      <c r="M99" s="55">
        <f t="shared" si="22"/>
        <v>498304.55470000021</v>
      </c>
      <c r="N99" s="14">
        <f t="shared" si="17"/>
        <v>498304.55470000021</v>
      </c>
      <c r="O99" s="12">
        <f t="shared" si="25"/>
        <v>601745.07270000037</v>
      </c>
      <c r="P99" s="10">
        <f t="shared" si="19"/>
        <v>601745.07270000037</v>
      </c>
    </row>
    <row r="100" spans="1:16" hidden="1" x14ac:dyDescent="0.25">
      <c r="A100" s="2" t="s">
        <v>120</v>
      </c>
      <c r="B100" s="154" t="s">
        <v>108</v>
      </c>
      <c r="C100" s="156" t="s">
        <v>121</v>
      </c>
      <c r="D100" s="143">
        <v>6600830.3900000006</v>
      </c>
      <c r="E100" s="14">
        <v>6484129.0107000014</v>
      </c>
      <c r="F100" s="149">
        <f t="shared" si="13"/>
        <v>0.98232019724718311</v>
      </c>
      <c r="G100" s="14">
        <f t="shared" si="23"/>
        <v>-1203464.6987000005</v>
      </c>
      <c r="H100" s="10">
        <f t="shared" si="24"/>
        <v>-1203464.6987000005</v>
      </c>
      <c r="I100" s="14">
        <f t="shared" si="20"/>
        <v>-807414.87530000135</v>
      </c>
      <c r="J100" s="14">
        <f t="shared" si="16"/>
        <v>-807414.87530000135</v>
      </c>
      <c r="K100" s="14">
        <f t="shared" si="21"/>
        <v>-477373.35580000095</v>
      </c>
      <c r="L100" s="14">
        <f t="shared" si="17"/>
        <v>-477373.35580000095</v>
      </c>
      <c r="M100" s="55">
        <f t="shared" si="22"/>
        <v>-147331.83630000148</v>
      </c>
      <c r="N100" s="14">
        <f t="shared" si="17"/>
        <v>-147331.83630000148</v>
      </c>
      <c r="O100" s="12">
        <f t="shared" si="25"/>
        <v>116701.37929999921</v>
      </c>
      <c r="P100" s="10">
        <f t="shared" si="19"/>
        <v>116701.37929999921</v>
      </c>
    </row>
    <row r="101" spans="1:16" hidden="1" x14ac:dyDescent="0.25">
      <c r="A101" s="2" t="s">
        <v>118</v>
      </c>
      <c r="B101" s="154" t="s">
        <v>108</v>
      </c>
      <c r="C101" s="28" t="s">
        <v>108</v>
      </c>
      <c r="D101" s="143">
        <v>5900595.8925000001</v>
      </c>
      <c r="E101" s="14">
        <v>5232293.1194000021</v>
      </c>
      <c r="F101" s="149">
        <f t="shared" si="13"/>
        <v>0.8867397826803477</v>
      </c>
      <c r="G101" s="14">
        <f t="shared" si="23"/>
        <v>-511816.40540000144</v>
      </c>
      <c r="H101" s="10">
        <f t="shared" si="24"/>
        <v>-511816.40540000144</v>
      </c>
      <c r="I101" s="14">
        <f t="shared" si="20"/>
        <v>-157780.65185000189</v>
      </c>
      <c r="J101" s="14">
        <f t="shared" si="16"/>
        <v>-157780.65185000189</v>
      </c>
      <c r="K101" s="14">
        <f t="shared" si="21"/>
        <v>137249.14277499821</v>
      </c>
      <c r="L101" s="14">
        <f t="shared" si="17"/>
        <v>137249.14277499821</v>
      </c>
      <c r="M101" s="55">
        <f t="shared" si="22"/>
        <v>432278.93739999738</v>
      </c>
      <c r="N101" s="14">
        <f t="shared" si="17"/>
        <v>432278.93739999738</v>
      </c>
      <c r="O101" s="12">
        <f t="shared" si="25"/>
        <v>668302.77309999801</v>
      </c>
      <c r="P101" s="10">
        <f t="shared" si="19"/>
        <v>668302.77309999801</v>
      </c>
    </row>
    <row r="102" spans="1:16" hidden="1" x14ac:dyDescent="0.25">
      <c r="A102" s="2" t="s">
        <v>119</v>
      </c>
      <c r="B102" s="154" t="s">
        <v>108</v>
      </c>
      <c r="C102" s="28" t="s">
        <v>117</v>
      </c>
      <c r="D102" s="143">
        <v>9088223.2474999987</v>
      </c>
      <c r="E102" s="14">
        <v>5327494.0743000023</v>
      </c>
      <c r="F102" s="149">
        <f t="shared" si="13"/>
        <v>0.58619753599973423</v>
      </c>
      <c r="G102" s="14">
        <f t="shared" si="23"/>
        <v>1943084.523699997</v>
      </c>
      <c r="H102" s="10">
        <f t="shared" si="24"/>
        <v>1943084.523699997</v>
      </c>
      <c r="I102" s="14">
        <f t="shared" si="20"/>
        <v>2488377.9185499968</v>
      </c>
      <c r="J102" s="14">
        <f t="shared" si="16"/>
        <v>2488377.9185499968</v>
      </c>
      <c r="K102" s="14">
        <f t="shared" si="21"/>
        <v>2942789.0809249971</v>
      </c>
      <c r="L102" s="14">
        <f t="shared" si="17"/>
        <v>2942789.0809249971</v>
      </c>
      <c r="M102" s="55">
        <f t="shared" si="22"/>
        <v>3397200.2432999965</v>
      </c>
      <c r="N102" s="14">
        <f t="shared" si="17"/>
        <v>3397200.2432999965</v>
      </c>
      <c r="O102" s="12">
        <f t="shared" si="25"/>
        <v>3760729.1731999964</v>
      </c>
      <c r="P102" s="10">
        <f t="shared" si="19"/>
        <v>3760729.1731999964</v>
      </c>
    </row>
    <row r="103" spans="1:16" hidden="1" x14ac:dyDescent="0.25">
      <c r="A103" s="2" t="s">
        <v>110</v>
      </c>
      <c r="B103" s="154" t="s">
        <v>108</v>
      </c>
      <c r="C103" s="28" t="s">
        <v>111</v>
      </c>
      <c r="D103" s="143">
        <v>8347781.5200000005</v>
      </c>
      <c r="E103" s="14">
        <v>6619973.4562999988</v>
      </c>
      <c r="F103" s="149">
        <f t="shared" si="13"/>
        <v>0.79302188736487178</v>
      </c>
      <c r="G103" s="14">
        <f t="shared" si="23"/>
        <v>58251.759700002149</v>
      </c>
      <c r="H103" s="10">
        <f t="shared" si="24"/>
        <v>58251.759700002149</v>
      </c>
      <c r="I103" s="14">
        <f t="shared" si="20"/>
        <v>559118.65090000164</v>
      </c>
      <c r="J103" s="14">
        <f t="shared" si="16"/>
        <v>559118.65090000164</v>
      </c>
      <c r="K103" s="14">
        <f t="shared" si="21"/>
        <v>976507.72690000199</v>
      </c>
      <c r="L103" s="14">
        <f t="shared" si="17"/>
        <v>976507.72690000199</v>
      </c>
      <c r="M103" s="55">
        <f t="shared" si="22"/>
        <v>1393896.8029000014</v>
      </c>
      <c r="N103" s="14">
        <f t="shared" si="17"/>
        <v>1393896.8029000014</v>
      </c>
      <c r="O103" s="12">
        <f t="shared" si="25"/>
        <v>1727808.0637000017</v>
      </c>
      <c r="P103" s="10">
        <f t="shared" si="19"/>
        <v>1727808.0637000017</v>
      </c>
    </row>
    <row r="104" spans="1:16" hidden="1" x14ac:dyDescent="0.25">
      <c r="A104" s="2" t="s">
        <v>107</v>
      </c>
      <c r="B104" s="154" t="s">
        <v>108</v>
      </c>
      <c r="C104" s="28" t="s">
        <v>108</v>
      </c>
      <c r="D104" s="143">
        <v>6779861.1050000014</v>
      </c>
      <c r="E104" s="14">
        <v>6133069.5026000012</v>
      </c>
      <c r="F104" s="149">
        <f t="shared" si="13"/>
        <v>0.90460105415389624</v>
      </c>
      <c r="G104" s="14">
        <f t="shared" si="23"/>
        <v>-709180.6185999997</v>
      </c>
      <c r="H104" s="10">
        <f t="shared" si="24"/>
        <v>-709180.6185999997</v>
      </c>
      <c r="I104" s="14">
        <f t="shared" si="20"/>
        <v>-302388.9523</v>
      </c>
      <c r="J104" s="14">
        <f t="shared" si="16"/>
        <v>-302388.9523</v>
      </c>
      <c r="K104" s="14">
        <f t="shared" si="21"/>
        <v>36604.102950000204</v>
      </c>
      <c r="L104" s="14">
        <f t="shared" si="17"/>
        <v>36604.102950000204</v>
      </c>
      <c r="M104" s="55">
        <f t="shared" si="22"/>
        <v>375597.15819999948</v>
      </c>
      <c r="N104" s="14">
        <f t="shared" si="17"/>
        <v>375597.15819999948</v>
      </c>
      <c r="O104" s="12">
        <f t="shared" si="25"/>
        <v>646791.60240000021</v>
      </c>
      <c r="P104" s="10">
        <f t="shared" si="19"/>
        <v>646791.60240000021</v>
      </c>
    </row>
    <row r="105" spans="1:16" s="58" customFormat="1" hidden="1" x14ac:dyDescent="0.25">
      <c r="A105" s="28" t="s">
        <v>112</v>
      </c>
      <c r="B105" s="154" t="s">
        <v>108</v>
      </c>
      <c r="C105" s="28" t="s">
        <v>111</v>
      </c>
      <c r="D105" s="143">
        <v>9343031.8900000006</v>
      </c>
      <c r="E105" s="14">
        <v>6800944.1340999966</v>
      </c>
      <c r="F105" s="149">
        <f t="shared" si="13"/>
        <v>0.7279161854707098</v>
      </c>
      <c r="G105" s="14">
        <f t="shared" si="23"/>
        <v>673481.37790000439</v>
      </c>
      <c r="H105" s="10">
        <f t="shared" si="24"/>
        <v>673481.37790000439</v>
      </c>
      <c r="I105" s="14">
        <f t="shared" si="20"/>
        <v>1234063.2913000034</v>
      </c>
      <c r="J105" s="14">
        <f t="shared" si="16"/>
        <v>1234063.2913000034</v>
      </c>
      <c r="K105" s="14">
        <f t="shared" si="21"/>
        <v>1701214.8858000049</v>
      </c>
      <c r="L105" s="14">
        <f t="shared" si="17"/>
        <v>1701214.8858000049</v>
      </c>
      <c r="M105" s="55">
        <f t="shared" si="22"/>
        <v>2168366.4803000027</v>
      </c>
      <c r="N105" s="14">
        <f t="shared" si="17"/>
        <v>2168366.4803000027</v>
      </c>
      <c r="O105" s="12">
        <f t="shared" si="25"/>
        <v>2542087.7559000039</v>
      </c>
      <c r="P105" s="10">
        <f t="shared" si="19"/>
        <v>2542087.7559000039</v>
      </c>
    </row>
    <row r="106" spans="1:16" hidden="1" x14ac:dyDescent="0.25">
      <c r="A106" s="2" t="s">
        <v>109</v>
      </c>
      <c r="B106" s="154" t="s">
        <v>108</v>
      </c>
      <c r="C106" s="28" t="s">
        <v>108</v>
      </c>
      <c r="D106" s="143">
        <v>10907317.547499999</v>
      </c>
      <c r="E106" s="14">
        <v>9149676.1693000011</v>
      </c>
      <c r="F106" s="149">
        <f t="shared" si="13"/>
        <v>0.83885667850544454</v>
      </c>
      <c r="G106" s="14">
        <f t="shared" si="23"/>
        <v>-423822.13130000047</v>
      </c>
      <c r="H106" s="10">
        <f t="shared" si="24"/>
        <v>-423822.13130000047</v>
      </c>
      <c r="I106" s="14">
        <f t="shared" si="20"/>
        <v>230616.92154999822</v>
      </c>
      <c r="J106" s="14">
        <f t="shared" si="16"/>
        <v>230616.92154999822</v>
      </c>
      <c r="K106" s="14">
        <f t="shared" si="21"/>
        <v>775982.79892499931</v>
      </c>
      <c r="L106" s="14">
        <f t="shared" si="17"/>
        <v>775982.79892499931</v>
      </c>
      <c r="M106" s="55">
        <f t="shared" si="22"/>
        <v>1321348.6762999985</v>
      </c>
      <c r="N106" s="14">
        <f t="shared" si="17"/>
        <v>1321348.6762999985</v>
      </c>
      <c r="O106" s="12">
        <f t="shared" si="25"/>
        <v>1757641.3781999983</v>
      </c>
      <c r="P106" s="10">
        <f t="shared" si="19"/>
        <v>1757641.3781999983</v>
      </c>
    </row>
    <row r="107" spans="1:16" hidden="1" x14ac:dyDescent="0.25">
      <c r="A107" s="2" t="s">
        <v>113</v>
      </c>
      <c r="B107" s="154" t="s">
        <v>108</v>
      </c>
      <c r="C107" s="28" t="s">
        <v>108</v>
      </c>
      <c r="D107" s="143">
        <v>10420070.622499999</v>
      </c>
      <c r="E107" s="14">
        <v>7711532.5671000043</v>
      </c>
      <c r="F107" s="149">
        <f t="shared" si="13"/>
        <v>0.74006528808437599</v>
      </c>
      <c r="G107" s="14">
        <f t="shared" si="23"/>
        <v>624523.93089999538</v>
      </c>
      <c r="H107" s="10">
        <f t="shared" si="24"/>
        <v>624523.93089999538</v>
      </c>
      <c r="I107" s="14">
        <f t="shared" si="20"/>
        <v>1249728.1682499936</v>
      </c>
      <c r="J107" s="14">
        <f t="shared" si="16"/>
        <v>1249728.1682499936</v>
      </c>
      <c r="K107" s="14">
        <f t="shared" si="21"/>
        <v>1770731.6993749952</v>
      </c>
      <c r="L107" s="14">
        <f t="shared" si="17"/>
        <v>1770731.6993749952</v>
      </c>
      <c r="M107" s="55">
        <f t="shared" si="22"/>
        <v>2291735.2304999949</v>
      </c>
      <c r="N107" s="14">
        <f t="shared" si="17"/>
        <v>2291735.2304999949</v>
      </c>
      <c r="O107" s="12">
        <f t="shared" si="25"/>
        <v>2708538.0553999944</v>
      </c>
      <c r="P107" s="10">
        <f t="shared" si="19"/>
        <v>2708538.0553999944</v>
      </c>
    </row>
    <row r="108" spans="1:16" hidden="1" x14ac:dyDescent="0.25">
      <c r="A108" s="157" t="s">
        <v>1403</v>
      </c>
      <c r="B108" s="154" t="s">
        <v>108</v>
      </c>
      <c r="C108" s="28" t="s">
        <v>121</v>
      </c>
      <c r="D108" s="143">
        <v>12611326.777500002</v>
      </c>
      <c r="E108" s="14">
        <v>13213865.9164</v>
      </c>
      <c r="F108" s="149">
        <f t="shared" si="13"/>
        <v>1.0477776168622477</v>
      </c>
      <c r="G108" s="14">
        <f t="shared" si="23"/>
        <v>-3124804.4943999983</v>
      </c>
      <c r="H108" s="10">
        <f t="shared" si="24"/>
        <v>-3124804.4943999983</v>
      </c>
      <c r="I108" s="14">
        <f t="shared" si="20"/>
        <v>-2368124.8877499998</v>
      </c>
      <c r="J108" s="14">
        <f t="shared" si="16"/>
        <v>-2368124.8877499998</v>
      </c>
      <c r="K108" s="14">
        <f t="shared" si="21"/>
        <v>-1737558.5488749985</v>
      </c>
      <c r="L108" s="14">
        <f t="shared" si="17"/>
        <v>-1737558.5488749985</v>
      </c>
      <c r="M108" s="55">
        <f t="shared" si="22"/>
        <v>-1106992.209999999</v>
      </c>
      <c r="N108" s="14">
        <f t="shared" si="17"/>
        <v>-1106992.209999999</v>
      </c>
      <c r="O108" s="12">
        <f t="shared" si="25"/>
        <v>-602539.13889999874</v>
      </c>
      <c r="P108" s="10">
        <f t="shared" si="19"/>
        <v>-602539.13889999874</v>
      </c>
    </row>
    <row r="109" spans="1:16" hidden="1" x14ac:dyDescent="0.25">
      <c r="A109" s="2" t="s">
        <v>116</v>
      </c>
      <c r="B109" s="154" t="s">
        <v>108</v>
      </c>
      <c r="C109" s="28" t="s">
        <v>117</v>
      </c>
      <c r="D109" s="143">
        <v>11320277.032500001</v>
      </c>
      <c r="E109" s="14">
        <v>8712696.316800002</v>
      </c>
      <c r="F109" s="149">
        <f t="shared" si="13"/>
        <v>0.76965398388981532</v>
      </c>
      <c r="G109" s="14">
        <f t="shared" si="23"/>
        <v>343525.30919999816</v>
      </c>
      <c r="H109" s="10">
        <f t="shared" si="24"/>
        <v>343525.30919999816</v>
      </c>
      <c r="I109" s="14">
        <f t="shared" si="20"/>
        <v>1022741.9311499987</v>
      </c>
      <c r="J109" s="14">
        <f t="shared" si="16"/>
        <v>1022741.9311499987</v>
      </c>
      <c r="K109" s="14">
        <f t="shared" si="21"/>
        <v>1588755.7827749997</v>
      </c>
      <c r="L109" s="14">
        <f t="shared" si="17"/>
        <v>1588755.7827749997</v>
      </c>
      <c r="M109" s="55">
        <f t="shared" si="22"/>
        <v>2154769.6343999989</v>
      </c>
      <c r="N109" s="14">
        <f t="shared" si="17"/>
        <v>2154769.6343999989</v>
      </c>
      <c r="O109" s="12">
        <f t="shared" si="25"/>
        <v>2607580.7156999987</v>
      </c>
      <c r="P109" s="10">
        <f t="shared" si="19"/>
        <v>2607580.7156999987</v>
      </c>
    </row>
    <row r="110" spans="1:16" hidden="1" x14ac:dyDescent="0.25">
      <c r="A110" s="2" t="s">
        <v>115</v>
      </c>
      <c r="B110" s="154" t="s">
        <v>108</v>
      </c>
      <c r="C110" s="28" t="s">
        <v>1302</v>
      </c>
      <c r="D110" s="143">
        <v>14323371.180000003</v>
      </c>
      <c r="E110" s="14">
        <v>12294924.6713</v>
      </c>
      <c r="F110" s="149">
        <f t="shared" si="13"/>
        <v>0.85838204685134722</v>
      </c>
      <c r="G110" s="14">
        <f t="shared" si="23"/>
        <v>-836227.72729999572</v>
      </c>
      <c r="H110" s="10">
        <f t="shared" si="24"/>
        <v>-836227.72729999572</v>
      </c>
      <c r="I110" s="14">
        <f t="shared" si="20"/>
        <v>23174.543500002474</v>
      </c>
      <c r="J110" s="14">
        <f t="shared" si="16"/>
        <v>23174.543500002474</v>
      </c>
      <c r="K110" s="14">
        <f t="shared" si="21"/>
        <v>739343.10250000469</v>
      </c>
      <c r="L110" s="14">
        <f t="shared" si="17"/>
        <v>739343.10250000469</v>
      </c>
      <c r="M110" s="55">
        <f t="shared" si="22"/>
        <v>1455511.6615000032</v>
      </c>
      <c r="N110" s="14">
        <f t="shared" si="17"/>
        <v>1455511.6615000032</v>
      </c>
      <c r="O110" s="12">
        <f t="shared" si="25"/>
        <v>2028446.5087000038</v>
      </c>
      <c r="P110" s="10">
        <f t="shared" si="19"/>
        <v>2028446.5087000038</v>
      </c>
    </row>
    <row r="111" spans="1:16" hidden="1" x14ac:dyDescent="0.25">
      <c r="A111" s="2" t="s">
        <v>126</v>
      </c>
      <c r="B111" s="2" t="s">
        <v>124</v>
      </c>
      <c r="C111" s="28" t="s">
        <v>131</v>
      </c>
      <c r="D111" s="143">
        <v>4000247.9274999998</v>
      </c>
      <c r="E111" s="14">
        <v>2511370.4801999996</v>
      </c>
      <c r="F111" s="149">
        <f t="shared" si="13"/>
        <v>0.627803707599071</v>
      </c>
      <c r="G111" s="14">
        <f t="shared" si="23"/>
        <v>688827.86180000054</v>
      </c>
      <c r="H111" s="10">
        <f t="shared" si="24"/>
        <v>688827.86180000054</v>
      </c>
      <c r="I111" s="14">
        <f t="shared" si="20"/>
        <v>928842.7374499999</v>
      </c>
      <c r="J111" s="14">
        <f t="shared" si="16"/>
        <v>928842.7374499999</v>
      </c>
      <c r="K111" s="14">
        <f t="shared" si="21"/>
        <v>1128855.1338250004</v>
      </c>
      <c r="L111" s="14">
        <f t="shared" si="17"/>
        <v>1128855.1338250004</v>
      </c>
      <c r="M111" s="55">
        <f t="shared" si="22"/>
        <v>1328867.5301999999</v>
      </c>
      <c r="N111" s="14">
        <f t="shared" si="17"/>
        <v>1328867.5301999999</v>
      </c>
      <c r="O111" s="12">
        <f t="shared" si="25"/>
        <v>1488877.4473000001</v>
      </c>
      <c r="P111" s="10">
        <f t="shared" si="19"/>
        <v>1488877.4473000001</v>
      </c>
    </row>
    <row r="112" spans="1:16" hidden="1" x14ac:dyDescent="0.25">
      <c r="A112" s="2" t="s">
        <v>140</v>
      </c>
      <c r="B112" s="2" t="s">
        <v>124</v>
      </c>
      <c r="C112" s="28" t="s">
        <v>124</v>
      </c>
      <c r="D112" s="143">
        <v>6107230.3124999991</v>
      </c>
      <c r="E112" s="14">
        <v>3779701.8417999996</v>
      </c>
      <c r="F112" s="149">
        <f t="shared" si="13"/>
        <v>0.61888968458646121</v>
      </c>
      <c r="G112" s="14">
        <f t="shared" si="23"/>
        <v>1106082.4081999995</v>
      </c>
      <c r="H112" s="10">
        <f t="shared" si="24"/>
        <v>1106082.4081999995</v>
      </c>
      <c r="I112" s="14">
        <f t="shared" si="20"/>
        <v>1472516.2269499991</v>
      </c>
      <c r="J112" s="14">
        <f t="shared" si="16"/>
        <v>1472516.2269499991</v>
      </c>
      <c r="K112" s="14">
        <f t="shared" si="21"/>
        <v>1777877.742575</v>
      </c>
      <c r="L112" s="14">
        <f t="shared" si="17"/>
        <v>1777877.742575</v>
      </c>
      <c r="M112" s="55">
        <f t="shared" si="22"/>
        <v>2083239.2581999991</v>
      </c>
      <c r="N112" s="14">
        <f t="shared" si="17"/>
        <v>2083239.2581999991</v>
      </c>
      <c r="O112" s="12">
        <f t="shared" si="25"/>
        <v>2327528.4706999995</v>
      </c>
      <c r="P112" s="10">
        <f t="shared" si="19"/>
        <v>2327528.4706999995</v>
      </c>
    </row>
    <row r="113" spans="1:16" hidden="1" x14ac:dyDescent="0.25">
      <c r="A113" s="2" t="s">
        <v>129</v>
      </c>
      <c r="B113" s="2" t="s">
        <v>124</v>
      </c>
      <c r="C113" s="28" t="s">
        <v>128</v>
      </c>
      <c r="D113" s="143">
        <v>5739362.0899999999</v>
      </c>
      <c r="E113" s="14">
        <v>5227159.5066</v>
      </c>
      <c r="F113" s="149">
        <f t="shared" si="13"/>
        <v>0.91075618241747835</v>
      </c>
      <c r="G113" s="14">
        <f t="shared" si="23"/>
        <v>-635669.83459999971</v>
      </c>
      <c r="H113" s="10">
        <f t="shared" si="24"/>
        <v>-635669.83459999971</v>
      </c>
      <c r="I113" s="14">
        <f t="shared" si="20"/>
        <v>-291308.10919999983</v>
      </c>
      <c r="J113" s="14">
        <f t="shared" si="16"/>
        <v>-291308.10919999983</v>
      </c>
      <c r="K113" s="14">
        <f t="shared" si="21"/>
        <v>-4340.0046999994665</v>
      </c>
      <c r="L113" s="14">
        <f t="shared" si="17"/>
        <v>-4340.0046999994665</v>
      </c>
      <c r="M113" s="55">
        <f t="shared" si="22"/>
        <v>282628.09979999997</v>
      </c>
      <c r="N113" s="14">
        <f t="shared" si="17"/>
        <v>282628.09979999997</v>
      </c>
      <c r="O113" s="12">
        <f t="shared" si="25"/>
        <v>512202.58339999989</v>
      </c>
      <c r="P113" s="10">
        <f t="shared" si="19"/>
        <v>512202.58339999989</v>
      </c>
    </row>
    <row r="114" spans="1:16" hidden="1" x14ac:dyDescent="0.25">
      <c r="A114" s="2" t="s">
        <v>132</v>
      </c>
      <c r="B114" s="2" t="s">
        <v>124</v>
      </c>
      <c r="C114" s="44" t="s">
        <v>133</v>
      </c>
      <c r="D114" s="143">
        <v>9070535.4125000015</v>
      </c>
      <c r="E114" s="14">
        <v>6276565.0034000035</v>
      </c>
      <c r="F114" s="150">
        <f t="shared" si="13"/>
        <v>0.69197293411702476</v>
      </c>
      <c r="G114" s="14">
        <f t="shared" si="23"/>
        <v>979863.3265999984</v>
      </c>
      <c r="H114" s="10">
        <f t="shared" si="24"/>
        <v>979863.3265999984</v>
      </c>
      <c r="I114" s="14">
        <f t="shared" si="20"/>
        <v>1524095.4513499979</v>
      </c>
      <c r="J114" s="14">
        <f t="shared" si="16"/>
        <v>1524095.4513499979</v>
      </c>
      <c r="K114" s="14">
        <f t="shared" si="21"/>
        <v>1977622.2219749978</v>
      </c>
      <c r="L114" s="14">
        <f t="shared" si="17"/>
        <v>1977622.2219749978</v>
      </c>
      <c r="M114" s="55">
        <f t="shared" si="22"/>
        <v>2431148.9925999977</v>
      </c>
      <c r="N114" s="14">
        <f t="shared" si="17"/>
        <v>2431148.9925999977</v>
      </c>
      <c r="O114" s="12">
        <f t="shared" si="25"/>
        <v>2793970.409099998</v>
      </c>
      <c r="P114" s="10">
        <f t="shared" si="19"/>
        <v>2793970.409099998</v>
      </c>
    </row>
    <row r="115" spans="1:16" hidden="1" x14ac:dyDescent="0.25">
      <c r="A115" s="2" t="s">
        <v>130</v>
      </c>
      <c r="B115" s="2" t="s">
        <v>124</v>
      </c>
      <c r="C115" s="28" t="s">
        <v>131</v>
      </c>
      <c r="D115" s="143">
        <v>7489675.3925000019</v>
      </c>
      <c r="E115" s="14">
        <v>5953046.4537000014</v>
      </c>
      <c r="F115" s="149">
        <f t="shared" si="13"/>
        <v>0.79483370663316766</v>
      </c>
      <c r="G115" s="14">
        <f t="shared" si="23"/>
        <v>38693.860300000757</v>
      </c>
      <c r="H115" s="10">
        <f t="shared" si="24"/>
        <v>38693.860300000757</v>
      </c>
      <c r="I115" s="14">
        <f t="shared" si="20"/>
        <v>488074.38384999987</v>
      </c>
      <c r="J115" s="14">
        <f t="shared" si="16"/>
        <v>488074.38384999987</v>
      </c>
      <c r="K115" s="14">
        <f t="shared" si="21"/>
        <v>862558.15347500052</v>
      </c>
      <c r="L115" s="14">
        <f t="shared" si="17"/>
        <v>862558.15347500052</v>
      </c>
      <c r="M115" s="55">
        <f t="shared" si="22"/>
        <v>1237041.9231000002</v>
      </c>
      <c r="N115" s="14">
        <f t="shared" si="17"/>
        <v>1237041.9231000002</v>
      </c>
      <c r="O115" s="12">
        <f t="shared" si="25"/>
        <v>1536628.9388000006</v>
      </c>
      <c r="P115" s="10">
        <f t="shared" si="19"/>
        <v>1536628.9388000006</v>
      </c>
    </row>
    <row r="116" spans="1:16" hidden="1" x14ac:dyDescent="0.25">
      <c r="A116" s="2" t="s">
        <v>123</v>
      </c>
      <c r="B116" s="2" t="s">
        <v>124</v>
      </c>
      <c r="C116" s="28" t="s">
        <v>125</v>
      </c>
      <c r="D116" s="143">
        <v>9356189.0799999982</v>
      </c>
      <c r="E116" s="14">
        <v>3329675.3878999995</v>
      </c>
      <c r="F116" s="149">
        <f t="shared" si="13"/>
        <v>0.35587944615373251</v>
      </c>
      <c r="G116" s="14">
        <f t="shared" si="23"/>
        <v>4155275.8760999991</v>
      </c>
      <c r="H116" s="10">
        <f t="shared" si="24"/>
        <v>4155275.8760999991</v>
      </c>
      <c r="I116" s="14">
        <f t="shared" si="20"/>
        <v>4716647.2208999991</v>
      </c>
      <c r="J116" s="14">
        <f t="shared" si="16"/>
        <v>4716647.2208999991</v>
      </c>
      <c r="K116" s="14">
        <f t="shared" si="21"/>
        <v>5184456.6749</v>
      </c>
      <c r="L116" s="14">
        <f t="shared" si="17"/>
        <v>5184456.6749</v>
      </c>
      <c r="M116" s="55">
        <f t="shared" si="22"/>
        <v>5652266.128899998</v>
      </c>
      <c r="N116" s="14">
        <f t="shared" si="17"/>
        <v>5652266.128899998</v>
      </c>
      <c r="O116" s="12">
        <f t="shared" si="25"/>
        <v>6026513.6920999987</v>
      </c>
      <c r="P116" s="10">
        <f t="shared" si="19"/>
        <v>6026513.6920999987</v>
      </c>
    </row>
    <row r="117" spans="1:16" hidden="1" x14ac:dyDescent="0.25">
      <c r="A117" s="2" t="s">
        <v>134</v>
      </c>
      <c r="B117" s="2" t="s">
        <v>124</v>
      </c>
      <c r="C117" s="28" t="s">
        <v>133</v>
      </c>
      <c r="D117" s="143">
        <v>7292173.5625</v>
      </c>
      <c r="E117" s="14">
        <v>5576061.5045000007</v>
      </c>
      <c r="F117" s="149">
        <f t="shared" si="13"/>
        <v>0.76466384908539409</v>
      </c>
      <c r="G117" s="14">
        <f t="shared" si="23"/>
        <v>257677.34549999982</v>
      </c>
      <c r="H117" s="10">
        <f t="shared" si="24"/>
        <v>257677.34549999982</v>
      </c>
      <c r="I117" s="14">
        <f t="shared" si="20"/>
        <v>695207.75924999919</v>
      </c>
      <c r="J117" s="14">
        <f t="shared" si="16"/>
        <v>695207.75924999919</v>
      </c>
      <c r="K117" s="14">
        <f t="shared" si="21"/>
        <v>1059816.4373749997</v>
      </c>
      <c r="L117" s="14">
        <f t="shared" si="17"/>
        <v>1059816.4373749997</v>
      </c>
      <c r="M117" s="55">
        <f t="shared" si="22"/>
        <v>1424425.1154999994</v>
      </c>
      <c r="N117" s="14">
        <f t="shared" si="17"/>
        <v>1424425.1154999994</v>
      </c>
      <c r="O117" s="12">
        <f t="shared" si="25"/>
        <v>1716112.0579999993</v>
      </c>
      <c r="P117" s="10">
        <f t="shared" si="19"/>
        <v>1716112.0579999993</v>
      </c>
    </row>
    <row r="118" spans="1:16" hidden="1" x14ac:dyDescent="0.25">
      <c r="A118" s="2" t="s">
        <v>135</v>
      </c>
      <c r="B118" s="2" t="s">
        <v>124</v>
      </c>
      <c r="C118" s="28" t="s">
        <v>124</v>
      </c>
      <c r="D118" s="143">
        <v>9547515.1199999992</v>
      </c>
      <c r="E118" s="14">
        <v>7924250.0683999993</v>
      </c>
      <c r="F118" s="149">
        <f t="shared" si="13"/>
        <v>0.82998036335133873</v>
      </c>
      <c r="G118" s="14">
        <f t="shared" si="23"/>
        <v>-286237.97239999939</v>
      </c>
      <c r="H118" s="10">
        <f t="shared" si="24"/>
        <v>-286237.97239999939</v>
      </c>
      <c r="I118" s="14">
        <f t="shared" si="20"/>
        <v>286612.93479999993</v>
      </c>
      <c r="J118" s="14">
        <f t="shared" si="16"/>
        <v>286612.93479999993</v>
      </c>
      <c r="K118" s="14">
        <f t="shared" si="21"/>
        <v>763988.69079999998</v>
      </c>
      <c r="L118" s="14">
        <f t="shared" si="17"/>
        <v>763988.69079999998</v>
      </c>
      <c r="M118" s="55">
        <f t="shared" si="22"/>
        <v>1241364.4467999991</v>
      </c>
      <c r="N118" s="14">
        <f t="shared" si="17"/>
        <v>1241364.4467999991</v>
      </c>
      <c r="O118" s="12">
        <f t="shared" si="25"/>
        <v>1623265.0515999999</v>
      </c>
      <c r="P118" s="10">
        <f t="shared" si="19"/>
        <v>1623265.0515999999</v>
      </c>
    </row>
    <row r="119" spans="1:16" hidden="1" x14ac:dyDescent="0.25">
      <c r="A119" s="2" t="s">
        <v>139</v>
      </c>
      <c r="B119" s="2" t="s">
        <v>124</v>
      </c>
      <c r="C119" s="28" t="s">
        <v>128</v>
      </c>
      <c r="D119" s="143">
        <v>11233719.667499997</v>
      </c>
      <c r="E119" s="14">
        <v>8403323.8510999959</v>
      </c>
      <c r="F119" s="149">
        <f t="shared" si="13"/>
        <v>0.74804464592537856</v>
      </c>
      <c r="G119" s="14">
        <f t="shared" si="23"/>
        <v>583651.88290000148</v>
      </c>
      <c r="H119" s="10">
        <f t="shared" si="24"/>
        <v>583651.88290000148</v>
      </c>
      <c r="I119" s="14">
        <f t="shared" si="20"/>
        <v>1257675.062950002</v>
      </c>
      <c r="J119" s="14">
        <f t="shared" si="16"/>
        <v>1257675.062950002</v>
      </c>
      <c r="K119" s="14">
        <f t="shared" si="21"/>
        <v>1819361.0463250019</v>
      </c>
      <c r="L119" s="14">
        <f t="shared" si="17"/>
        <v>1819361.0463250019</v>
      </c>
      <c r="M119" s="55">
        <f t="shared" si="22"/>
        <v>2381047.0296999998</v>
      </c>
      <c r="N119" s="14">
        <f t="shared" si="17"/>
        <v>2381047.0296999998</v>
      </c>
      <c r="O119" s="12">
        <f t="shared" si="25"/>
        <v>2830395.8164000008</v>
      </c>
      <c r="P119" s="10">
        <f t="shared" si="19"/>
        <v>2830395.8164000008</v>
      </c>
    </row>
    <row r="120" spans="1:16" hidden="1" x14ac:dyDescent="0.25">
      <c r="A120" s="2" t="s">
        <v>127</v>
      </c>
      <c r="B120" s="2" t="s">
        <v>124</v>
      </c>
      <c r="C120" s="28" t="s">
        <v>125</v>
      </c>
      <c r="D120" s="143">
        <v>12450788.465000002</v>
      </c>
      <c r="E120" s="14">
        <v>9409778.1424000021</v>
      </c>
      <c r="F120" s="149">
        <f t="shared" si="13"/>
        <v>0.75575761076107884</v>
      </c>
      <c r="G120" s="14">
        <f t="shared" si="23"/>
        <v>550852.62959999964</v>
      </c>
      <c r="H120" s="10">
        <f t="shared" si="24"/>
        <v>550852.62959999964</v>
      </c>
      <c r="I120" s="14">
        <f t="shared" si="20"/>
        <v>1297899.9375</v>
      </c>
      <c r="J120" s="14">
        <f t="shared" si="16"/>
        <v>1297899.9375</v>
      </c>
      <c r="K120" s="14">
        <f t="shared" si="21"/>
        <v>1920439.3607499991</v>
      </c>
      <c r="L120" s="14">
        <f t="shared" si="17"/>
        <v>1920439.3607499991</v>
      </c>
      <c r="M120" s="55">
        <f t="shared" si="22"/>
        <v>2542978.784</v>
      </c>
      <c r="N120" s="14">
        <f t="shared" si="17"/>
        <v>2542978.784</v>
      </c>
      <c r="O120" s="12">
        <f t="shared" si="25"/>
        <v>3041010.3225999996</v>
      </c>
      <c r="P120" s="10">
        <f t="shared" si="19"/>
        <v>3041010.3225999996</v>
      </c>
    </row>
    <row r="121" spans="1:16" hidden="1" x14ac:dyDescent="0.25">
      <c r="A121" s="2" t="s">
        <v>141</v>
      </c>
      <c r="B121" s="2" t="s">
        <v>124</v>
      </c>
      <c r="C121" s="28" t="s">
        <v>125</v>
      </c>
      <c r="D121" s="143">
        <v>5533360.2975000003</v>
      </c>
      <c r="E121" s="14">
        <v>5093540.7834999999</v>
      </c>
      <c r="F121" s="149">
        <f t="shared" si="13"/>
        <v>0.92051493299673381</v>
      </c>
      <c r="G121" s="14">
        <f t="shared" si="23"/>
        <v>-666852.54549999908</v>
      </c>
      <c r="H121" s="10">
        <f t="shared" si="24"/>
        <v>-666852.54549999908</v>
      </c>
      <c r="I121" s="14">
        <f t="shared" si="20"/>
        <v>-334850.92764999997</v>
      </c>
      <c r="J121" s="14">
        <f t="shared" si="16"/>
        <v>-334850.92764999997</v>
      </c>
      <c r="K121" s="14">
        <f t="shared" si="21"/>
        <v>-58182.912774999626</v>
      </c>
      <c r="L121" s="14">
        <f t="shared" si="17"/>
        <v>-58182.912774999626</v>
      </c>
      <c r="M121" s="55">
        <f t="shared" si="22"/>
        <v>218485.10209999979</v>
      </c>
      <c r="N121" s="14">
        <f t="shared" si="17"/>
        <v>218485.10209999979</v>
      </c>
      <c r="O121" s="12">
        <f t="shared" si="25"/>
        <v>439819.51400000043</v>
      </c>
      <c r="P121" s="10">
        <f t="shared" si="19"/>
        <v>439819.51400000043</v>
      </c>
    </row>
    <row r="122" spans="1:16" hidden="1" x14ac:dyDescent="0.25">
      <c r="A122" s="2" t="s">
        <v>77</v>
      </c>
      <c r="B122" s="2" t="s">
        <v>124</v>
      </c>
      <c r="C122" s="28" t="s">
        <v>128</v>
      </c>
      <c r="D122" s="143">
        <v>3375933.8274999997</v>
      </c>
      <c r="E122" s="14">
        <v>3060989.3832</v>
      </c>
      <c r="F122" s="149">
        <f t="shared" si="13"/>
        <v>0.90670894028357563</v>
      </c>
      <c r="G122" s="14">
        <f t="shared" si="23"/>
        <v>-360242.32120000012</v>
      </c>
      <c r="H122" s="10">
        <f t="shared" si="24"/>
        <v>-360242.32120000012</v>
      </c>
      <c r="I122" s="14">
        <f t="shared" si="20"/>
        <v>-157686.2915500002</v>
      </c>
      <c r="J122" s="14">
        <f t="shared" si="16"/>
        <v>-157686.2915500002</v>
      </c>
      <c r="K122" s="14">
        <f t="shared" si="21"/>
        <v>11110.399824999738</v>
      </c>
      <c r="L122" s="14">
        <f t="shared" si="17"/>
        <v>11110.399824999738</v>
      </c>
      <c r="M122" s="55">
        <f t="shared" si="22"/>
        <v>179907.09119999968</v>
      </c>
      <c r="N122" s="14">
        <f t="shared" si="17"/>
        <v>179907.09119999968</v>
      </c>
      <c r="O122" s="12">
        <f t="shared" si="25"/>
        <v>314944.44429999962</v>
      </c>
      <c r="P122" s="10">
        <f t="shared" si="19"/>
        <v>314944.44429999962</v>
      </c>
    </row>
    <row r="123" spans="1:16" hidden="1" x14ac:dyDescent="0.25">
      <c r="A123" s="2" t="s">
        <v>136</v>
      </c>
      <c r="B123" s="2" t="s">
        <v>124</v>
      </c>
      <c r="C123" s="28" t="s">
        <v>124</v>
      </c>
      <c r="D123" s="143">
        <v>13957049.27</v>
      </c>
      <c r="E123" s="14">
        <v>8898287.8724999987</v>
      </c>
      <c r="F123" s="149">
        <f t="shared" si="13"/>
        <v>0.63754793010772248</v>
      </c>
      <c r="G123" s="14">
        <f t="shared" si="23"/>
        <v>2267351.5435000025</v>
      </c>
      <c r="H123" s="10">
        <f t="shared" si="24"/>
        <v>2267351.5435000025</v>
      </c>
      <c r="I123" s="14">
        <f t="shared" si="20"/>
        <v>3104774.4997000005</v>
      </c>
      <c r="J123" s="14">
        <f t="shared" si="16"/>
        <v>3104774.4997000005</v>
      </c>
      <c r="K123" s="14">
        <f t="shared" si="21"/>
        <v>3802626.963200001</v>
      </c>
      <c r="L123" s="14">
        <f t="shared" si="17"/>
        <v>3802626.963200001</v>
      </c>
      <c r="M123" s="55">
        <f t="shared" si="22"/>
        <v>4500479.4266999997</v>
      </c>
      <c r="N123" s="14">
        <f t="shared" si="17"/>
        <v>4500479.4266999997</v>
      </c>
      <c r="O123" s="12">
        <f t="shared" si="25"/>
        <v>5058761.3975000009</v>
      </c>
      <c r="P123" s="10">
        <f t="shared" si="19"/>
        <v>5058761.3975000009</v>
      </c>
    </row>
    <row r="124" spans="1:16" s="58" customFormat="1" hidden="1" x14ac:dyDescent="0.25">
      <c r="A124" s="59" t="s">
        <v>180</v>
      </c>
      <c r="B124" s="28" t="s">
        <v>181</v>
      </c>
      <c r="C124" s="28" t="s">
        <v>181</v>
      </c>
      <c r="D124" s="143">
        <v>20887988.6675</v>
      </c>
      <c r="E124" s="14">
        <v>18038774</v>
      </c>
      <c r="F124" s="149">
        <f t="shared" si="13"/>
        <v>0.86359554704598507</v>
      </c>
      <c r="G124" s="14">
        <f t="shared" si="23"/>
        <v>-1328383.0659999996</v>
      </c>
      <c r="H124" s="10">
        <f t="shared" si="24"/>
        <v>-1328383.0659999996</v>
      </c>
      <c r="I124" s="14">
        <f t="shared" si="20"/>
        <v>-75103.745949998498</v>
      </c>
      <c r="J124" s="14">
        <f t="shared" si="16"/>
        <v>-75103.745949998498</v>
      </c>
      <c r="K124" s="14">
        <f t="shared" si="21"/>
        <v>969295.68742500246</v>
      </c>
      <c r="L124" s="14">
        <f t="shared" si="17"/>
        <v>969295.68742500246</v>
      </c>
      <c r="M124" s="55">
        <f t="shared" si="22"/>
        <v>2013695.1207999997</v>
      </c>
      <c r="N124" s="14">
        <f t="shared" si="17"/>
        <v>2013695.1207999997</v>
      </c>
      <c r="O124" s="12">
        <f t="shared" si="25"/>
        <v>2849214.6675000004</v>
      </c>
      <c r="P124" s="10">
        <f t="shared" si="19"/>
        <v>2849214.6675000004</v>
      </c>
    </row>
    <row r="125" spans="1:16" s="4" customFormat="1" hidden="1" x14ac:dyDescent="0.25">
      <c r="A125" s="229"/>
      <c r="B125" s="229"/>
      <c r="C125" s="229"/>
      <c r="D125" s="18">
        <f>SUM(D3:D124)</f>
        <v>1110117168.98</v>
      </c>
      <c r="E125" s="18">
        <f>SUM(E3:E124)</f>
        <v>873059974.22409987</v>
      </c>
      <c r="F125" s="19">
        <f t="shared" ref="F125" si="26">IFERROR(E125/D125,0)</f>
        <v>0.78645750072155585</v>
      </c>
      <c r="G125" s="18">
        <f>(D125*0.9)-E125</f>
        <v>126045477.85790014</v>
      </c>
      <c r="H125" s="18">
        <f t="shared" si="24"/>
        <v>126045477.85790014</v>
      </c>
      <c r="I125" s="18">
        <f t="shared" ref="I125" si="27">(D125*0.85)-E125</f>
        <v>70539619.408900142</v>
      </c>
      <c r="J125" s="18">
        <f t="shared" si="16"/>
        <v>70539619.408900142</v>
      </c>
      <c r="K125" s="18">
        <f t="shared" ref="K125:M125" si="28">(D125*0.9)-E125</f>
        <v>126045477.85790014</v>
      </c>
      <c r="L125" s="18">
        <f t="shared" si="17"/>
        <v>126045477.85790014</v>
      </c>
      <c r="M125" s="18">
        <f t="shared" si="28"/>
        <v>-126045477.15008838</v>
      </c>
      <c r="N125" s="18">
        <f t="shared" si="17"/>
        <v>-126045477.15008838</v>
      </c>
      <c r="O125" s="20">
        <f t="shared" si="25"/>
        <v>237057194.75590014</v>
      </c>
      <c r="P125" s="25">
        <f t="shared" si="19"/>
        <v>237057194.75590014</v>
      </c>
    </row>
    <row r="127" spans="1:16" x14ac:dyDescent="0.25">
      <c r="D127" s="26"/>
    </row>
    <row r="129" spans="4:5" x14ac:dyDescent="0.25">
      <c r="E129" s="26"/>
    </row>
    <row r="130" spans="4:5" x14ac:dyDescent="0.25">
      <c r="D130" s="26"/>
    </row>
    <row r="132" spans="4:5" x14ac:dyDescent="0.25">
      <c r="E132" s="52"/>
    </row>
  </sheetData>
  <autoFilter ref="A2:P125" xr:uid="{6E81AC09-5C45-4962-8C40-A031AF946969}">
    <filterColumn colId="2">
      <filters>
        <filter val="Pabna"/>
      </filters>
    </filterColumn>
  </autoFilter>
  <mergeCells count="2">
    <mergeCell ref="A125:C125"/>
    <mergeCell ref="A1:N1"/>
  </mergeCells>
  <conditionalFormatting sqref="F3:F125">
    <cfRule type="cellIs" dxfId="26" priority="1" operator="greaterThan">
      <formula>0.795</formula>
    </cfRule>
    <cfRule type="cellIs" dxfId="25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O3:O37 O66:O72 I3:I37 K85 K3:K37 K86:K89 L3:L37 M125 M3:M37 O38:O65 I38:I72 K38:K72 L38:L72 M38:M72 O73:O89 I73:I89 K73:K84 L73:L89 M73:M89 K90:K124 O90:O125 I90:I124 L90:L125 M90:M1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1304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1261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1162</v>
      </c>
      <c r="B15" t="s">
        <v>173</v>
      </c>
    </row>
    <row r="16" spans="1:2" x14ac:dyDescent="0.25">
      <c r="A16" t="s">
        <v>1082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1329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179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1367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1303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"/>
  <sheetViews>
    <sheetView showGridLines="0" zoomScale="90" zoomScaleNormal="90" workbookViewId="0">
      <selection activeCell="B7" sqref="B7"/>
    </sheetView>
  </sheetViews>
  <sheetFormatPr defaultRowHeight="15" x14ac:dyDescent="0.25"/>
  <cols>
    <col min="1" max="1" width="18.42578125" customWidth="1"/>
    <col min="2" max="3" width="14.28515625" bestFit="1" customWidth="1"/>
    <col min="4" max="4" width="16.42578125" customWidth="1"/>
    <col min="5" max="5" width="13.42578125" customWidth="1"/>
    <col min="6" max="12" width="15.28515625" customWidth="1"/>
    <col min="13" max="13" width="14.28515625" customWidth="1"/>
    <col min="14" max="14" width="14.7109375" customWidth="1"/>
  </cols>
  <sheetData>
    <row r="1" spans="1:14" ht="32.25" customHeight="1" x14ac:dyDescent="0.25">
      <c r="A1" s="39" t="e">
        <f>'Dealer Wise'!#REF!</f>
        <v>#REF!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ht="32.25" customHeight="1" x14ac:dyDescent="0.25">
      <c r="A2" s="232" t="s">
        <v>1427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6" t="s">
        <v>185</v>
      </c>
      <c r="N2" s="6">
        <f>'Dealer Wise'!P1</f>
        <v>1</v>
      </c>
    </row>
    <row r="3" spans="1:14" ht="36.75" customHeight="1" x14ac:dyDescent="0.25">
      <c r="A3" s="21" t="s">
        <v>0</v>
      </c>
      <c r="B3" s="22" t="s">
        <v>1457</v>
      </c>
      <c r="C3" s="22" t="s">
        <v>1455</v>
      </c>
      <c r="D3" s="22" t="s">
        <v>1456</v>
      </c>
      <c r="E3" s="22" t="s">
        <v>182</v>
      </c>
      <c r="F3" s="22" t="s">
        <v>184</v>
      </c>
      <c r="G3" s="22" t="s">
        <v>1093</v>
      </c>
      <c r="H3" s="22" t="s">
        <v>1097</v>
      </c>
      <c r="I3" s="22" t="s">
        <v>1095</v>
      </c>
      <c r="J3" s="22" t="s">
        <v>1098</v>
      </c>
      <c r="K3" s="22" t="s">
        <v>1117</v>
      </c>
      <c r="L3" s="22" t="s">
        <v>1119</v>
      </c>
      <c r="M3" s="22" t="s">
        <v>175</v>
      </c>
      <c r="N3" s="23" t="s">
        <v>177</v>
      </c>
    </row>
    <row r="4" spans="1:14" x14ac:dyDescent="0.25">
      <c r="A4" s="2" t="s">
        <v>3</v>
      </c>
      <c r="B4" s="10">
        <f>SUMIFS('Dealer Wise'!D$3:D$123,'Dealer Wise'!$B$3:$B$123,'Region Wise'!$A4)</f>
        <v>92594984.564999998</v>
      </c>
      <c r="C4" s="10">
        <f>SUMIFS('Dealer Wise'!E$3:E$123,'Dealer Wise'!$B$3:$B$123,'Region Wise'!$A4)</f>
        <v>72092337.582299992</v>
      </c>
      <c r="D4" s="11">
        <f t="shared" ref="D4:D14" si="0">C4/B4</f>
        <v>0.77857713267064133</v>
      </c>
      <c r="E4" s="10">
        <f>(B4*0.8)-C4</f>
        <v>1983650.0697000027</v>
      </c>
      <c r="F4" s="10">
        <f>E4/$N$2</f>
        <v>1983650.0697000027</v>
      </c>
      <c r="G4" s="10">
        <f>(B4*0.86)-C4</f>
        <v>7539349.1436000019</v>
      </c>
      <c r="H4" s="10">
        <f>G4/$N$2</f>
        <v>7539349.1436000019</v>
      </c>
      <c r="I4" s="10">
        <f>(B4*0.91)-C4</f>
        <v>12169098.371850014</v>
      </c>
      <c r="J4" s="10">
        <f>I4/$N$2</f>
        <v>12169098.371850014</v>
      </c>
      <c r="K4" s="56">
        <f>(B4*0.96)-C4</f>
        <v>16798847.600099996</v>
      </c>
      <c r="L4" s="10">
        <f>K4/$N$2</f>
        <v>16798847.600099996</v>
      </c>
      <c r="M4" s="10">
        <f t="shared" ref="M4:M13" si="1">B4-C4</f>
        <v>20502646.982700005</v>
      </c>
      <c r="N4" s="10">
        <f>M4/$N$2</f>
        <v>20502646.982700005</v>
      </c>
    </row>
    <row r="5" spans="1:14" x14ac:dyDescent="0.25">
      <c r="A5" s="2" t="s">
        <v>173</v>
      </c>
      <c r="B5" s="10">
        <f>SUMIFS('Dealer Wise'!D$3:D$123,'Dealer Wise'!$B$3:$B$123,'Region Wise'!$A5)</f>
        <v>146169775.4725</v>
      </c>
      <c r="C5" s="10">
        <f>SUMIFS('Dealer Wise'!E$3:E$123,'Dealer Wise'!$B$3:$B$123,'Region Wise'!$A5)</f>
        <v>99755295.828000009</v>
      </c>
      <c r="D5" s="11">
        <f t="shared" si="0"/>
        <v>0.6824618530440838</v>
      </c>
      <c r="E5" s="10">
        <f t="shared" ref="E5:E13" si="2">(B5*0.8)-C5</f>
        <v>17180524.549999997</v>
      </c>
      <c r="F5" s="10">
        <f t="shared" ref="F5:F13" si="3">E5/$N$2</f>
        <v>17180524.549999997</v>
      </c>
      <c r="G5" s="10">
        <f t="shared" ref="G5:G13" si="4">(B5*0.86)-C5</f>
        <v>25950711.078349993</v>
      </c>
      <c r="H5" s="10">
        <f t="shared" ref="H5:H13" si="5">G5/$N$2</f>
        <v>25950711.078349993</v>
      </c>
      <c r="I5" s="10">
        <f t="shared" ref="I5:I13" si="6">(B5*0.91)-C5</f>
        <v>33259199.851974994</v>
      </c>
      <c r="J5" s="10">
        <f t="shared" ref="J5:J14" si="7">I5/$N$2</f>
        <v>33259199.851974994</v>
      </c>
      <c r="K5" s="56">
        <f t="shared" ref="K5:K13" si="8">(B5*0.96)-C5</f>
        <v>40567688.62559998</v>
      </c>
      <c r="L5" s="10">
        <f t="shared" ref="L5:L14" si="9">K5/$N$2</f>
        <v>40567688.62559998</v>
      </c>
      <c r="M5" s="10">
        <f t="shared" si="1"/>
        <v>46414479.644499987</v>
      </c>
      <c r="N5" s="10">
        <f t="shared" ref="N5:N13" si="10">M5/$N$2</f>
        <v>46414479.644499987</v>
      </c>
    </row>
    <row r="6" spans="1:14" x14ac:dyDescent="0.25">
      <c r="A6" s="2" t="s">
        <v>26</v>
      </c>
      <c r="B6" s="10">
        <f>SUMIFS('Dealer Wise'!D$3:D$123,'Dealer Wise'!$B$3:$B$123,'Region Wise'!$A6)</f>
        <v>132756397.53500003</v>
      </c>
      <c r="C6" s="10">
        <f>SUMIFS('Dealer Wise'!E$3:E$123,'Dealer Wise'!$B$3:$B$123,'Region Wise'!$A6)</f>
        <v>110009304.21910003</v>
      </c>
      <c r="D6" s="11">
        <f t="shared" si="0"/>
        <v>0.82865538883048606</v>
      </c>
      <c r="E6" s="10">
        <f t="shared" si="2"/>
        <v>-3804186.1911000013</v>
      </c>
      <c r="F6" s="10">
        <f t="shared" si="3"/>
        <v>-3804186.1911000013</v>
      </c>
      <c r="G6" s="10">
        <f t="shared" si="4"/>
        <v>4161197.6609999985</v>
      </c>
      <c r="H6" s="10">
        <f t="shared" si="5"/>
        <v>4161197.6609999985</v>
      </c>
      <c r="I6" s="10">
        <f t="shared" si="6"/>
        <v>10799017.537750006</v>
      </c>
      <c r="J6" s="10">
        <f t="shared" si="7"/>
        <v>10799017.537750006</v>
      </c>
      <c r="K6" s="56">
        <f t="shared" si="8"/>
        <v>17436837.414499998</v>
      </c>
      <c r="L6" s="10">
        <f t="shared" si="9"/>
        <v>17436837.414499998</v>
      </c>
      <c r="M6" s="10">
        <f t="shared" si="1"/>
        <v>22747093.315899998</v>
      </c>
      <c r="N6" s="10">
        <f t="shared" si="10"/>
        <v>22747093.315899998</v>
      </c>
    </row>
    <row r="7" spans="1:14" x14ac:dyDescent="0.25">
      <c r="A7" s="2" t="s">
        <v>41</v>
      </c>
      <c r="B7" s="10">
        <f>SUMIFS('Dealer Wise'!D$3:D$123,'Dealer Wise'!$B$3:$B$123,'Region Wise'!$A7)</f>
        <v>121078040.03249998</v>
      </c>
      <c r="C7" s="10">
        <f>SUMIFS('Dealer Wise'!E$3:E$123,'Dealer Wise'!$B$3:$B$123,'Region Wise'!$A7)</f>
        <v>90159815.309100032</v>
      </c>
      <c r="D7" s="11">
        <f t="shared" si="0"/>
        <v>0.74464217693728085</v>
      </c>
      <c r="E7" s="10">
        <f t="shared" si="2"/>
        <v>6702616.7168999612</v>
      </c>
      <c r="F7" s="10">
        <f t="shared" si="3"/>
        <v>6702616.7168999612</v>
      </c>
      <c r="G7" s="10">
        <f t="shared" si="4"/>
        <v>13967299.118849948</v>
      </c>
      <c r="H7" s="10">
        <f t="shared" si="5"/>
        <v>13967299.118849948</v>
      </c>
      <c r="I7" s="10">
        <f t="shared" si="6"/>
        <v>20021201.120474964</v>
      </c>
      <c r="J7" s="10">
        <f t="shared" si="7"/>
        <v>20021201.120474964</v>
      </c>
      <c r="K7" s="56">
        <f t="shared" si="8"/>
        <v>26075103.122099951</v>
      </c>
      <c r="L7" s="10">
        <f t="shared" si="9"/>
        <v>26075103.122099951</v>
      </c>
      <c r="M7" s="10">
        <f t="shared" si="1"/>
        <v>30918224.723399952</v>
      </c>
      <c r="N7" s="10">
        <f t="shared" si="10"/>
        <v>30918224.723399952</v>
      </c>
    </row>
    <row r="8" spans="1:14" x14ac:dyDescent="0.25">
      <c r="A8" s="2" t="s">
        <v>172</v>
      </c>
      <c r="B8" s="10">
        <f>SUMIFS('Dealer Wise'!D$3:D$123,'Dealer Wise'!$B$3:$B$123,'Region Wise'!$A8)</f>
        <v>120603291.23999998</v>
      </c>
      <c r="C8" s="10">
        <f>SUMIFS('Dealer Wise'!E$3:E$123,'Dealer Wise'!$B$3:$B$123,'Region Wise'!$A8)</f>
        <v>102077397.65020001</v>
      </c>
      <c r="D8" s="11">
        <f t="shared" si="0"/>
        <v>0.84638981739782271</v>
      </c>
      <c r="E8" s="10">
        <f t="shared" si="2"/>
        <v>-5594764.6582000256</v>
      </c>
      <c r="F8" s="10">
        <f t="shared" si="3"/>
        <v>-5594764.6582000256</v>
      </c>
      <c r="G8" s="10">
        <f t="shared" si="4"/>
        <v>1641432.8161999732</v>
      </c>
      <c r="H8" s="10">
        <f t="shared" si="5"/>
        <v>1641432.8161999732</v>
      </c>
      <c r="I8" s="10">
        <f t="shared" si="6"/>
        <v>7671597.3781999797</v>
      </c>
      <c r="J8" s="10">
        <f t="shared" si="7"/>
        <v>7671597.3781999797</v>
      </c>
      <c r="K8" s="56">
        <f t="shared" si="8"/>
        <v>13701761.940199971</v>
      </c>
      <c r="L8" s="10">
        <f t="shared" si="9"/>
        <v>13701761.940199971</v>
      </c>
      <c r="M8" s="10">
        <f t="shared" si="1"/>
        <v>18525893.58979997</v>
      </c>
      <c r="N8" s="10">
        <f t="shared" si="10"/>
        <v>18525893.58979997</v>
      </c>
    </row>
    <row r="9" spans="1:14" x14ac:dyDescent="0.25">
      <c r="A9" s="2" t="s">
        <v>66</v>
      </c>
      <c r="B9" s="10">
        <f>SUMIFS('Dealer Wise'!D$3:D$123,'Dealer Wise'!$B$3:$B$123,'Region Wise'!$A9)</f>
        <v>162345102.53749999</v>
      </c>
      <c r="C9" s="10">
        <f>SUMIFS('Dealer Wise'!E$3:E$123,'Dealer Wise'!$B$3:$B$123,'Region Wise'!$A9)</f>
        <v>130651063.0459</v>
      </c>
      <c r="D9" s="11">
        <f t="shared" si="0"/>
        <v>0.80477366427312458</v>
      </c>
      <c r="E9" s="10">
        <f t="shared" si="2"/>
        <v>-774981.01590000093</v>
      </c>
      <c r="F9" s="10">
        <f t="shared" si="3"/>
        <v>-774981.01590000093</v>
      </c>
      <c r="G9" s="10">
        <f t="shared" si="4"/>
        <v>8965725.136349991</v>
      </c>
      <c r="H9" s="10">
        <f t="shared" si="5"/>
        <v>8965725.136349991</v>
      </c>
      <c r="I9" s="10">
        <f t="shared" si="6"/>
        <v>17082980.263225004</v>
      </c>
      <c r="J9" s="10">
        <f t="shared" si="7"/>
        <v>17082980.263225004</v>
      </c>
      <c r="K9" s="56">
        <f t="shared" si="8"/>
        <v>25200235.390099987</v>
      </c>
      <c r="L9" s="10">
        <f t="shared" si="9"/>
        <v>25200235.390099987</v>
      </c>
      <c r="M9" s="10">
        <f t="shared" si="1"/>
        <v>31694039.491599992</v>
      </c>
      <c r="N9" s="10">
        <f t="shared" si="10"/>
        <v>31694039.491599992</v>
      </c>
    </row>
    <row r="10" spans="1:14" x14ac:dyDescent="0.25">
      <c r="A10" s="2" t="s">
        <v>90</v>
      </c>
      <c r="B10" s="10">
        <f>SUMIFS('Dealer Wise'!D$3:D$123,'Dealer Wise'!$B$3:$B$123,'Region Wise'!$A10)</f>
        <v>100299108.34999999</v>
      </c>
      <c r="C10" s="10">
        <f>SUMIFS('Dealer Wise'!E$3:E$123,'Dealer Wise'!$B$3:$B$123,'Region Wise'!$A10)</f>
        <v>85167369.494700015</v>
      </c>
      <c r="D10" s="11">
        <f t="shared" si="0"/>
        <v>0.84913386465513896</v>
      </c>
      <c r="E10" s="10">
        <f t="shared" si="2"/>
        <v>-4928082.8147000223</v>
      </c>
      <c r="F10" s="10">
        <f t="shared" si="3"/>
        <v>-4928082.8147000223</v>
      </c>
      <c r="G10" s="10">
        <f t="shared" si="4"/>
        <v>1089863.6862999797</v>
      </c>
      <c r="H10" s="10">
        <f t="shared" si="5"/>
        <v>1089863.6862999797</v>
      </c>
      <c r="I10" s="10">
        <f t="shared" si="6"/>
        <v>6104819.1037999839</v>
      </c>
      <c r="J10" s="10">
        <f t="shared" si="7"/>
        <v>6104819.1037999839</v>
      </c>
      <c r="K10" s="56">
        <f t="shared" si="8"/>
        <v>11119774.521299973</v>
      </c>
      <c r="L10" s="10">
        <f t="shared" si="9"/>
        <v>11119774.521299973</v>
      </c>
      <c r="M10" s="10">
        <f t="shared" si="1"/>
        <v>15131738.855299979</v>
      </c>
      <c r="N10" s="10">
        <f t="shared" si="10"/>
        <v>15131738.855299979</v>
      </c>
    </row>
    <row r="11" spans="1:14" x14ac:dyDescent="0.25">
      <c r="A11" s="2" t="s">
        <v>108</v>
      </c>
      <c r="B11" s="10">
        <f>SUMIFS('Dealer Wise'!D$3:D$123,'Dealer Wise'!$B$3:$B$123,'Region Wise'!$A11)</f>
        <v>108228700.155</v>
      </c>
      <c r="C11" s="10">
        <f>SUMIFS('Dealer Wise'!E$3:E$123,'Dealer Wise'!$B$3:$B$123,'Region Wise'!$A11)</f>
        <v>89664866.815599993</v>
      </c>
      <c r="D11" s="11">
        <f t="shared" si="0"/>
        <v>0.82847587273233658</v>
      </c>
      <c r="E11" s="10">
        <f t="shared" si="2"/>
        <v>-3081906.69159998</v>
      </c>
      <c r="F11" s="10">
        <f t="shared" si="3"/>
        <v>-3081906.69159998</v>
      </c>
      <c r="G11" s="10">
        <f t="shared" si="4"/>
        <v>3411815.3177000135</v>
      </c>
      <c r="H11" s="10">
        <f t="shared" si="5"/>
        <v>3411815.3177000135</v>
      </c>
      <c r="I11" s="10">
        <f t="shared" si="6"/>
        <v>8823250.325450018</v>
      </c>
      <c r="J11" s="10">
        <f t="shared" si="7"/>
        <v>8823250.325450018</v>
      </c>
      <c r="K11" s="56">
        <f t="shared" si="8"/>
        <v>14234685.333200008</v>
      </c>
      <c r="L11" s="10">
        <f t="shared" si="9"/>
        <v>14234685.333200008</v>
      </c>
      <c r="M11" s="10">
        <f t="shared" si="1"/>
        <v>18563833.339400008</v>
      </c>
      <c r="N11" s="10">
        <f t="shared" si="10"/>
        <v>18563833.339400008</v>
      </c>
    </row>
    <row r="12" spans="1:14" x14ac:dyDescent="0.25">
      <c r="A12" s="2" t="s">
        <v>124</v>
      </c>
      <c r="B12" s="10">
        <f>SUMIFS('Dealer Wise'!D$3:D$123,'Dealer Wise'!$B$3:$B$123,'Region Wise'!$A12)</f>
        <v>105153780.425</v>
      </c>
      <c r="C12" s="10">
        <f>SUMIFS('Dealer Wise'!E$3:E$123,'Dealer Wise'!$B$3:$B$123,'Region Wise'!$A12)</f>
        <v>75443750.279200003</v>
      </c>
      <c r="D12" s="11">
        <f t="shared" si="0"/>
        <v>0.7174611314427215</v>
      </c>
      <c r="E12" s="10">
        <f t="shared" si="2"/>
        <v>8679274.060800001</v>
      </c>
      <c r="F12" s="10">
        <f t="shared" si="3"/>
        <v>8679274.060800001</v>
      </c>
      <c r="G12" s="10">
        <f t="shared" si="4"/>
        <v>14988500.886299998</v>
      </c>
      <c r="H12" s="10">
        <f t="shared" si="5"/>
        <v>14988500.886299998</v>
      </c>
      <c r="I12" s="10">
        <f t="shared" si="6"/>
        <v>20246189.907549992</v>
      </c>
      <c r="J12" s="10">
        <f t="shared" si="7"/>
        <v>20246189.907549992</v>
      </c>
      <c r="K12" s="56">
        <f t="shared" si="8"/>
        <v>25503878.928799987</v>
      </c>
      <c r="L12" s="10">
        <f t="shared" si="9"/>
        <v>25503878.928799987</v>
      </c>
      <c r="M12" s="10">
        <f t="shared" si="1"/>
        <v>29710030.145799994</v>
      </c>
      <c r="N12" s="10">
        <f t="shared" si="10"/>
        <v>29710030.145799994</v>
      </c>
    </row>
    <row r="13" spans="1:14" x14ac:dyDescent="0.25">
      <c r="A13" s="41" t="s">
        <v>180</v>
      </c>
      <c r="B13" s="42">
        <f>SUMIF('Dealer Wise'!A124,'Region Wise'!A13,'Dealer Wise'!D124)</f>
        <v>20887988.6675</v>
      </c>
      <c r="C13" s="42">
        <f>SUMIF('Dealer Wise'!A124,'Region Wise'!A13,'Dealer Wise'!E124)</f>
        <v>18038774</v>
      </c>
      <c r="D13" s="43">
        <f t="shared" si="0"/>
        <v>0.86359554704598507</v>
      </c>
      <c r="E13" s="42">
        <f t="shared" si="2"/>
        <v>-1328383.0659999996</v>
      </c>
      <c r="F13" s="42">
        <f t="shared" si="3"/>
        <v>-1328383.0659999996</v>
      </c>
      <c r="G13" s="42">
        <f t="shared" si="4"/>
        <v>-75103.745949998498</v>
      </c>
      <c r="H13" s="42">
        <f t="shared" si="5"/>
        <v>-75103.745949998498</v>
      </c>
      <c r="I13" s="42">
        <f t="shared" si="6"/>
        <v>969295.68742500246</v>
      </c>
      <c r="J13" s="42">
        <f t="shared" si="7"/>
        <v>969295.68742500246</v>
      </c>
      <c r="K13" s="56">
        <f t="shared" si="8"/>
        <v>2013695.1207999997</v>
      </c>
      <c r="L13" s="42">
        <f t="shared" si="9"/>
        <v>2013695.1207999997</v>
      </c>
      <c r="M13" s="42">
        <f t="shared" si="1"/>
        <v>2849214.6675000004</v>
      </c>
      <c r="N13" s="42">
        <f t="shared" si="10"/>
        <v>2849214.6675000004</v>
      </c>
    </row>
    <row r="14" spans="1:14" x14ac:dyDescent="0.25">
      <c r="A14" s="24" t="s">
        <v>174</v>
      </c>
      <c r="B14" s="29">
        <f>SUM(B4:B13)</f>
        <v>1110117168.98</v>
      </c>
      <c r="C14" s="29">
        <f>SUM(C4:C13)</f>
        <v>873059974.22410011</v>
      </c>
      <c r="D14" s="30">
        <f t="shared" si="0"/>
        <v>0.78645750072155607</v>
      </c>
      <c r="E14" s="31">
        <f>SUM(E4:E13)</f>
        <v>15033760.959899932</v>
      </c>
      <c r="F14" s="31">
        <f>SUM(F4:F13)</f>
        <v>15033760.959899932</v>
      </c>
      <c r="G14" s="31">
        <f>SUM(G4:G13)</f>
        <v>81640791.098699898</v>
      </c>
      <c r="H14" s="31">
        <f>SUM(H4:H13)</f>
        <v>81640791.098699898</v>
      </c>
      <c r="I14" s="31">
        <f>SUM(I4:I13)</f>
        <v>137146649.54769999</v>
      </c>
      <c r="J14" s="31">
        <f t="shared" si="7"/>
        <v>137146649.54769999</v>
      </c>
      <c r="K14" s="31">
        <f>SUM(K4:K13)</f>
        <v>192652507.99669981</v>
      </c>
      <c r="L14" s="31">
        <f t="shared" si="9"/>
        <v>192652507.99669981</v>
      </c>
      <c r="M14" s="29">
        <f>SUM(M4:M13)</f>
        <v>237057194.75589988</v>
      </c>
      <c r="N14" s="32">
        <f>M14/N2</f>
        <v>237057194.75589988</v>
      </c>
    </row>
    <row r="15" spans="1:14" x14ac:dyDescent="0.25">
      <c r="N15" s="26"/>
    </row>
    <row r="16" spans="1:14" x14ac:dyDescent="0.25">
      <c r="B16" s="26"/>
      <c r="C16" s="26"/>
      <c r="F16" s="27"/>
      <c r="G16" s="27"/>
      <c r="H16" s="27"/>
      <c r="I16" s="27"/>
      <c r="J16" s="27"/>
      <c r="K16" s="27"/>
      <c r="L16" s="27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8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J17" sqref="J17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5.85546875" bestFit="1" customWidth="1"/>
    <col min="4" max="4" width="13.7109375" bestFit="1" customWidth="1"/>
    <col min="5" max="5" width="11.285156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 x14ac:dyDescent="0.25">
      <c r="B1" s="40" t="e">
        <f>'Dealer Wise'!#REF!</f>
        <v>#REF!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9"/>
      <c r="P1" s="39"/>
    </row>
    <row r="2" spans="1:16" ht="32.25" customHeight="1" x14ac:dyDescent="0.25">
      <c r="A2" s="236" t="s">
        <v>1428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6" t="s">
        <v>185</v>
      </c>
      <c r="P2" s="6">
        <v>13</v>
      </c>
    </row>
    <row r="3" spans="1:16" ht="44.25" customHeight="1" x14ac:dyDescent="0.25">
      <c r="A3" s="36" t="s">
        <v>1262</v>
      </c>
      <c r="B3" s="36" t="s">
        <v>0</v>
      </c>
      <c r="C3" s="37" t="s">
        <v>1</v>
      </c>
      <c r="D3" s="38" t="s">
        <v>1453</v>
      </c>
      <c r="E3" s="38" t="s">
        <v>1454</v>
      </c>
      <c r="F3" s="38" t="s">
        <v>1456</v>
      </c>
      <c r="G3" s="38" t="s">
        <v>182</v>
      </c>
      <c r="H3" s="38" t="s">
        <v>184</v>
      </c>
      <c r="I3" s="38" t="s">
        <v>1093</v>
      </c>
      <c r="J3" s="38" t="s">
        <v>1097</v>
      </c>
      <c r="K3" s="38" t="s">
        <v>1095</v>
      </c>
      <c r="L3" s="38" t="s">
        <v>1098</v>
      </c>
      <c r="M3" s="38" t="s">
        <v>1117</v>
      </c>
      <c r="N3" s="38" t="s">
        <v>1119</v>
      </c>
      <c r="O3" s="22" t="s">
        <v>175</v>
      </c>
      <c r="P3" s="23" t="s">
        <v>177</v>
      </c>
    </row>
    <row r="4" spans="1:16" x14ac:dyDescent="0.25">
      <c r="A4" s="70">
        <v>1</v>
      </c>
      <c r="B4" s="2" t="s">
        <v>3</v>
      </c>
      <c r="C4" s="2" t="s">
        <v>3</v>
      </c>
      <c r="D4" s="8">
        <f>SUMIFS('Dealer Wise'!D$3:D$123,'Dealer Wise'!$C$3:$C$123,'Zone Wise'!$C4)</f>
        <v>18050111.6525</v>
      </c>
      <c r="E4" s="8">
        <f>SUMIFS('Dealer Wise'!E$3:E$123,'Dealer Wise'!$C$3:$C$123,'Zone Wise'!$C4)</f>
        <v>15129954.109299999</v>
      </c>
      <c r="F4" s="9">
        <f t="shared" ref="F4:F34" si="0">E4/D4</f>
        <v>0.83821941939092937</v>
      </c>
      <c r="G4" s="45">
        <f>(D4*0.8)-E4</f>
        <v>-689864.7872999981</v>
      </c>
      <c r="H4" s="8">
        <f t="shared" ref="H4:H35" si="1">G4/$P$2</f>
        <v>-53066.522099999856</v>
      </c>
      <c r="I4" s="45">
        <f>(D4*0.86)-E4</f>
        <v>393141.91185000166</v>
      </c>
      <c r="J4" s="8">
        <f t="shared" ref="J4:J35" si="2">I4/$P$2</f>
        <v>30241.685526923204</v>
      </c>
      <c r="K4" s="8">
        <f>(D4*0.91)-E4</f>
        <v>1295647.4944750015</v>
      </c>
      <c r="L4" s="8">
        <f t="shared" ref="L4:L34" si="3">K4/$P$2</f>
        <v>99665.191882692423</v>
      </c>
      <c r="M4" s="57">
        <f>(D4*0.96)-E4</f>
        <v>2198153.0771000013</v>
      </c>
      <c r="N4" s="8">
        <f t="shared" ref="N4:N35" si="4">M4/$P$2</f>
        <v>169088.69823846163</v>
      </c>
      <c r="O4" s="8">
        <f t="shared" ref="O4:O34" si="5">D4-E4</f>
        <v>2920157.5432000011</v>
      </c>
      <c r="P4" s="34">
        <f t="shared" ref="P4:P35" si="6">O4/$P$2</f>
        <v>224627.50332307702</v>
      </c>
    </row>
    <row r="5" spans="1:16" x14ac:dyDescent="0.25">
      <c r="A5" s="70">
        <v>2</v>
      </c>
      <c r="B5" s="2" t="s">
        <v>3</v>
      </c>
      <c r="C5" s="2" t="s">
        <v>5</v>
      </c>
      <c r="D5" s="8">
        <f>SUMIFS('Dealer Wise'!D$3:D$123,'Dealer Wise'!$C$3:$C$123,'Zone Wise'!$C5)</f>
        <v>27324350.245000001</v>
      </c>
      <c r="E5" s="8">
        <f>SUMIFS('Dealer Wise'!E$3:E$123,'Dealer Wise'!$C$3:$C$123,'Zone Wise'!$C5)</f>
        <v>22434163.297000002</v>
      </c>
      <c r="F5" s="9">
        <f t="shared" si="0"/>
        <v>0.82103190362614975</v>
      </c>
      <c r="G5" s="45">
        <f t="shared" ref="G5:G53" si="7">(D5*0.8)-E5</f>
        <v>-574683.10099999979</v>
      </c>
      <c r="H5" s="8">
        <f t="shared" si="1"/>
        <v>-44206.39238461537</v>
      </c>
      <c r="I5" s="45">
        <f t="shared" ref="I5:I53" si="8">(D5*0.86)-E5</f>
        <v>1064777.9136999995</v>
      </c>
      <c r="J5" s="8">
        <f t="shared" si="2"/>
        <v>81905.993361538422</v>
      </c>
      <c r="K5" s="8">
        <f t="shared" ref="K5:K53" si="9">(D5*0.91)-E5</f>
        <v>2430995.4259499982</v>
      </c>
      <c r="L5" s="8">
        <f t="shared" si="3"/>
        <v>186999.64814999985</v>
      </c>
      <c r="M5" s="57">
        <f t="shared" ref="M5:M53" si="10">(D5*0.96)-E5</f>
        <v>3797212.9381999969</v>
      </c>
      <c r="N5" s="8">
        <f t="shared" si="4"/>
        <v>292093.3029384613</v>
      </c>
      <c r="O5" s="33">
        <f t="shared" si="5"/>
        <v>4890186.9479999989</v>
      </c>
      <c r="P5" s="8">
        <f t="shared" si="6"/>
        <v>376168.22676923068</v>
      </c>
    </row>
    <row r="6" spans="1:16" x14ac:dyDescent="0.25">
      <c r="A6" s="70">
        <v>3</v>
      </c>
      <c r="B6" s="2" t="s">
        <v>3</v>
      </c>
      <c r="C6" s="2" t="s">
        <v>8</v>
      </c>
      <c r="D6" s="8">
        <f>SUMIFS('Dealer Wise'!D$3:D$123,'Dealer Wise'!$C$3:$C$123,'Zone Wise'!$C6)</f>
        <v>22085996.340000004</v>
      </c>
      <c r="E6" s="8">
        <f>SUMIFS('Dealer Wise'!E$3:E$123,'Dealer Wise'!$C$3:$C$123,'Zone Wise'!$C6)</f>
        <v>14134949.244799998</v>
      </c>
      <c r="F6" s="9">
        <f t="shared" si="0"/>
        <v>0.63999599688424091</v>
      </c>
      <c r="G6" s="45">
        <f t="shared" si="7"/>
        <v>3533847.8272000067</v>
      </c>
      <c r="H6" s="8">
        <f t="shared" si="1"/>
        <v>271834.44824615435</v>
      </c>
      <c r="I6" s="45">
        <f t="shared" si="8"/>
        <v>4859007.6076000035</v>
      </c>
      <c r="J6" s="8">
        <f t="shared" si="2"/>
        <v>373769.81596923101</v>
      </c>
      <c r="K6" s="8">
        <f t="shared" si="9"/>
        <v>5963307.4246000051</v>
      </c>
      <c r="L6" s="8">
        <f t="shared" si="3"/>
        <v>458715.95573846193</v>
      </c>
      <c r="M6" s="57">
        <f t="shared" si="10"/>
        <v>7067607.2416000068</v>
      </c>
      <c r="N6" s="8">
        <f t="shared" si="4"/>
        <v>543662.09550769278</v>
      </c>
      <c r="O6" s="8">
        <f t="shared" si="5"/>
        <v>7951047.0952000059</v>
      </c>
      <c r="P6" s="35">
        <f t="shared" si="6"/>
        <v>611619.00732307741</v>
      </c>
    </row>
    <row r="7" spans="1:16" x14ac:dyDescent="0.25">
      <c r="A7" s="70">
        <v>4</v>
      </c>
      <c r="B7" s="2" t="s">
        <v>3</v>
      </c>
      <c r="C7" s="2" t="s">
        <v>13</v>
      </c>
      <c r="D7" s="8">
        <f>SUMIFS('Dealer Wise'!D$3:D$123,'Dealer Wise'!$C$3:$C$123,'Zone Wise'!$C7)</f>
        <v>25134526.327500001</v>
      </c>
      <c r="E7" s="8">
        <f>SUMIFS('Dealer Wise'!E$3:E$123,'Dealer Wise'!$C$3:$C$123,'Zone Wise'!$C7)</f>
        <v>20393270.931200005</v>
      </c>
      <c r="F7" s="9">
        <f t="shared" si="0"/>
        <v>0.81136483996069864</v>
      </c>
      <c r="G7" s="45">
        <f t="shared" si="7"/>
        <v>-285649.8692000024</v>
      </c>
      <c r="H7" s="8">
        <f t="shared" si="1"/>
        <v>-21973.066861538646</v>
      </c>
      <c r="I7" s="45">
        <f t="shared" si="8"/>
        <v>1222421.7104499936</v>
      </c>
      <c r="J7" s="8">
        <f t="shared" si="2"/>
        <v>94032.439265384121</v>
      </c>
      <c r="K7" s="8">
        <f t="shared" si="9"/>
        <v>2479148.0268249959</v>
      </c>
      <c r="L7" s="8">
        <f t="shared" si="3"/>
        <v>190703.69437115354</v>
      </c>
      <c r="M7" s="57">
        <f t="shared" si="10"/>
        <v>3735874.3431999944</v>
      </c>
      <c r="N7" s="8">
        <f t="shared" si="4"/>
        <v>287374.94947692263</v>
      </c>
      <c r="O7" s="8">
        <f t="shared" si="5"/>
        <v>4741255.3962999955</v>
      </c>
      <c r="P7" s="8">
        <f t="shared" si="6"/>
        <v>364711.95356153813</v>
      </c>
    </row>
    <row r="8" spans="1:16" x14ac:dyDescent="0.25">
      <c r="A8" s="70">
        <v>5</v>
      </c>
      <c r="B8" s="2" t="s">
        <v>173</v>
      </c>
      <c r="C8" s="2" t="s">
        <v>19</v>
      </c>
      <c r="D8" s="8">
        <f>SUMIFS('Dealer Wise'!D$3:D$123,'Dealer Wise'!$C$3:$C$123,'Zone Wise'!$C8)</f>
        <v>24576909.7575</v>
      </c>
      <c r="E8" s="8">
        <f>SUMIFS('Dealer Wise'!E$3:E$123,'Dealer Wise'!$C$3:$C$123,'Zone Wise'!$C8)</f>
        <v>13343056.2479</v>
      </c>
      <c r="F8" s="9">
        <f t="shared" si="0"/>
        <v>0.54291025110787872</v>
      </c>
      <c r="G8" s="45">
        <f t="shared" si="7"/>
        <v>6318471.5581000019</v>
      </c>
      <c r="H8" s="8">
        <f t="shared" si="1"/>
        <v>486036.27370000014</v>
      </c>
      <c r="I8" s="45">
        <f t="shared" si="8"/>
        <v>7793086.1435499992</v>
      </c>
      <c r="J8" s="8">
        <f t="shared" si="2"/>
        <v>599468.16488846147</v>
      </c>
      <c r="K8" s="8">
        <f t="shared" si="9"/>
        <v>9021931.6314250026</v>
      </c>
      <c r="L8" s="8">
        <f t="shared" si="3"/>
        <v>693994.74087884638</v>
      </c>
      <c r="M8" s="57">
        <f t="shared" si="10"/>
        <v>10250777.119299999</v>
      </c>
      <c r="N8" s="8">
        <f t="shared" si="4"/>
        <v>788521.31686923071</v>
      </c>
      <c r="O8" s="8">
        <f t="shared" si="5"/>
        <v>11233853.5096</v>
      </c>
      <c r="P8" s="8">
        <f t="shared" si="6"/>
        <v>864142.5776615385</v>
      </c>
    </row>
    <row r="9" spans="1:16" x14ac:dyDescent="0.25">
      <c r="A9" s="70">
        <v>6</v>
      </c>
      <c r="B9" s="2" t="s">
        <v>173</v>
      </c>
      <c r="C9" s="2" t="s">
        <v>24</v>
      </c>
      <c r="D9" s="8">
        <f>SUMIFS('Dealer Wise'!D$3:D$123,'Dealer Wise'!$C$3:$C$123,'Zone Wise'!$C9)</f>
        <v>19853967.239999995</v>
      </c>
      <c r="E9" s="8">
        <f>SUMIFS('Dealer Wise'!E$3:E$123,'Dealer Wise'!$C$3:$C$123,'Zone Wise'!$C9)</f>
        <v>14674915.549800007</v>
      </c>
      <c r="F9" s="9">
        <f t="shared" si="0"/>
        <v>0.73914273013578369</v>
      </c>
      <c r="G9" s="45">
        <f t="shared" si="7"/>
        <v>1208258.242199989</v>
      </c>
      <c r="H9" s="8">
        <f t="shared" si="1"/>
        <v>92942.941707691469</v>
      </c>
      <c r="I9" s="45">
        <f t="shared" si="8"/>
        <v>2399496.2765999902</v>
      </c>
      <c r="J9" s="8">
        <f t="shared" si="2"/>
        <v>184576.63666153772</v>
      </c>
      <c r="K9" s="8">
        <f t="shared" si="9"/>
        <v>3392194.6385999899</v>
      </c>
      <c r="L9" s="8">
        <f t="shared" si="3"/>
        <v>260938.04912307614</v>
      </c>
      <c r="M9" s="57">
        <f t="shared" si="10"/>
        <v>4384893.0005999859</v>
      </c>
      <c r="N9" s="8">
        <f t="shared" si="4"/>
        <v>337299.4615846143</v>
      </c>
      <c r="O9" s="8">
        <f t="shared" si="5"/>
        <v>5179051.690199988</v>
      </c>
      <c r="P9" s="8">
        <f t="shared" si="6"/>
        <v>398388.59155384521</v>
      </c>
    </row>
    <row r="10" spans="1:16" x14ac:dyDescent="0.25">
      <c r="A10" s="70">
        <v>7</v>
      </c>
      <c r="B10" s="2" t="s">
        <v>173</v>
      </c>
      <c r="C10" s="2" t="s">
        <v>23</v>
      </c>
      <c r="D10" s="8">
        <f>SUMIFS('Dealer Wise'!D$3:D$123,'Dealer Wise'!$C$3:$C$123,'Zone Wise'!$C10)</f>
        <v>32360405.082500003</v>
      </c>
      <c r="E10" s="8">
        <f>SUMIFS('Dealer Wise'!E$3:E$123,'Dealer Wise'!$C$3:$C$123,'Zone Wise'!$C10)</f>
        <v>26410597.8552</v>
      </c>
      <c r="F10" s="9">
        <f t="shared" si="0"/>
        <v>0.81613928465569285</v>
      </c>
      <c r="G10" s="45">
        <f t="shared" si="7"/>
        <v>-522273.78919999674</v>
      </c>
      <c r="H10" s="8">
        <f t="shared" si="1"/>
        <v>-40174.906861538213</v>
      </c>
      <c r="I10" s="45">
        <f t="shared" si="8"/>
        <v>1419350.5157500021</v>
      </c>
      <c r="J10" s="8">
        <f t="shared" si="2"/>
        <v>109180.80890384632</v>
      </c>
      <c r="K10" s="8">
        <f t="shared" si="9"/>
        <v>3037370.7698750049</v>
      </c>
      <c r="L10" s="8">
        <f t="shared" si="3"/>
        <v>233643.90537500038</v>
      </c>
      <c r="M10" s="57">
        <f t="shared" si="10"/>
        <v>4655391.0240000002</v>
      </c>
      <c r="N10" s="8">
        <f t="shared" si="4"/>
        <v>358107.00184615387</v>
      </c>
      <c r="O10" s="8">
        <f t="shared" si="5"/>
        <v>5949807.2273000032</v>
      </c>
      <c r="P10" s="8">
        <f t="shared" si="6"/>
        <v>457677.47902307718</v>
      </c>
    </row>
    <row r="11" spans="1:16" x14ac:dyDescent="0.25">
      <c r="A11" s="70">
        <v>8</v>
      </c>
      <c r="B11" s="2" t="s">
        <v>173</v>
      </c>
      <c r="C11" s="2" t="s">
        <v>20</v>
      </c>
      <c r="D11" s="8">
        <f>SUMIFS('Dealer Wise'!D$3:D$123,'Dealer Wise'!$C$3:$C$123,'Zone Wise'!$C11)</f>
        <v>23184225.4375</v>
      </c>
      <c r="E11" s="8">
        <f>SUMIFS('Dealer Wise'!E$3:E$123,'Dealer Wise'!$C$3:$C$123,'Zone Wise'!$C11)</f>
        <v>15202108.737199999</v>
      </c>
      <c r="F11" s="9">
        <f t="shared" si="0"/>
        <v>0.65570914923087775</v>
      </c>
      <c r="G11" s="45">
        <f t="shared" si="7"/>
        <v>3345271.6128000021</v>
      </c>
      <c r="H11" s="8">
        <f t="shared" si="1"/>
        <v>257328.58560000017</v>
      </c>
      <c r="I11" s="45">
        <f t="shared" si="8"/>
        <v>4736325.1390499994</v>
      </c>
      <c r="J11" s="8">
        <f t="shared" si="2"/>
        <v>364332.70300384611</v>
      </c>
      <c r="K11" s="8">
        <f t="shared" si="9"/>
        <v>5895536.4109250009</v>
      </c>
      <c r="L11" s="8">
        <f t="shared" si="3"/>
        <v>453502.80084038468</v>
      </c>
      <c r="M11" s="57">
        <f t="shared" si="10"/>
        <v>7054747.6827999987</v>
      </c>
      <c r="N11" s="8">
        <f t="shared" si="4"/>
        <v>542672.89867692301</v>
      </c>
      <c r="O11" s="8">
        <f t="shared" si="5"/>
        <v>7982116.7003000006</v>
      </c>
      <c r="P11" s="8">
        <f t="shared" si="6"/>
        <v>614008.97694615391</v>
      </c>
    </row>
    <row r="12" spans="1:16" x14ac:dyDescent="0.25">
      <c r="A12" s="70">
        <v>9</v>
      </c>
      <c r="B12" s="2" t="s">
        <v>173</v>
      </c>
      <c r="C12" s="2" t="s">
        <v>21</v>
      </c>
      <c r="D12" s="8">
        <f>SUMIFS('Dealer Wise'!D$3:D$123,'Dealer Wise'!$C$3:$C$123,'Zone Wise'!$C12)</f>
        <v>29772310.477499992</v>
      </c>
      <c r="E12" s="8">
        <f>SUMIFS('Dealer Wise'!E$3:E$123,'Dealer Wise'!$C$3:$C$123,'Zone Wise'!$C12)</f>
        <v>16008046.9375</v>
      </c>
      <c r="F12" s="9">
        <f t="shared" si="0"/>
        <v>0.53768238610832231</v>
      </c>
      <c r="G12" s="45">
        <f t="shared" si="7"/>
        <v>7809801.4444999956</v>
      </c>
      <c r="H12" s="8">
        <f t="shared" si="1"/>
        <v>600753.95726923039</v>
      </c>
      <c r="I12" s="45">
        <f t="shared" si="8"/>
        <v>9596140.073149994</v>
      </c>
      <c r="J12" s="8">
        <f t="shared" si="2"/>
        <v>738164.62101153797</v>
      </c>
      <c r="K12" s="8">
        <f t="shared" si="9"/>
        <v>11084755.597024992</v>
      </c>
      <c r="L12" s="8">
        <f t="shared" si="3"/>
        <v>852673.5074634609</v>
      </c>
      <c r="M12" s="57">
        <f t="shared" si="10"/>
        <v>12573371.12089999</v>
      </c>
      <c r="N12" s="8">
        <f t="shared" si="4"/>
        <v>967182.39391538384</v>
      </c>
      <c r="O12" s="8">
        <f t="shared" si="5"/>
        <v>13764263.539999992</v>
      </c>
      <c r="P12" s="8">
        <f t="shared" si="6"/>
        <v>1058789.5030769224</v>
      </c>
    </row>
    <row r="13" spans="1:16" x14ac:dyDescent="0.25">
      <c r="A13" s="70">
        <v>10</v>
      </c>
      <c r="B13" s="2" t="s">
        <v>173</v>
      </c>
      <c r="C13" s="2" t="s">
        <v>22</v>
      </c>
      <c r="D13" s="8">
        <f>SUMIFS('Dealer Wise'!D$3:D$123,'Dealer Wise'!$C$3:$C$123,'Zone Wise'!$C13)</f>
        <v>16421957.477499999</v>
      </c>
      <c r="E13" s="8">
        <f>SUMIFS('Dealer Wise'!E$3:E$123,'Dealer Wise'!$C$3:$C$123,'Zone Wise'!$C13)</f>
        <v>14116570.500400001</v>
      </c>
      <c r="F13" s="9">
        <f t="shared" si="0"/>
        <v>0.85961557991739734</v>
      </c>
      <c r="G13" s="45">
        <f t="shared" si="7"/>
        <v>-979004.51840000041</v>
      </c>
      <c r="H13" s="8">
        <f t="shared" si="1"/>
        <v>-75308.039876923111</v>
      </c>
      <c r="I13" s="45">
        <f t="shared" si="8"/>
        <v>6312.930249998346</v>
      </c>
      <c r="J13" s="8">
        <f t="shared" si="2"/>
        <v>485.61001923064202</v>
      </c>
      <c r="K13" s="8">
        <f t="shared" si="9"/>
        <v>827410.80412499793</v>
      </c>
      <c r="L13" s="8">
        <f t="shared" si="3"/>
        <v>63646.984932692147</v>
      </c>
      <c r="M13" s="57">
        <f t="shared" si="10"/>
        <v>1648508.6779999975</v>
      </c>
      <c r="N13" s="8">
        <f t="shared" si="4"/>
        <v>126808.35984615366</v>
      </c>
      <c r="O13" s="8">
        <f t="shared" si="5"/>
        <v>2305386.9770999979</v>
      </c>
      <c r="P13" s="8">
        <f t="shared" si="6"/>
        <v>177337.45977692291</v>
      </c>
    </row>
    <row r="14" spans="1:16" x14ac:dyDescent="0.25">
      <c r="A14" s="70">
        <v>11</v>
      </c>
      <c r="B14" s="2" t="s">
        <v>26</v>
      </c>
      <c r="C14" s="2" t="s">
        <v>28</v>
      </c>
      <c r="D14" s="8">
        <f>SUMIFS('Dealer Wise'!D$3:D$123,'Dealer Wise'!$C$3:$C$123,'Zone Wise'!$C14)</f>
        <v>20147530.234999999</v>
      </c>
      <c r="E14" s="8">
        <f>SUMIFS('Dealer Wise'!E$3:E$123,'Dealer Wise'!$C$3:$C$123,'Zone Wise'!$C14)</f>
        <v>14360799.036300007</v>
      </c>
      <c r="F14" s="9">
        <f t="shared" si="0"/>
        <v>0.71278210623318161</v>
      </c>
      <c r="G14" s="45">
        <f t="shared" si="7"/>
        <v>1757225.1516999938</v>
      </c>
      <c r="H14" s="8">
        <f t="shared" si="1"/>
        <v>135171.16551538414</v>
      </c>
      <c r="I14" s="45">
        <f t="shared" si="8"/>
        <v>2966076.965799991</v>
      </c>
      <c r="J14" s="8">
        <f t="shared" si="2"/>
        <v>228159.7665999993</v>
      </c>
      <c r="K14" s="8">
        <f t="shared" si="9"/>
        <v>3973453.4775499925</v>
      </c>
      <c r="L14" s="8">
        <f t="shared" si="3"/>
        <v>305650.26750384556</v>
      </c>
      <c r="M14" s="57">
        <f t="shared" si="10"/>
        <v>4980829.9892999902</v>
      </c>
      <c r="N14" s="8">
        <f t="shared" si="4"/>
        <v>383140.76840769156</v>
      </c>
      <c r="O14" s="8">
        <f t="shared" si="5"/>
        <v>5786731.1986999922</v>
      </c>
      <c r="P14" s="8">
        <f t="shared" si="6"/>
        <v>445133.16913076863</v>
      </c>
    </row>
    <row r="15" spans="1:16" x14ac:dyDescent="0.25">
      <c r="A15" s="70">
        <v>12</v>
      </c>
      <c r="B15" s="2" t="s">
        <v>26</v>
      </c>
      <c r="C15" s="2" t="s">
        <v>31</v>
      </c>
      <c r="D15" s="8">
        <f>SUMIFS('Dealer Wise'!D$3:D$123,'Dealer Wise'!$C$3:$C$123,'Zone Wise'!$C15)</f>
        <v>24518113.522500008</v>
      </c>
      <c r="E15" s="8">
        <f>SUMIFS('Dealer Wise'!E$3:E$123,'Dealer Wise'!$C$3:$C$123,'Zone Wise'!$C15)</f>
        <v>22831525.878300004</v>
      </c>
      <c r="F15" s="9">
        <f t="shared" si="0"/>
        <v>0.93121054592343566</v>
      </c>
      <c r="G15" s="45">
        <f t="shared" si="7"/>
        <v>-3217035.0602999963</v>
      </c>
      <c r="H15" s="8">
        <f t="shared" si="1"/>
        <v>-247464.23540769203</v>
      </c>
      <c r="I15" s="45">
        <f t="shared" si="8"/>
        <v>-1745948.2489499971</v>
      </c>
      <c r="J15" s="8">
        <f t="shared" si="2"/>
        <v>-134303.71145769209</v>
      </c>
      <c r="K15" s="8">
        <f t="shared" si="9"/>
        <v>-520042.57282499596</v>
      </c>
      <c r="L15" s="8">
        <f t="shared" si="3"/>
        <v>-40003.274832691997</v>
      </c>
      <c r="M15" s="57">
        <f t="shared" si="10"/>
        <v>705863.1033000052</v>
      </c>
      <c r="N15" s="8">
        <f t="shared" si="4"/>
        <v>54297.161792308092</v>
      </c>
      <c r="O15" s="8">
        <f t="shared" si="5"/>
        <v>1686587.6442000046</v>
      </c>
      <c r="P15" s="8">
        <f t="shared" si="6"/>
        <v>129737.51109230805</v>
      </c>
    </row>
    <row r="16" spans="1:16" x14ac:dyDescent="0.25">
      <c r="A16" s="70">
        <v>13</v>
      </c>
      <c r="B16" s="2" t="s">
        <v>26</v>
      </c>
      <c r="C16" s="2" t="s">
        <v>33</v>
      </c>
      <c r="D16" s="8">
        <f>SUMIFS('Dealer Wise'!D$3:D$123,'Dealer Wise'!$C$3:$C$123,'Zone Wise'!$C16)</f>
        <v>24534221.565000005</v>
      </c>
      <c r="E16" s="8">
        <f>SUMIFS('Dealer Wise'!E$3:E$123,'Dealer Wise'!$C$3:$C$123,'Zone Wise'!$C16)</f>
        <v>19261307.179400008</v>
      </c>
      <c r="F16" s="9">
        <f t="shared" si="0"/>
        <v>0.78507920572779766</v>
      </c>
      <c r="G16" s="45">
        <f t="shared" si="7"/>
        <v>366070.07259999588</v>
      </c>
      <c r="H16" s="8">
        <f t="shared" si="1"/>
        <v>28159.236353845838</v>
      </c>
      <c r="I16" s="45">
        <f t="shared" si="8"/>
        <v>1838123.3664999977</v>
      </c>
      <c r="J16" s="8">
        <f t="shared" si="2"/>
        <v>141394.10511538445</v>
      </c>
      <c r="K16" s="8">
        <f t="shared" si="9"/>
        <v>3064834.4447499961</v>
      </c>
      <c r="L16" s="8">
        <f t="shared" si="3"/>
        <v>235756.49574999971</v>
      </c>
      <c r="M16" s="57">
        <f t="shared" si="10"/>
        <v>4291545.5229999945</v>
      </c>
      <c r="N16" s="8">
        <f t="shared" si="4"/>
        <v>330118.88638461498</v>
      </c>
      <c r="O16" s="8">
        <f t="shared" si="5"/>
        <v>5272914.3855999969</v>
      </c>
      <c r="P16" s="8">
        <f t="shared" si="6"/>
        <v>405608.79889230744</v>
      </c>
    </row>
    <row r="17" spans="1:16" x14ac:dyDescent="0.25">
      <c r="A17" s="70">
        <v>14</v>
      </c>
      <c r="B17" s="2" t="s">
        <v>26</v>
      </c>
      <c r="C17" s="2" t="s">
        <v>35</v>
      </c>
      <c r="D17" s="8">
        <f>SUMIFS('Dealer Wise'!D$3:D$123,'Dealer Wise'!$C$3:$C$123,'Zone Wise'!$C17)</f>
        <v>22877599.625</v>
      </c>
      <c r="E17" s="8">
        <f>SUMIFS('Dealer Wise'!E$3:E$123,'Dealer Wise'!$C$3:$C$123,'Zone Wise'!$C17)</f>
        <v>16891048.6292</v>
      </c>
      <c r="F17" s="9">
        <f t="shared" si="0"/>
        <v>0.73832259092173003</v>
      </c>
      <c r="G17" s="45">
        <f t="shared" si="7"/>
        <v>1411031.0707999989</v>
      </c>
      <c r="H17" s="8">
        <f t="shared" si="1"/>
        <v>108540.85159999992</v>
      </c>
      <c r="I17" s="45">
        <f t="shared" si="8"/>
        <v>2783687.048299998</v>
      </c>
      <c r="J17" s="8">
        <f t="shared" si="2"/>
        <v>214129.77294615371</v>
      </c>
      <c r="K17" s="8">
        <f t="shared" si="9"/>
        <v>3927567.029550001</v>
      </c>
      <c r="L17" s="8">
        <f t="shared" si="3"/>
        <v>302120.54073461547</v>
      </c>
      <c r="M17" s="57">
        <f t="shared" si="10"/>
        <v>5071447.0108000003</v>
      </c>
      <c r="N17" s="8">
        <f t="shared" si="4"/>
        <v>390111.30852307694</v>
      </c>
      <c r="O17" s="8">
        <f t="shared" si="5"/>
        <v>5986550.9957999997</v>
      </c>
      <c r="P17" s="8">
        <f t="shared" si="6"/>
        <v>460503.92275384616</v>
      </c>
    </row>
    <row r="18" spans="1:16" x14ac:dyDescent="0.25">
      <c r="A18" s="70">
        <v>15</v>
      </c>
      <c r="B18" s="2" t="s">
        <v>26</v>
      </c>
      <c r="C18" s="2" t="s">
        <v>37</v>
      </c>
      <c r="D18" s="8">
        <f>SUMIFS('Dealer Wise'!D$3:D$123,'Dealer Wise'!$C$3:$C$123,'Zone Wise'!$C18)</f>
        <v>40678932.587499999</v>
      </c>
      <c r="E18" s="8">
        <f>SUMIFS('Dealer Wise'!E$3:E$123,'Dealer Wise'!$C$3:$C$123,'Zone Wise'!$C18)</f>
        <v>36664623.495900005</v>
      </c>
      <c r="F18" s="9">
        <f t="shared" si="0"/>
        <v>0.90131724614540332</v>
      </c>
      <c r="G18" s="45">
        <f t="shared" si="7"/>
        <v>-4121477.4259000048</v>
      </c>
      <c r="H18" s="8">
        <f t="shared" si="1"/>
        <v>-317036.72506923112</v>
      </c>
      <c r="I18" s="45">
        <f t="shared" si="8"/>
        <v>-1680741.4706500098</v>
      </c>
      <c r="J18" s="8">
        <f t="shared" si="2"/>
        <v>-129287.80543461614</v>
      </c>
      <c r="K18" s="8">
        <f t="shared" si="9"/>
        <v>353205.15872499347</v>
      </c>
      <c r="L18" s="8">
        <f t="shared" si="3"/>
        <v>27169.627594230267</v>
      </c>
      <c r="M18" s="57">
        <f t="shared" si="10"/>
        <v>2387151.7880999893</v>
      </c>
      <c r="N18" s="8">
        <f t="shared" si="4"/>
        <v>183627.0606230761</v>
      </c>
      <c r="O18" s="8">
        <f t="shared" si="5"/>
        <v>4014309.0915999934</v>
      </c>
      <c r="P18" s="8">
        <f t="shared" si="6"/>
        <v>308793.00704615336</v>
      </c>
    </row>
    <row r="19" spans="1:16" x14ac:dyDescent="0.25">
      <c r="A19" s="70">
        <v>16</v>
      </c>
      <c r="B19" s="2" t="s">
        <v>41</v>
      </c>
      <c r="C19" s="2" t="s">
        <v>42</v>
      </c>
      <c r="D19" s="8">
        <f>SUMIFS('Dealer Wise'!D$3:D$123,'Dealer Wise'!$C$3:$C$123,'Zone Wise'!$C19)</f>
        <v>22386666.695</v>
      </c>
      <c r="E19" s="8">
        <f>SUMIFS('Dealer Wise'!E$3:E$123,'Dealer Wise'!$C$3:$C$123,'Zone Wise'!$C19)</f>
        <v>18469047.809300002</v>
      </c>
      <c r="F19" s="9">
        <f t="shared" si="0"/>
        <v>0.82500213457079841</v>
      </c>
      <c r="G19" s="45">
        <f t="shared" si="7"/>
        <v>-559714.45329999924</v>
      </c>
      <c r="H19" s="8">
        <f t="shared" si="1"/>
        <v>-43054.957946153787</v>
      </c>
      <c r="I19" s="45">
        <f t="shared" si="8"/>
        <v>783485.54839999974</v>
      </c>
      <c r="J19" s="8">
        <f t="shared" si="2"/>
        <v>60268.119107692284</v>
      </c>
      <c r="K19" s="8">
        <f t="shared" si="9"/>
        <v>1902818.8831500001</v>
      </c>
      <c r="L19" s="8">
        <f t="shared" si="3"/>
        <v>146370.68331923077</v>
      </c>
      <c r="M19" s="57">
        <f t="shared" si="10"/>
        <v>3022152.2178999968</v>
      </c>
      <c r="N19" s="8">
        <f t="shared" si="4"/>
        <v>232473.24753076897</v>
      </c>
      <c r="O19" s="8">
        <f t="shared" si="5"/>
        <v>3917618.8856999986</v>
      </c>
      <c r="P19" s="8">
        <f t="shared" si="6"/>
        <v>301355.29889999988</v>
      </c>
    </row>
    <row r="20" spans="1:16" x14ac:dyDescent="0.25">
      <c r="A20" s="70">
        <v>17</v>
      </c>
      <c r="B20" s="2" t="s">
        <v>41</v>
      </c>
      <c r="C20" s="2" t="s">
        <v>44</v>
      </c>
      <c r="D20" s="8">
        <f>SUMIFS('Dealer Wise'!D$3:D$123,'Dealer Wise'!$C$3:$C$123,'Zone Wise'!$C20)</f>
        <v>14207253.387500001</v>
      </c>
      <c r="E20" s="8">
        <f>SUMIFS('Dealer Wise'!E$3:E$123,'Dealer Wise'!$C$3:$C$123,'Zone Wise'!$C20)</f>
        <v>4809051.9187999982</v>
      </c>
      <c r="F20" s="9">
        <f t="shared" si="0"/>
        <v>0.33849272534486907</v>
      </c>
      <c r="G20" s="45">
        <f t="shared" si="7"/>
        <v>6556750.7912000027</v>
      </c>
      <c r="H20" s="8">
        <f t="shared" si="1"/>
        <v>504365.44547692325</v>
      </c>
      <c r="I20" s="45">
        <f t="shared" si="8"/>
        <v>7409185.9944500029</v>
      </c>
      <c r="J20" s="8">
        <f t="shared" si="2"/>
        <v>569937.38418846182</v>
      </c>
      <c r="K20" s="8">
        <f t="shared" si="9"/>
        <v>8119548.6638250034</v>
      </c>
      <c r="L20" s="8">
        <f t="shared" si="3"/>
        <v>624580.66644807719</v>
      </c>
      <c r="M20" s="57">
        <f t="shared" si="10"/>
        <v>8829911.3332000021</v>
      </c>
      <c r="N20" s="8">
        <f t="shared" si="4"/>
        <v>679223.94870769244</v>
      </c>
      <c r="O20" s="8">
        <f t="shared" si="5"/>
        <v>9398201.4687000029</v>
      </c>
      <c r="P20" s="8">
        <f t="shared" si="6"/>
        <v>722938.57451538485</v>
      </c>
    </row>
    <row r="21" spans="1:16" x14ac:dyDescent="0.25">
      <c r="A21" s="70">
        <v>18</v>
      </c>
      <c r="B21" s="2" t="s">
        <v>41</v>
      </c>
      <c r="C21" s="2" t="s">
        <v>46</v>
      </c>
      <c r="D21" s="8">
        <f>SUMIFS('Dealer Wise'!D$3:D$123,'Dealer Wise'!$C$3:$C$123,'Zone Wise'!$C21)</f>
        <v>15734218.320000002</v>
      </c>
      <c r="E21" s="8">
        <f>SUMIFS('Dealer Wise'!E$3:E$123,'Dealer Wise'!$C$3:$C$123,'Zone Wise'!$C21)</f>
        <v>12887181.9243</v>
      </c>
      <c r="F21" s="9">
        <f t="shared" si="0"/>
        <v>0.81905447491591676</v>
      </c>
      <c r="G21" s="45">
        <f t="shared" si="7"/>
        <v>-299807.26829999685</v>
      </c>
      <c r="H21" s="8">
        <f t="shared" si="1"/>
        <v>-23062.097561538219</v>
      </c>
      <c r="I21" s="45">
        <f t="shared" si="8"/>
        <v>644245.83090000227</v>
      </c>
      <c r="J21" s="8">
        <f t="shared" si="2"/>
        <v>49557.371607692483</v>
      </c>
      <c r="K21" s="8">
        <f t="shared" si="9"/>
        <v>1430956.7469000015</v>
      </c>
      <c r="L21" s="8">
        <f t="shared" si="3"/>
        <v>110073.59591538474</v>
      </c>
      <c r="M21" s="57">
        <f t="shared" si="10"/>
        <v>2217667.6629000008</v>
      </c>
      <c r="N21" s="8">
        <f t="shared" si="4"/>
        <v>170589.820223077</v>
      </c>
      <c r="O21" s="8">
        <f t="shared" si="5"/>
        <v>2847036.3957000021</v>
      </c>
      <c r="P21" s="8">
        <f t="shared" si="6"/>
        <v>219002.79966923094</v>
      </c>
    </row>
    <row r="22" spans="1:16" x14ac:dyDescent="0.25">
      <c r="A22" s="70">
        <v>19</v>
      </c>
      <c r="B22" s="2" t="s">
        <v>41</v>
      </c>
      <c r="C22" s="2" t="s">
        <v>51</v>
      </c>
      <c r="D22" s="8">
        <f>SUMIFS('Dealer Wise'!D$3:D$123,'Dealer Wise'!$C$3:$C$123,'Zone Wise'!$C22)</f>
        <v>11256993.005000001</v>
      </c>
      <c r="E22" s="8">
        <f>SUMIFS('Dealer Wise'!E$3:E$123,'Dealer Wise'!$C$3:$C$123,'Zone Wise'!$C22)</f>
        <v>7006039.3905000044</v>
      </c>
      <c r="F22" s="9">
        <f t="shared" si="0"/>
        <v>0.62237219010335554</v>
      </c>
      <c r="G22" s="45">
        <f t="shared" si="7"/>
        <v>1999555.0134999966</v>
      </c>
      <c r="H22" s="8">
        <f t="shared" si="1"/>
        <v>153811.92411538435</v>
      </c>
      <c r="I22" s="45">
        <f t="shared" si="8"/>
        <v>2674974.5937999962</v>
      </c>
      <c r="J22" s="8">
        <f t="shared" si="2"/>
        <v>205767.27644615356</v>
      </c>
      <c r="K22" s="8">
        <f t="shared" si="9"/>
        <v>3237824.2440499971</v>
      </c>
      <c r="L22" s="8">
        <f t="shared" si="3"/>
        <v>249063.4033884613</v>
      </c>
      <c r="M22" s="57">
        <f t="shared" si="10"/>
        <v>3800673.8942999961</v>
      </c>
      <c r="N22" s="8">
        <f t="shared" si="4"/>
        <v>292359.5303307689</v>
      </c>
      <c r="O22" s="8">
        <f t="shared" si="5"/>
        <v>4250953.6144999964</v>
      </c>
      <c r="P22" s="8">
        <f t="shared" si="6"/>
        <v>326996.4318846151</v>
      </c>
    </row>
    <row r="23" spans="1:16" x14ac:dyDescent="0.25">
      <c r="A23" s="70">
        <v>20</v>
      </c>
      <c r="B23" s="2" t="s">
        <v>41</v>
      </c>
      <c r="C23" s="2" t="s">
        <v>49</v>
      </c>
      <c r="D23" s="8">
        <f>SUMIFS('Dealer Wise'!D$3:D$123,'Dealer Wise'!$C$3:$C$123,'Zone Wise'!$C23)</f>
        <v>12008638.130000001</v>
      </c>
      <c r="E23" s="8">
        <f>SUMIFS('Dealer Wise'!E$3:E$123,'Dealer Wise'!$C$3:$C$123,'Zone Wise'!$C23)</f>
        <v>6751411.6897999998</v>
      </c>
      <c r="F23" s="9">
        <f t="shared" si="0"/>
        <v>0.56221293511489956</v>
      </c>
      <c r="G23" s="45">
        <f t="shared" si="7"/>
        <v>2855498.8142000008</v>
      </c>
      <c r="H23" s="8">
        <f t="shared" si="1"/>
        <v>219653.75493846161</v>
      </c>
      <c r="I23" s="45">
        <f t="shared" si="8"/>
        <v>3576017.102</v>
      </c>
      <c r="J23" s="8">
        <f t="shared" si="2"/>
        <v>275078.23861538462</v>
      </c>
      <c r="K23" s="8">
        <f t="shared" si="9"/>
        <v>4176449.0085000005</v>
      </c>
      <c r="L23" s="8">
        <f t="shared" si="3"/>
        <v>321265.30834615388</v>
      </c>
      <c r="M23" s="57">
        <f t="shared" si="10"/>
        <v>4776880.915000001</v>
      </c>
      <c r="N23" s="8">
        <f t="shared" si="4"/>
        <v>367452.37807692314</v>
      </c>
      <c r="O23" s="8">
        <f t="shared" si="5"/>
        <v>5257226.440200001</v>
      </c>
      <c r="P23" s="8">
        <f t="shared" si="6"/>
        <v>404402.03386153851</v>
      </c>
    </row>
    <row r="24" spans="1:16" x14ac:dyDescent="0.25">
      <c r="A24" s="70">
        <v>21</v>
      </c>
      <c r="B24" s="2" t="s">
        <v>41</v>
      </c>
      <c r="C24" s="2" t="s">
        <v>54</v>
      </c>
      <c r="D24" s="8">
        <f>SUMIFS('Dealer Wise'!D$3:D$123,'Dealer Wise'!$C$3:$C$123,'Zone Wise'!$C24)</f>
        <v>20632798.109999999</v>
      </c>
      <c r="E24" s="8">
        <f>SUMIFS('Dealer Wise'!E$3:E$123,'Dealer Wise'!$C$3:$C$123,'Zone Wise'!$C24)</f>
        <v>18468236.6283</v>
      </c>
      <c r="F24" s="9">
        <f t="shared" si="0"/>
        <v>0.89509122949974917</v>
      </c>
      <c r="G24" s="45">
        <f t="shared" si="7"/>
        <v>-1961998.1403000001</v>
      </c>
      <c r="H24" s="8">
        <f t="shared" si="1"/>
        <v>-150922.93386923076</v>
      </c>
      <c r="I24" s="45">
        <f t="shared" si="8"/>
        <v>-724030.2536999993</v>
      </c>
      <c r="J24" s="8">
        <f t="shared" si="2"/>
        <v>-55694.634899999946</v>
      </c>
      <c r="K24" s="8">
        <f t="shared" si="9"/>
        <v>307609.65179999918</v>
      </c>
      <c r="L24" s="8">
        <f t="shared" si="3"/>
        <v>23662.280907692246</v>
      </c>
      <c r="M24" s="57">
        <f t="shared" si="10"/>
        <v>1339249.5572999977</v>
      </c>
      <c r="N24" s="8">
        <f t="shared" si="4"/>
        <v>103019.19671538443</v>
      </c>
      <c r="O24" s="8">
        <f t="shared" si="5"/>
        <v>2164561.4816999994</v>
      </c>
      <c r="P24" s="8">
        <f t="shared" si="6"/>
        <v>166504.72936153843</v>
      </c>
    </row>
    <row r="25" spans="1:16" x14ac:dyDescent="0.25">
      <c r="A25" s="70">
        <v>22</v>
      </c>
      <c r="B25" s="2" t="s">
        <v>41</v>
      </c>
      <c r="C25" s="2" t="s">
        <v>56</v>
      </c>
      <c r="D25" s="8">
        <f>SUMIFS('Dealer Wise'!D$3:D$123,'Dealer Wise'!$C$3:$C$123,'Zone Wise'!$C25)</f>
        <v>24851472.384999998</v>
      </c>
      <c r="E25" s="8">
        <f>SUMIFS('Dealer Wise'!E$3:E$123,'Dealer Wise'!$C$3:$C$123,'Zone Wise'!$C25)</f>
        <v>21768845.948100012</v>
      </c>
      <c r="F25" s="9">
        <f t="shared" si="0"/>
        <v>0.87595799600346347</v>
      </c>
      <c r="G25" s="45">
        <f t="shared" si="7"/>
        <v>-1887668.040100012</v>
      </c>
      <c r="H25" s="8">
        <f t="shared" si="1"/>
        <v>-145205.23385384708</v>
      </c>
      <c r="I25" s="45">
        <f t="shared" si="8"/>
        <v>-396579.69700001553</v>
      </c>
      <c r="J25" s="8">
        <f t="shared" si="2"/>
        <v>-30506.130538462734</v>
      </c>
      <c r="K25" s="8">
        <f t="shared" si="9"/>
        <v>845993.92224998772</v>
      </c>
      <c r="L25" s="8">
        <f t="shared" si="3"/>
        <v>65076.455557691363</v>
      </c>
      <c r="M25" s="57">
        <f t="shared" si="10"/>
        <v>2088567.5414999835</v>
      </c>
      <c r="N25" s="8">
        <f t="shared" si="4"/>
        <v>160659.04165384488</v>
      </c>
      <c r="O25" s="8">
        <f t="shared" si="5"/>
        <v>3082626.4368999861</v>
      </c>
      <c r="P25" s="8">
        <f t="shared" si="6"/>
        <v>237125.11053076817</v>
      </c>
    </row>
    <row r="26" spans="1:16" x14ac:dyDescent="0.25">
      <c r="A26" s="70">
        <v>23</v>
      </c>
      <c r="B26" s="2" t="s">
        <v>172</v>
      </c>
      <c r="C26" s="2" t="s">
        <v>61</v>
      </c>
      <c r="D26" s="8">
        <f>SUMIFS('Dealer Wise'!D$3:D$123,'Dealer Wise'!$C$3:$C$123,'Zone Wise'!$C26)</f>
        <v>25845221.289999995</v>
      </c>
      <c r="E26" s="8">
        <f>SUMIFS('Dealer Wise'!E$3:E$123,'Dealer Wise'!$C$3:$C$123,'Zone Wise'!$C26)</f>
        <v>21681430.816800002</v>
      </c>
      <c r="F26" s="9">
        <f t="shared" si="0"/>
        <v>0.83889515100375467</v>
      </c>
      <c r="G26" s="45">
        <f t="shared" si="7"/>
        <v>-1005253.7848000042</v>
      </c>
      <c r="H26" s="8">
        <f t="shared" si="1"/>
        <v>-77327.214215384942</v>
      </c>
      <c r="I26" s="45">
        <f t="shared" si="8"/>
        <v>545459.49259999394</v>
      </c>
      <c r="J26" s="8">
        <f t="shared" si="2"/>
        <v>41958.422507691845</v>
      </c>
      <c r="K26" s="8">
        <f t="shared" si="9"/>
        <v>1837720.5570999943</v>
      </c>
      <c r="L26" s="8">
        <f t="shared" si="3"/>
        <v>141363.11977692263</v>
      </c>
      <c r="M26" s="57">
        <f t="shared" si="10"/>
        <v>3129981.6215999909</v>
      </c>
      <c r="N26" s="8">
        <f t="shared" si="4"/>
        <v>240767.81704615316</v>
      </c>
      <c r="O26" s="8">
        <f t="shared" si="5"/>
        <v>4163790.4731999934</v>
      </c>
      <c r="P26" s="8">
        <f t="shared" si="6"/>
        <v>320291.57486153796</v>
      </c>
    </row>
    <row r="27" spans="1:16" x14ac:dyDescent="0.25">
      <c r="A27" s="70">
        <v>24</v>
      </c>
      <c r="B27" s="2" t="s">
        <v>172</v>
      </c>
      <c r="C27" s="2" t="s">
        <v>62</v>
      </c>
      <c r="D27" s="8">
        <f>SUMIFS('Dealer Wise'!D$3:D$123,'Dealer Wise'!$C$3:$C$123,'Zone Wise'!$C27)</f>
        <v>22499399.367499996</v>
      </c>
      <c r="E27" s="8">
        <f>SUMIFS('Dealer Wise'!E$3:E$123,'Dealer Wise'!$C$3:$C$123,'Zone Wise'!$C27)</f>
        <v>18972806.150000006</v>
      </c>
      <c r="F27" s="9">
        <f t="shared" si="0"/>
        <v>0.8432583394828711</v>
      </c>
      <c r="G27" s="45">
        <f t="shared" si="7"/>
        <v>-973286.65600000694</v>
      </c>
      <c r="H27" s="8">
        <f t="shared" si="1"/>
        <v>-74868.204307692838</v>
      </c>
      <c r="I27" s="45">
        <f t="shared" si="8"/>
        <v>376677.3060499914</v>
      </c>
      <c r="J27" s="8">
        <f t="shared" si="2"/>
        <v>28975.177388460877</v>
      </c>
      <c r="K27" s="8">
        <f t="shared" si="9"/>
        <v>1501647.2744249925</v>
      </c>
      <c r="L27" s="8">
        <f t="shared" si="3"/>
        <v>115511.3288019225</v>
      </c>
      <c r="M27" s="57">
        <f t="shared" si="10"/>
        <v>2626617.2427999899</v>
      </c>
      <c r="N27" s="8">
        <f t="shared" si="4"/>
        <v>202047.48021538384</v>
      </c>
      <c r="O27" s="8">
        <f t="shared" si="5"/>
        <v>3526593.21749999</v>
      </c>
      <c r="P27" s="8">
        <f t="shared" si="6"/>
        <v>271276.40134615306</v>
      </c>
    </row>
    <row r="28" spans="1:16" x14ac:dyDescent="0.25">
      <c r="A28" s="70">
        <v>25</v>
      </c>
      <c r="B28" s="2" t="s">
        <v>172</v>
      </c>
      <c r="C28" s="2" t="s">
        <v>60</v>
      </c>
      <c r="D28" s="8">
        <f>SUMIFS('Dealer Wise'!D$3:D$123,'Dealer Wise'!$C$3:$C$123,'Zone Wise'!$C28)</f>
        <v>19313688.817500003</v>
      </c>
      <c r="E28" s="8">
        <f>SUMIFS('Dealer Wise'!E$3:E$123,'Dealer Wise'!$C$3:$C$123,'Zone Wise'!$C28)</f>
        <v>14714054.703200003</v>
      </c>
      <c r="F28" s="9">
        <f t="shared" si="0"/>
        <v>0.76184590329878865</v>
      </c>
      <c r="G28" s="45">
        <f t="shared" si="7"/>
        <v>736896.35080000013</v>
      </c>
      <c r="H28" s="8">
        <f t="shared" si="1"/>
        <v>56684.334676923085</v>
      </c>
      <c r="I28" s="45">
        <f t="shared" si="8"/>
        <v>1895717.679849999</v>
      </c>
      <c r="J28" s="8">
        <f t="shared" si="2"/>
        <v>145824.43691153839</v>
      </c>
      <c r="K28" s="8">
        <f t="shared" si="9"/>
        <v>2861402.1207250003</v>
      </c>
      <c r="L28" s="8">
        <f t="shared" si="3"/>
        <v>220107.85544038465</v>
      </c>
      <c r="M28" s="57">
        <f t="shared" si="10"/>
        <v>3827086.5615999978</v>
      </c>
      <c r="N28" s="8">
        <f t="shared" si="4"/>
        <v>294391.27396923059</v>
      </c>
      <c r="O28" s="8">
        <f t="shared" si="5"/>
        <v>4599634.1142999995</v>
      </c>
      <c r="P28" s="8">
        <f t="shared" si="6"/>
        <v>353818.00879230764</v>
      </c>
    </row>
    <row r="29" spans="1:16" x14ac:dyDescent="0.25">
      <c r="A29" s="70">
        <v>26</v>
      </c>
      <c r="B29" s="2" t="s">
        <v>172</v>
      </c>
      <c r="C29" s="2" t="s">
        <v>63</v>
      </c>
      <c r="D29" s="8">
        <f>SUMIFS('Dealer Wise'!D$3:D$123,'Dealer Wise'!$C$3:$C$123,'Zone Wise'!$C29)</f>
        <v>22190422.555</v>
      </c>
      <c r="E29" s="8">
        <f>SUMIFS('Dealer Wise'!E$3:E$123,'Dealer Wise'!$C$3:$C$123,'Zone Wise'!$C29)</f>
        <v>19587661.248400006</v>
      </c>
      <c r="F29" s="9">
        <f t="shared" si="0"/>
        <v>0.88270789796143234</v>
      </c>
      <c r="G29" s="45">
        <f t="shared" si="7"/>
        <v>-1835323.2044000067</v>
      </c>
      <c r="H29" s="8">
        <f t="shared" si="1"/>
        <v>-141178.70803076975</v>
      </c>
      <c r="I29" s="45">
        <f t="shared" si="8"/>
        <v>-503897.85110000521</v>
      </c>
      <c r="J29" s="8">
        <f t="shared" si="2"/>
        <v>-38761.373161538861</v>
      </c>
      <c r="K29" s="8">
        <f t="shared" si="9"/>
        <v>605623.27664999291</v>
      </c>
      <c r="L29" s="8">
        <f t="shared" si="3"/>
        <v>46586.405896153301</v>
      </c>
      <c r="M29" s="57">
        <f t="shared" si="10"/>
        <v>1715144.404399991</v>
      </c>
      <c r="N29" s="8">
        <f t="shared" si="4"/>
        <v>131934.18495384546</v>
      </c>
      <c r="O29" s="8">
        <f t="shared" si="5"/>
        <v>2602761.3065999933</v>
      </c>
      <c r="P29" s="8">
        <f t="shared" si="6"/>
        <v>200212.40819999948</v>
      </c>
    </row>
    <row r="30" spans="1:16" x14ac:dyDescent="0.25">
      <c r="A30" s="70">
        <v>27</v>
      </c>
      <c r="B30" s="2" t="s">
        <v>172</v>
      </c>
      <c r="C30" s="2" t="s">
        <v>64</v>
      </c>
      <c r="D30" s="8">
        <f>SUMIFS('Dealer Wise'!D$3:D$123,'Dealer Wise'!$C$3:$C$123,'Zone Wise'!$C30)</f>
        <v>15681989.102499999</v>
      </c>
      <c r="E30" s="8">
        <f>SUMIFS('Dealer Wise'!E$3:E$123,'Dealer Wise'!$C$3:$C$123,'Zone Wise'!$C30)</f>
        <v>14489296.7015</v>
      </c>
      <c r="F30" s="9">
        <f t="shared" si="0"/>
        <v>0.92394508163445532</v>
      </c>
      <c r="G30" s="45">
        <f t="shared" si="7"/>
        <v>-1943705.4195000008</v>
      </c>
      <c r="H30" s="8">
        <f t="shared" si="1"/>
        <v>-149515.80150000006</v>
      </c>
      <c r="I30" s="45">
        <f t="shared" si="8"/>
        <v>-1002786.0733500011</v>
      </c>
      <c r="J30" s="8">
        <f t="shared" si="2"/>
        <v>-77137.390257692401</v>
      </c>
      <c r="K30" s="8">
        <f t="shared" si="9"/>
        <v>-218686.6182250008</v>
      </c>
      <c r="L30" s="8">
        <f t="shared" si="3"/>
        <v>-16822.047555769292</v>
      </c>
      <c r="M30" s="57">
        <f t="shared" si="10"/>
        <v>565412.83689999767</v>
      </c>
      <c r="N30" s="8">
        <f t="shared" si="4"/>
        <v>43493.295146153665</v>
      </c>
      <c r="O30" s="8">
        <f t="shared" si="5"/>
        <v>1192692.4009999987</v>
      </c>
      <c r="P30" s="8">
        <f t="shared" si="6"/>
        <v>91745.569307692203</v>
      </c>
    </row>
    <row r="31" spans="1:16" x14ac:dyDescent="0.25">
      <c r="A31" s="70">
        <v>28</v>
      </c>
      <c r="B31" s="2" t="s">
        <v>172</v>
      </c>
      <c r="C31" s="28" t="s">
        <v>178</v>
      </c>
      <c r="D31" s="8">
        <f>SUMIFS('Dealer Wise'!D$3:D$123,'Dealer Wise'!$C$3:$C$123,'Zone Wise'!$C31)</f>
        <v>15072570.107499996</v>
      </c>
      <c r="E31" s="8">
        <f>SUMIFS('Dealer Wise'!E$3:E$123,'Dealer Wise'!$C$3:$C$123,'Zone Wise'!$C31)</f>
        <v>12632148.030300006</v>
      </c>
      <c r="F31" s="9">
        <f t="shared" si="0"/>
        <v>0.8380885237358654</v>
      </c>
      <c r="G31" s="45">
        <f t="shared" si="7"/>
        <v>-574091.94430000894</v>
      </c>
      <c r="H31" s="8">
        <f t="shared" si="1"/>
        <v>-44160.918792308381</v>
      </c>
      <c r="I31" s="45">
        <f t="shared" si="8"/>
        <v>330262.2621499896</v>
      </c>
      <c r="J31" s="8">
        <f t="shared" si="2"/>
        <v>25404.789396153046</v>
      </c>
      <c r="K31" s="8">
        <f t="shared" si="9"/>
        <v>1083890.7675249912</v>
      </c>
      <c r="L31" s="8">
        <f t="shared" si="3"/>
        <v>83376.212886537789</v>
      </c>
      <c r="M31" s="57">
        <f t="shared" si="10"/>
        <v>1837519.272899989</v>
      </c>
      <c r="N31" s="8">
        <f t="shared" si="4"/>
        <v>141347.63637692222</v>
      </c>
      <c r="O31" s="8">
        <f t="shared" si="5"/>
        <v>2440422.0771999899</v>
      </c>
      <c r="P31" s="8">
        <f t="shared" si="6"/>
        <v>187724.77516923001</v>
      </c>
    </row>
    <row r="32" spans="1:16" x14ac:dyDescent="0.25">
      <c r="A32" s="70">
        <v>29</v>
      </c>
      <c r="B32" s="2" t="s">
        <v>66</v>
      </c>
      <c r="C32" s="28" t="s">
        <v>67</v>
      </c>
      <c r="D32" s="8">
        <f>SUMIFS('Dealer Wise'!D$3:D$123,'Dealer Wise'!$C$3:$C$123,'Zone Wise'!$C32)</f>
        <v>14029764.315000001</v>
      </c>
      <c r="E32" s="8">
        <f>SUMIFS('Dealer Wise'!E$3:E$123,'Dealer Wise'!$C$3:$C$123,'Zone Wise'!$C32)</f>
        <v>9149434.5385000035</v>
      </c>
      <c r="F32" s="9">
        <f t="shared" si="0"/>
        <v>0.65214456444701885</v>
      </c>
      <c r="G32" s="45">
        <f t="shared" si="7"/>
        <v>2074376.9134999979</v>
      </c>
      <c r="H32" s="8">
        <f t="shared" si="1"/>
        <v>159567.45488461523</v>
      </c>
      <c r="I32" s="45">
        <f t="shared" si="8"/>
        <v>2916162.7723999973</v>
      </c>
      <c r="J32" s="8">
        <f t="shared" si="2"/>
        <v>224320.21326153824</v>
      </c>
      <c r="K32" s="8">
        <f t="shared" si="9"/>
        <v>3617650.9881499987</v>
      </c>
      <c r="L32" s="8">
        <f t="shared" si="3"/>
        <v>278280.84524230758</v>
      </c>
      <c r="M32" s="57">
        <f t="shared" si="10"/>
        <v>4319139.2038999964</v>
      </c>
      <c r="N32" s="8">
        <f t="shared" si="4"/>
        <v>332241.47722307662</v>
      </c>
      <c r="O32" s="8">
        <f t="shared" si="5"/>
        <v>4880329.7764999978</v>
      </c>
      <c r="P32" s="8">
        <f t="shared" si="6"/>
        <v>375409.98280769214</v>
      </c>
    </row>
    <row r="33" spans="1:16" x14ac:dyDescent="0.25">
      <c r="A33" s="70">
        <v>30</v>
      </c>
      <c r="B33" s="2" t="s">
        <v>66</v>
      </c>
      <c r="C33" s="2" t="s">
        <v>71</v>
      </c>
      <c r="D33" s="8">
        <f>SUMIFS('Dealer Wise'!D$3:D$123,'Dealer Wise'!$C$3:$C$123,'Zone Wise'!$C33)</f>
        <v>41656612.210000001</v>
      </c>
      <c r="E33" s="8">
        <f>SUMIFS('Dealer Wise'!E$3:E$123,'Dealer Wise'!$C$3:$C$123,'Zone Wise'!$C33)</f>
        <v>35933721.209299996</v>
      </c>
      <c r="F33" s="9">
        <f t="shared" si="0"/>
        <v>0.86261746462123057</v>
      </c>
      <c r="G33" s="45">
        <f t="shared" si="7"/>
        <v>-2608431.4412999935</v>
      </c>
      <c r="H33" s="8">
        <f t="shared" si="1"/>
        <v>-200648.5724076918</v>
      </c>
      <c r="I33" s="45">
        <f t="shared" si="8"/>
        <v>-109034.70869999379</v>
      </c>
      <c r="J33" s="8">
        <f t="shared" si="2"/>
        <v>-8387.2852846149071</v>
      </c>
      <c r="K33" s="8">
        <f t="shared" si="9"/>
        <v>1973795.9018000066</v>
      </c>
      <c r="L33" s="8">
        <f t="shared" si="3"/>
        <v>151830.45398461589</v>
      </c>
      <c r="M33" s="57">
        <f t="shared" si="10"/>
        <v>4056626.5122999996</v>
      </c>
      <c r="N33" s="8">
        <f t="shared" si="4"/>
        <v>312048.19325384614</v>
      </c>
      <c r="O33" s="8">
        <f t="shared" si="5"/>
        <v>5722891.0007000044</v>
      </c>
      <c r="P33" s="8">
        <f t="shared" si="6"/>
        <v>440222.38466923113</v>
      </c>
    </row>
    <row r="34" spans="1:16" x14ac:dyDescent="0.25">
      <c r="A34" s="70">
        <v>31</v>
      </c>
      <c r="B34" s="2" t="s">
        <v>66</v>
      </c>
      <c r="C34" s="2" t="s">
        <v>75</v>
      </c>
      <c r="D34" s="8">
        <f>SUMIFS('Dealer Wise'!D$3:D$123,'Dealer Wise'!$C$3:$C$123,'Zone Wise'!$C34)</f>
        <v>25200450.934999999</v>
      </c>
      <c r="E34" s="8">
        <f>SUMIFS('Dealer Wise'!E$3:E$123,'Dealer Wise'!$C$3:$C$123,'Zone Wise'!$C34)</f>
        <v>22467267.491500009</v>
      </c>
      <c r="F34" s="9">
        <f t="shared" si="0"/>
        <v>0.89154228031277127</v>
      </c>
      <c r="G34" s="45">
        <f t="shared" si="7"/>
        <v>-2306906.7435000092</v>
      </c>
      <c r="H34" s="8">
        <f t="shared" si="1"/>
        <v>-177454.36488461608</v>
      </c>
      <c r="I34" s="45">
        <f t="shared" si="8"/>
        <v>-794879.68740000948</v>
      </c>
      <c r="J34" s="8">
        <f t="shared" si="2"/>
        <v>-61144.591338462269</v>
      </c>
      <c r="K34" s="8">
        <f t="shared" si="9"/>
        <v>465142.85934999213</v>
      </c>
      <c r="L34" s="8">
        <f t="shared" si="3"/>
        <v>35780.219949999395</v>
      </c>
      <c r="M34" s="57">
        <f t="shared" si="10"/>
        <v>1725165.40609999</v>
      </c>
      <c r="N34" s="8">
        <f t="shared" si="4"/>
        <v>132705.03123846077</v>
      </c>
      <c r="O34" s="8">
        <f t="shared" si="5"/>
        <v>2733183.4434999898</v>
      </c>
      <c r="P34" s="8">
        <f t="shared" si="6"/>
        <v>210244.88026922999</v>
      </c>
    </row>
    <row r="35" spans="1:16" x14ac:dyDescent="0.25">
      <c r="A35" s="70">
        <v>32</v>
      </c>
      <c r="B35" s="2" t="s">
        <v>66</v>
      </c>
      <c r="C35" s="2" t="s">
        <v>66</v>
      </c>
      <c r="D35" s="8">
        <f>SUMIFS('Dealer Wise'!D$3:D$123,'Dealer Wise'!$C$3:$C$123,'Zone Wise'!$C35)</f>
        <v>19100254.399999999</v>
      </c>
      <c r="E35" s="8">
        <f>SUMIFS('Dealer Wise'!E$3:E$123,'Dealer Wise'!$C$3:$C$123,'Zone Wise'!$C35)</f>
        <v>9359998.1820000019</v>
      </c>
      <c r="F35" s="9">
        <f t="shared" ref="F35:F54" si="11">E35/D35</f>
        <v>0.49004573373640525</v>
      </c>
      <c r="G35" s="45">
        <f t="shared" si="7"/>
        <v>5920205.3379999977</v>
      </c>
      <c r="H35" s="8">
        <f t="shared" si="1"/>
        <v>455400.41061538446</v>
      </c>
      <c r="I35" s="45">
        <f t="shared" si="8"/>
        <v>7066220.6019999962</v>
      </c>
      <c r="J35" s="8">
        <f t="shared" si="2"/>
        <v>543555.43092307658</v>
      </c>
      <c r="K35" s="8">
        <f t="shared" si="9"/>
        <v>8021233.3219999988</v>
      </c>
      <c r="L35" s="8">
        <f t="shared" ref="L35:L53" si="12">K35/$P$2</f>
        <v>617017.94784615375</v>
      </c>
      <c r="M35" s="57">
        <f t="shared" si="10"/>
        <v>8976246.0419999976</v>
      </c>
      <c r="N35" s="8">
        <f t="shared" si="4"/>
        <v>690480.46476923057</v>
      </c>
      <c r="O35" s="8">
        <f t="shared" ref="O35:O53" si="13">D35-E35</f>
        <v>9740256.2179999966</v>
      </c>
      <c r="P35" s="8">
        <f t="shared" si="6"/>
        <v>749250.4783076921</v>
      </c>
    </row>
    <row r="36" spans="1:16" x14ac:dyDescent="0.25">
      <c r="A36" s="70">
        <v>33</v>
      </c>
      <c r="B36" s="2" t="s">
        <v>66</v>
      </c>
      <c r="C36" s="2" t="s">
        <v>138</v>
      </c>
      <c r="D36" s="8">
        <f>SUMIFS('Dealer Wise'!D$3:D$123,'Dealer Wise'!$C$3:$C$123,'Zone Wise'!$C36)</f>
        <v>14699504.07</v>
      </c>
      <c r="E36" s="8">
        <f>SUMIFS('Dealer Wise'!E$3:E$123,'Dealer Wise'!$C$3:$C$123,'Zone Wise'!$C36)</f>
        <v>12665081.8188</v>
      </c>
      <c r="F36" s="9">
        <f t="shared" si="11"/>
        <v>0.86159925930072556</v>
      </c>
      <c r="G36" s="45">
        <f t="shared" si="7"/>
        <v>-905478.56279999949</v>
      </c>
      <c r="H36" s="8">
        <f t="shared" ref="H36:H53" si="14">G36/$P$2</f>
        <v>-69652.197138461503</v>
      </c>
      <c r="I36" s="45">
        <f t="shared" si="8"/>
        <v>-23508.318600000814</v>
      </c>
      <c r="J36" s="8">
        <f t="shared" ref="J36:J53" si="15">I36/$P$2</f>
        <v>-1808.3322000000626</v>
      </c>
      <c r="K36" s="8">
        <f t="shared" si="9"/>
        <v>711466.88489999995</v>
      </c>
      <c r="L36" s="8">
        <f t="shared" si="12"/>
        <v>54728.221915384609</v>
      </c>
      <c r="M36" s="57">
        <f t="shared" si="10"/>
        <v>1446442.0883999988</v>
      </c>
      <c r="N36" s="8">
        <f t="shared" ref="N36:N53" si="16">M36/$P$2</f>
        <v>111264.77603076914</v>
      </c>
      <c r="O36" s="8">
        <f t="shared" si="13"/>
        <v>2034422.2511999998</v>
      </c>
      <c r="P36" s="8">
        <f t="shared" ref="P36:P53" si="17">O36/$P$2</f>
        <v>156494.01932307691</v>
      </c>
    </row>
    <row r="37" spans="1:16" x14ac:dyDescent="0.25">
      <c r="A37" s="70">
        <v>34</v>
      </c>
      <c r="B37" s="2" t="s">
        <v>66</v>
      </c>
      <c r="C37" s="2" t="s">
        <v>82</v>
      </c>
      <c r="D37" s="8">
        <f>SUMIFS('Dealer Wise'!D$3:D$123,'Dealer Wise'!$C$3:$C$123,'Zone Wise'!$C37)</f>
        <v>27388414.585000001</v>
      </c>
      <c r="E37" s="8">
        <f>SUMIFS('Dealer Wise'!E$3:E$123,'Dealer Wise'!$C$3:$C$123,'Zone Wise'!$C37)</f>
        <v>24842769.481100008</v>
      </c>
      <c r="F37" s="9">
        <f t="shared" si="11"/>
        <v>0.90705394443334508</v>
      </c>
      <c r="G37" s="45">
        <f t="shared" si="7"/>
        <v>-2932037.8131000064</v>
      </c>
      <c r="H37" s="8">
        <f t="shared" si="14"/>
        <v>-225541.37023846203</v>
      </c>
      <c r="I37" s="45">
        <f t="shared" si="8"/>
        <v>-1288732.9380000085</v>
      </c>
      <c r="J37" s="8">
        <f t="shared" si="15"/>
        <v>-99133.302923077572</v>
      </c>
      <c r="K37" s="8">
        <f t="shared" si="9"/>
        <v>80687.791249994189</v>
      </c>
      <c r="L37" s="8">
        <f t="shared" si="12"/>
        <v>6206.7531730764758</v>
      </c>
      <c r="M37" s="57">
        <f t="shared" si="10"/>
        <v>1450108.5204999931</v>
      </c>
      <c r="N37" s="8">
        <f t="shared" si="16"/>
        <v>111546.80926923025</v>
      </c>
      <c r="O37" s="8">
        <f t="shared" si="13"/>
        <v>2545645.103899993</v>
      </c>
      <c r="P37" s="8">
        <f t="shared" si="17"/>
        <v>195818.85414615332</v>
      </c>
    </row>
    <row r="38" spans="1:16" x14ac:dyDescent="0.25">
      <c r="A38" s="70">
        <v>35</v>
      </c>
      <c r="B38" s="2" t="s">
        <v>66</v>
      </c>
      <c r="C38" s="2" t="s">
        <v>87</v>
      </c>
      <c r="D38" s="8">
        <f>SUMIFS('Dealer Wise'!D$3:D$123,'Dealer Wise'!$C$3:$C$123,'Zone Wise'!$C38)</f>
        <v>20270102.022499997</v>
      </c>
      <c r="E38" s="8">
        <f>SUMIFS('Dealer Wise'!E$3:E$123,'Dealer Wise'!$C$3:$C$123,'Zone Wise'!$C38)</f>
        <v>16232790.324699998</v>
      </c>
      <c r="F38" s="9">
        <f t="shared" si="11"/>
        <v>0.80082430303909935</v>
      </c>
      <c r="G38" s="45">
        <f t="shared" si="7"/>
        <v>-16708.706699999049</v>
      </c>
      <c r="H38" s="8">
        <f t="shared" si="14"/>
        <v>-1285.2851307691576</v>
      </c>
      <c r="I38" s="45">
        <f t="shared" si="8"/>
        <v>1199497.4146500006</v>
      </c>
      <c r="J38" s="8">
        <f t="shared" si="15"/>
        <v>92269.031896153901</v>
      </c>
      <c r="K38" s="8">
        <f t="shared" si="9"/>
        <v>2213002.5157749988</v>
      </c>
      <c r="L38" s="8">
        <f t="shared" si="12"/>
        <v>170230.96275192298</v>
      </c>
      <c r="M38" s="57">
        <f t="shared" si="10"/>
        <v>3226507.616899997</v>
      </c>
      <c r="N38" s="8">
        <f t="shared" si="16"/>
        <v>248192.89360769207</v>
      </c>
      <c r="O38" s="8">
        <f t="shared" si="13"/>
        <v>4037311.6977999993</v>
      </c>
      <c r="P38" s="8">
        <f t="shared" si="17"/>
        <v>310562.43829230766</v>
      </c>
    </row>
    <row r="39" spans="1:16" x14ac:dyDescent="0.25">
      <c r="A39" s="70">
        <v>36</v>
      </c>
      <c r="B39" s="2" t="s">
        <v>90</v>
      </c>
      <c r="C39" s="2" t="s">
        <v>105</v>
      </c>
      <c r="D39" s="8">
        <f>SUMIFS('Dealer Wise'!D$3:D$123,'Dealer Wise'!$C$3:$C$123,'Zone Wise'!$C39)</f>
        <v>22004420.752500001</v>
      </c>
      <c r="E39" s="8">
        <f>SUMIFS('Dealer Wise'!E$3:E$123,'Dealer Wise'!$C$3:$C$123,'Zone Wise'!$C39)</f>
        <v>22042544.805500001</v>
      </c>
      <c r="F39" s="9">
        <f t="shared" si="11"/>
        <v>1.0017325633530103</v>
      </c>
      <c r="G39" s="45">
        <f t="shared" si="7"/>
        <v>-4439008.2034999989</v>
      </c>
      <c r="H39" s="8">
        <f t="shared" si="14"/>
        <v>-341462.1694999999</v>
      </c>
      <c r="I39" s="45">
        <f t="shared" si="8"/>
        <v>-3118742.958349999</v>
      </c>
      <c r="J39" s="8">
        <f t="shared" si="15"/>
        <v>-239903.30448846146</v>
      </c>
      <c r="K39" s="8">
        <f t="shared" si="9"/>
        <v>-2018521.9207249992</v>
      </c>
      <c r="L39" s="8">
        <f t="shared" si="12"/>
        <v>-155270.9169788461</v>
      </c>
      <c r="M39" s="57">
        <f t="shared" si="10"/>
        <v>-918300.88309999928</v>
      </c>
      <c r="N39" s="8">
        <f t="shared" si="16"/>
        <v>-70638.529469230707</v>
      </c>
      <c r="O39" s="8">
        <f t="shared" si="13"/>
        <v>-38124.052999999374</v>
      </c>
      <c r="P39" s="8">
        <f t="shared" si="17"/>
        <v>-2932.6194615384134</v>
      </c>
    </row>
    <row r="40" spans="1:16" x14ac:dyDescent="0.25">
      <c r="A40" s="70">
        <v>37</v>
      </c>
      <c r="B40" s="2" t="s">
        <v>90</v>
      </c>
      <c r="C40" s="2" t="s">
        <v>91</v>
      </c>
      <c r="D40" s="8">
        <f>SUMIFS('Dealer Wise'!D$3:D$123,'Dealer Wise'!$C$3:$C$123,'Zone Wise'!$C40)</f>
        <v>17278575.712500002</v>
      </c>
      <c r="E40" s="8">
        <f>SUMIFS('Dealer Wise'!E$3:E$123,'Dealer Wise'!$C$3:$C$123,'Zone Wise'!$C40)</f>
        <v>16034489.545400005</v>
      </c>
      <c r="F40" s="9">
        <f t="shared" si="11"/>
        <v>0.92799833806903564</v>
      </c>
      <c r="G40" s="45">
        <f t="shared" si="7"/>
        <v>-2211628.9754000027</v>
      </c>
      <c r="H40" s="8">
        <f t="shared" si="14"/>
        <v>-170125.30580000021</v>
      </c>
      <c r="I40" s="45">
        <f t="shared" si="8"/>
        <v>-1174914.4326500036</v>
      </c>
      <c r="J40" s="8">
        <f t="shared" si="15"/>
        <v>-90378.033280769509</v>
      </c>
      <c r="K40" s="8">
        <f t="shared" si="9"/>
        <v>-310985.64702500217</v>
      </c>
      <c r="L40" s="8">
        <f t="shared" si="12"/>
        <v>-23921.97284807709</v>
      </c>
      <c r="M40" s="57">
        <f t="shared" si="10"/>
        <v>552943.13859999739</v>
      </c>
      <c r="N40" s="8">
        <f t="shared" si="16"/>
        <v>42534.087584615183</v>
      </c>
      <c r="O40" s="8">
        <f t="shared" si="13"/>
        <v>1244086.1670999974</v>
      </c>
      <c r="P40" s="8">
        <f t="shared" si="17"/>
        <v>95698.935930769032</v>
      </c>
    </row>
    <row r="41" spans="1:16" x14ac:dyDescent="0.25">
      <c r="A41" s="70">
        <v>38</v>
      </c>
      <c r="B41" s="2" t="s">
        <v>90</v>
      </c>
      <c r="C41" s="2" t="s">
        <v>96</v>
      </c>
      <c r="D41" s="8">
        <f>SUMIFS('Dealer Wise'!D$3:D$123,'Dealer Wise'!$C$3:$C$123,'Zone Wise'!$C41)</f>
        <v>29297488.949999999</v>
      </c>
      <c r="E41" s="8">
        <f>SUMIFS('Dealer Wise'!E$3:E$123,'Dealer Wise'!$C$3:$C$123,'Zone Wise'!$C41)</f>
        <v>23480354.212300003</v>
      </c>
      <c r="F41" s="9">
        <f t="shared" si="11"/>
        <v>0.80144596188336481</v>
      </c>
      <c r="G41" s="45">
        <f t="shared" si="7"/>
        <v>-42363.052300002426</v>
      </c>
      <c r="H41" s="8">
        <f t="shared" si="14"/>
        <v>-3258.6963307694173</v>
      </c>
      <c r="I41" s="45">
        <f t="shared" si="8"/>
        <v>1715486.2846999951</v>
      </c>
      <c r="J41" s="8">
        <f t="shared" si="15"/>
        <v>131960.48343846115</v>
      </c>
      <c r="K41" s="8">
        <f t="shared" si="9"/>
        <v>3180360.7321999967</v>
      </c>
      <c r="L41" s="8">
        <f t="shared" si="12"/>
        <v>244643.13324615359</v>
      </c>
      <c r="M41" s="57">
        <f t="shared" si="10"/>
        <v>4645235.1796999946</v>
      </c>
      <c r="N41" s="8">
        <f t="shared" si="16"/>
        <v>357325.78305384575</v>
      </c>
      <c r="O41" s="8">
        <f t="shared" si="13"/>
        <v>5817134.7376999967</v>
      </c>
      <c r="P41" s="8">
        <f t="shared" si="17"/>
        <v>447471.90289999975</v>
      </c>
    </row>
    <row r="42" spans="1:16" x14ac:dyDescent="0.25">
      <c r="A42" s="70">
        <v>39</v>
      </c>
      <c r="B42" s="2" t="s">
        <v>90</v>
      </c>
      <c r="C42" s="2" t="s">
        <v>90</v>
      </c>
      <c r="D42" s="8">
        <f>SUMIFS('Dealer Wise'!D$3:D$123,'Dealer Wise'!$C$3:$C$123,'Zone Wise'!$C42)</f>
        <v>15277515.267499998</v>
      </c>
      <c r="E42" s="8">
        <f>SUMIFS('Dealer Wise'!E$3:E$123,'Dealer Wise'!$C$3:$C$123,'Zone Wise'!$C42)</f>
        <v>11277767.170000004</v>
      </c>
      <c r="F42" s="9">
        <f t="shared" si="11"/>
        <v>0.73819380786293853</v>
      </c>
      <c r="G42" s="45">
        <f t="shared" si="7"/>
        <v>944245.04399999604</v>
      </c>
      <c r="H42" s="8">
        <f t="shared" si="14"/>
        <v>72634.234153845842</v>
      </c>
      <c r="I42" s="45">
        <f t="shared" si="8"/>
        <v>1860895.9600499943</v>
      </c>
      <c r="J42" s="8">
        <f t="shared" si="15"/>
        <v>143145.8430807688</v>
      </c>
      <c r="K42" s="8">
        <f t="shared" si="9"/>
        <v>2624771.7234249953</v>
      </c>
      <c r="L42" s="8">
        <f t="shared" si="12"/>
        <v>201905.51718653811</v>
      </c>
      <c r="M42" s="57">
        <f t="shared" si="10"/>
        <v>3388647.4867999945</v>
      </c>
      <c r="N42" s="8">
        <f t="shared" si="16"/>
        <v>260665.19129230728</v>
      </c>
      <c r="O42" s="8">
        <f t="shared" si="13"/>
        <v>3999748.0974999946</v>
      </c>
      <c r="P42" s="8">
        <f t="shared" si="17"/>
        <v>307672.93057692266</v>
      </c>
    </row>
    <row r="43" spans="1:16" x14ac:dyDescent="0.25">
      <c r="A43" s="70">
        <v>40</v>
      </c>
      <c r="B43" s="2" t="s">
        <v>90</v>
      </c>
      <c r="C43" s="2" t="s">
        <v>102</v>
      </c>
      <c r="D43" s="8">
        <f>SUMIFS('Dealer Wise'!D$3:D$123,'Dealer Wise'!$C$3:$C$123,'Zone Wise'!$C43)</f>
        <v>16441107.667500004</v>
      </c>
      <c r="E43" s="8">
        <f>SUMIFS('Dealer Wise'!E$3:E$123,'Dealer Wise'!$C$3:$C$123,'Zone Wise'!$C43)</f>
        <v>12332213.761500005</v>
      </c>
      <c r="F43" s="9">
        <f t="shared" si="11"/>
        <v>0.75008411908144945</v>
      </c>
      <c r="G43" s="45">
        <f t="shared" si="7"/>
        <v>820672.37249999866</v>
      </c>
      <c r="H43" s="8">
        <f t="shared" si="14"/>
        <v>63128.644038461433</v>
      </c>
      <c r="I43" s="45">
        <f t="shared" si="8"/>
        <v>1807138.8325499985</v>
      </c>
      <c r="J43" s="8">
        <f t="shared" si="15"/>
        <v>139010.67942692296</v>
      </c>
      <c r="K43" s="8">
        <f t="shared" si="9"/>
        <v>2629194.2159249987</v>
      </c>
      <c r="L43" s="8">
        <f t="shared" si="12"/>
        <v>202245.70891730761</v>
      </c>
      <c r="M43" s="57">
        <f t="shared" si="10"/>
        <v>3451249.599299999</v>
      </c>
      <c r="N43" s="8">
        <f t="shared" si="16"/>
        <v>265480.73840769223</v>
      </c>
      <c r="O43" s="8">
        <f t="shared" si="13"/>
        <v>4108893.9059999995</v>
      </c>
      <c r="P43" s="8">
        <f t="shared" si="17"/>
        <v>316068.76199999999</v>
      </c>
    </row>
    <row r="44" spans="1:16" x14ac:dyDescent="0.25">
      <c r="A44" s="70">
        <v>41</v>
      </c>
      <c r="B44" s="2" t="s">
        <v>108</v>
      </c>
      <c r="C44" s="2" t="s">
        <v>121</v>
      </c>
      <c r="D44" s="8">
        <f>SUMIFS('Dealer Wise'!D$3:D$123,'Dealer Wise'!$C$3:$C$123,'Zone Wise'!$C44)</f>
        <v>19212157.167500004</v>
      </c>
      <c r="E44" s="8">
        <f>SUMIFS('Dealer Wise'!E$3:E$123,'Dealer Wise'!$C$3:$C$123,'Zone Wise'!$C44)</f>
        <v>19697994.927100003</v>
      </c>
      <c r="F44" s="9">
        <f t="shared" si="11"/>
        <v>1.0252880379524409</v>
      </c>
      <c r="G44" s="45">
        <f t="shared" si="7"/>
        <v>-4328269.1930999979</v>
      </c>
      <c r="H44" s="8">
        <f t="shared" si="14"/>
        <v>-332943.78408461524</v>
      </c>
      <c r="I44" s="45">
        <f t="shared" si="8"/>
        <v>-3175539.7630499993</v>
      </c>
      <c r="J44" s="8">
        <f t="shared" si="15"/>
        <v>-244272.28946538456</v>
      </c>
      <c r="K44" s="8">
        <f t="shared" si="9"/>
        <v>-2214931.9046749994</v>
      </c>
      <c r="L44" s="8">
        <f t="shared" si="12"/>
        <v>-170379.37728269226</v>
      </c>
      <c r="M44" s="57">
        <f t="shared" si="10"/>
        <v>-1254324.0462999977</v>
      </c>
      <c r="N44" s="8">
        <f t="shared" si="16"/>
        <v>-96486.465099999827</v>
      </c>
      <c r="O44" s="8">
        <f t="shared" si="13"/>
        <v>-485837.75959999859</v>
      </c>
      <c r="P44" s="8">
        <f t="shared" si="17"/>
        <v>-37372.135353846046</v>
      </c>
    </row>
    <row r="45" spans="1:16" x14ac:dyDescent="0.25">
      <c r="A45" s="70">
        <v>42</v>
      </c>
      <c r="B45" s="2" t="s">
        <v>108</v>
      </c>
      <c r="C45" s="2" t="s">
        <v>111</v>
      </c>
      <c r="D45" s="8">
        <f>SUMIFS('Dealer Wise'!D$3:D$123,'Dealer Wise'!$C$3:$C$123,'Zone Wise'!$C45)</f>
        <v>17690813.41</v>
      </c>
      <c r="E45" s="8">
        <f>SUMIFS('Dealer Wise'!E$3:E$123,'Dealer Wise'!$C$3:$C$123,'Zone Wise'!$C45)</f>
        <v>13420917.590399995</v>
      </c>
      <c r="F45" s="9">
        <f t="shared" si="11"/>
        <v>0.75863767704505991</v>
      </c>
      <c r="G45" s="45">
        <f t="shared" si="7"/>
        <v>731733.13760000467</v>
      </c>
      <c r="H45" s="8">
        <f t="shared" si="14"/>
        <v>56287.16443076959</v>
      </c>
      <c r="I45" s="45">
        <f t="shared" si="8"/>
        <v>1793181.9422000051</v>
      </c>
      <c r="J45" s="8">
        <f t="shared" si="15"/>
        <v>137937.07247692347</v>
      </c>
      <c r="K45" s="8">
        <f t="shared" si="9"/>
        <v>2677722.612700006</v>
      </c>
      <c r="L45" s="8">
        <f t="shared" si="12"/>
        <v>205978.66251538508</v>
      </c>
      <c r="M45" s="57">
        <f t="shared" si="10"/>
        <v>3562263.2832000032</v>
      </c>
      <c r="N45" s="8">
        <f t="shared" si="16"/>
        <v>274020.2525538464</v>
      </c>
      <c r="O45" s="8">
        <f t="shared" si="13"/>
        <v>4269895.8196000047</v>
      </c>
      <c r="P45" s="8">
        <f t="shared" si="17"/>
        <v>328453.52458461572</v>
      </c>
    </row>
    <row r="46" spans="1:16" x14ac:dyDescent="0.25">
      <c r="A46" s="70">
        <v>43</v>
      </c>
      <c r="B46" s="2" t="s">
        <v>108</v>
      </c>
      <c r="C46" s="28" t="s">
        <v>1302</v>
      </c>
      <c r="D46" s="8">
        <f>SUMIFS('Dealer Wise'!D$3:D$123,'Dealer Wise'!$C$3:$C$123,'Zone Wise'!$C46)</f>
        <v>16909384.130000003</v>
      </c>
      <c r="E46" s="8">
        <f>SUMIFS('Dealer Wise'!E$3:E$123,'Dealer Wise'!$C$3:$C$123,'Zone Wise'!$C46)</f>
        <v>14279192.548599999</v>
      </c>
      <c r="F46" s="9">
        <f t="shared" si="11"/>
        <v>0.84445373283976588</v>
      </c>
      <c r="G46" s="45">
        <f t="shared" si="7"/>
        <v>-751685.24459999613</v>
      </c>
      <c r="H46" s="8">
        <f t="shared" si="14"/>
        <v>-57821.941892307397</v>
      </c>
      <c r="I46" s="45">
        <f t="shared" si="8"/>
        <v>262877.80320000276</v>
      </c>
      <c r="J46" s="8">
        <f t="shared" si="15"/>
        <v>20221.36947692329</v>
      </c>
      <c r="K46" s="8">
        <f t="shared" si="9"/>
        <v>1108347.009700004</v>
      </c>
      <c r="L46" s="8">
        <f t="shared" si="12"/>
        <v>85257.4622846157</v>
      </c>
      <c r="M46" s="57">
        <f t="shared" si="10"/>
        <v>1953816.2162000034</v>
      </c>
      <c r="N46" s="8">
        <f t="shared" si="16"/>
        <v>150293.55509230794</v>
      </c>
      <c r="O46" s="8">
        <f t="shared" si="13"/>
        <v>2630191.5814000033</v>
      </c>
      <c r="P46" s="8">
        <f t="shared" si="17"/>
        <v>202322.42933846178</v>
      </c>
    </row>
    <row r="47" spans="1:16" x14ac:dyDescent="0.25">
      <c r="A47" s="70">
        <v>44</v>
      </c>
      <c r="B47" s="2" t="s">
        <v>108</v>
      </c>
      <c r="C47" s="2" t="s">
        <v>108</v>
      </c>
      <c r="D47" s="8">
        <f>SUMIFS('Dealer Wise'!D$3:D$123,'Dealer Wise'!$C$3:$C$123,'Zone Wise'!$C47)</f>
        <v>34007845.167500004</v>
      </c>
      <c r="E47" s="8">
        <f>SUMIFS('Dealer Wise'!E$3:E$123,'Dealer Wise'!$C$3:$C$123,'Zone Wise'!$C47)</f>
        <v>28226571.35840001</v>
      </c>
      <c r="F47" s="9">
        <f t="shared" si="11"/>
        <v>0.83000176045776231</v>
      </c>
      <c r="G47" s="45">
        <f t="shared" si="7"/>
        <v>-1020295.2244000062</v>
      </c>
      <c r="H47" s="8">
        <f t="shared" si="14"/>
        <v>-78484.248030769711</v>
      </c>
      <c r="I47" s="45">
        <f t="shared" si="8"/>
        <v>1020175.4856499918</v>
      </c>
      <c r="J47" s="8">
        <f t="shared" si="15"/>
        <v>78475.037357691675</v>
      </c>
      <c r="K47" s="8">
        <f t="shared" si="9"/>
        <v>2720567.7440249957</v>
      </c>
      <c r="L47" s="8">
        <f t="shared" si="12"/>
        <v>209274.44184807659</v>
      </c>
      <c r="M47" s="57">
        <f t="shared" si="10"/>
        <v>4420960.0023999922</v>
      </c>
      <c r="N47" s="8">
        <f t="shared" si="16"/>
        <v>340073.84633846092</v>
      </c>
      <c r="O47" s="8">
        <f t="shared" si="13"/>
        <v>5781273.8090999946</v>
      </c>
      <c r="P47" s="8">
        <f t="shared" si="17"/>
        <v>444713.36993076879</v>
      </c>
    </row>
    <row r="48" spans="1:16" x14ac:dyDescent="0.25">
      <c r="A48" s="70">
        <v>45</v>
      </c>
      <c r="B48" s="2" t="s">
        <v>108</v>
      </c>
      <c r="C48" s="2" t="s">
        <v>117</v>
      </c>
      <c r="D48" s="8">
        <f>SUMIFS('Dealer Wise'!D$3:D$123,'Dealer Wise'!$C$3:$C$123,'Zone Wise'!$C48)</f>
        <v>20408500.280000001</v>
      </c>
      <c r="E48" s="8">
        <f>SUMIFS('Dealer Wise'!E$3:E$123,'Dealer Wise'!$C$3:$C$123,'Zone Wise'!$C48)</f>
        <v>14040190.391100004</v>
      </c>
      <c r="F48" s="9">
        <f t="shared" si="11"/>
        <v>0.68795796841863799</v>
      </c>
      <c r="G48" s="45">
        <f t="shared" si="7"/>
        <v>2286609.832899997</v>
      </c>
      <c r="H48" s="8">
        <f t="shared" si="14"/>
        <v>175893.06406923055</v>
      </c>
      <c r="I48" s="45">
        <f t="shared" si="8"/>
        <v>3511119.8496999964</v>
      </c>
      <c r="J48" s="8">
        <f t="shared" si="15"/>
        <v>270086.14228461508</v>
      </c>
      <c r="K48" s="8">
        <f t="shared" si="9"/>
        <v>4531544.8636999987</v>
      </c>
      <c r="L48" s="8">
        <f t="shared" si="12"/>
        <v>348580.37413076911</v>
      </c>
      <c r="M48" s="57">
        <f t="shared" si="10"/>
        <v>5551969.8776999973</v>
      </c>
      <c r="N48" s="8">
        <f t="shared" si="16"/>
        <v>427074.60597692285</v>
      </c>
      <c r="O48" s="8">
        <f t="shared" si="13"/>
        <v>6368309.8888999969</v>
      </c>
      <c r="P48" s="8">
        <f t="shared" si="17"/>
        <v>489869.99145384593</v>
      </c>
    </row>
    <row r="49" spans="1:16" x14ac:dyDescent="0.25">
      <c r="A49" s="70">
        <v>46</v>
      </c>
      <c r="B49" s="2" t="s">
        <v>124</v>
      </c>
      <c r="C49" s="2" t="s">
        <v>131</v>
      </c>
      <c r="D49" s="8">
        <f>SUMIFS('Dealer Wise'!D$3:D$123,'Dealer Wise'!$C$3:$C$123,'Zone Wise'!$C49)</f>
        <v>11489923.320000002</v>
      </c>
      <c r="E49" s="8">
        <f>SUMIFS('Dealer Wise'!E$3:E$123,'Dealer Wise'!$C$3:$C$123,'Zone Wise'!$C49)</f>
        <v>8464416.9339000005</v>
      </c>
      <c r="F49" s="9">
        <f t="shared" si="11"/>
        <v>0.73668176002239838</v>
      </c>
      <c r="G49" s="45">
        <f t="shared" si="7"/>
        <v>727521.72210000083</v>
      </c>
      <c r="H49" s="8">
        <f t="shared" si="14"/>
        <v>55963.209392307755</v>
      </c>
      <c r="I49" s="45">
        <f t="shared" si="8"/>
        <v>1416917.1213000007</v>
      </c>
      <c r="J49" s="8">
        <f t="shared" si="15"/>
        <v>108993.62471538466</v>
      </c>
      <c r="K49" s="8">
        <f t="shared" si="9"/>
        <v>1991413.2873000018</v>
      </c>
      <c r="L49" s="8">
        <f t="shared" si="12"/>
        <v>153185.63748461552</v>
      </c>
      <c r="M49" s="57">
        <f t="shared" si="10"/>
        <v>2565909.4533000011</v>
      </c>
      <c r="N49" s="8">
        <f t="shared" si="16"/>
        <v>197377.65025384625</v>
      </c>
      <c r="O49" s="8">
        <f t="shared" si="13"/>
        <v>3025506.3861000016</v>
      </c>
      <c r="P49" s="8">
        <f t="shared" si="17"/>
        <v>232731.26046923088</v>
      </c>
    </row>
    <row r="50" spans="1:16" x14ac:dyDescent="0.25">
      <c r="A50" s="70">
        <v>47</v>
      </c>
      <c r="B50" s="2" t="s">
        <v>124</v>
      </c>
      <c r="C50" s="2" t="s">
        <v>125</v>
      </c>
      <c r="D50" s="8">
        <f>SUMIFS('Dealer Wise'!D$3:D$123,'Dealer Wise'!$C$3:$C$123,'Zone Wise'!$C50)</f>
        <v>27340337.842500001</v>
      </c>
      <c r="E50" s="8">
        <f>SUMIFS('Dealer Wise'!E$3:E$123,'Dealer Wise'!$C$3:$C$123,'Zone Wise'!$C50)</f>
        <v>17832994.313800003</v>
      </c>
      <c r="F50" s="9">
        <f t="shared" si="11"/>
        <v>0.65225947157386532</v>
      </c>
      <c r="G50" s="45">
        <f t="shared" si="7"/>
        <v>4039275.9602000006</v>
      </c>
      <c r="H50" s="8">
        <f t="shared" si="14"/>
        <v>310713.53540000005</v>
      </c>
      <c r="I50" s="45">
        <f t="shared" si="8"/>
        <v>5679696.2307499982</v>
      </c>
      <c r="J50" s="8">
        <f t="shared" si="15"/>
        <v>436899.71005769219</v>
      </c>
      <c r="K50" s="8">
        <f t="shared" si="9"/>
        <v>7046713.1228749976</v>
      </c>
      <c r="L50" s="8">
        <f t="shared" si="12"/>
        <v>542054.85560576909</v>
      </c>
      <c r="M50" s="57">
        <f t="shared" si="10"/>
        <v>8413730.0149999969</v>
      </c>
      <c r="N50" s="8">
        <f t="shared" si="16"/>
        <v>647210.00115384592</v>
      </c>
      <c r="O50" s="8">
        <f t="shared" si="13"/>
        <v>9507343.5286999978</v>
      </c>
      <c r="P50" s="8">
        <f t="shared" si="17"/>
        <v>731334.11759230751</v>
      </c>
    </row>
    <row r="51" spans="1:16" x14ac:dyDescent="0.25">
      <c r="A51" s="70">
        <v>48</v>
      </c>
      <c r="B51" s="2" t="s">
        <v>124</v>
      </c>
      <c r="C51" s="2" t="s">
        <v>133</v>
      </c>
      <c r="D51" s="8">
        <f>SUMIFS('Dealer Wise'!D$3:D$123,'Dealer Wise'!$C$3:$C$123,'Zone Wise'!$C51)</f>
        <v>16362708.975000001</v>
      </c>
      <c r="E51" s="8">
        <f>SUMIFS('Dealer Wise'!E$3:E$123,'Dealer Wise'!$C$3:$C$123,'Zone Wise'!$C51)</f>
        <v>11852626.507900003</v>
      </c>
      <c r="F51" s="9">
        <f t="shared" si="11"/>
        <v>0.72436822814664781</v>
      </c>
      <c r="G51" s="45">
        <f t="shared" si="7"/>
        <v>1237540.6720999982</v>
      </c>
      <c r="H51" s="8">
        <f t="shared" si="14"/>
        <v>95195.436315384475</v>
      </c>
      <c r="I51" s="45">
        <f t="shared" si="8"/>
        <v>2219303.210599998</v>
      </c>
      <c r="J51" s="8">
        <f t="shared" si="15"/>
        <v>170715.63158461524</v>
      </c>
      <c r="K51" s="8">
        <f t="shared" si="9"/>
        <v>3037438.6593499985</v>
      </c>
      <c r="L51" s="8">
        <f t="shared" si="12"/>
        <v>233649.12764230758</v>
      </c>
      <c r="M51" s="57">
        <f t="shared" si="10"/>
        <v>3855574.108099997</v>
      </c>
      <c r="N51" s="8">
        <f t="shared" si="16"/>
        <v>296582.62369999976</v>
      </c>
      <c r="O51" s="8">
        <f t="shared" si="13"/>
        <v>4510082.4670999981</v>
      </c>
      <c r="P51" s="8">
        <f t="shared" si="17"/>
        <v>346929.42054615368</v>
      </c>
    </row>
    <row r="52" spans="1:16" x14ac:dyDescent="0.25">
      <c r="A52" s="70">
        <v>49</v>
      </c>
      <c r="B52" s="2" t="s">
        <v>124</v>
      </c>
      <c r="C52" s="2" t="s">
        <v>128</v>
      </c>
      <c r="D52" s="8">
        <f>SUMIFS('Dealer Wise'!D$3:D$123,'Dealer Wise'!$C$3:$C$123,'Zone Wise'!$C52)</f>
        <v>20349015.584999997</v>
      </c>
      <c r="E52" s="8">
        <f>SUMIFS('Dealer Wise'!E$3:E$123,'Dealer Wise'!$C$3:$C$123,'Zone Wise'!$C52)</f>
        <v>16691472.740899995</v>
      </c>
      <c r="F52" s="9">
        <f t="shared" si="11"/>
        <v>0.82025947010448452</v>
      </c>
      <c r="G52" s="45">
        <f t="shared" si="7"/>
        <v>-412260.27289999649</v>
      </c>
      <c r="H52" s="8">
        <f t="shared" si="14"/>
        <v>-31712.328684615113</v>
      </c>
      <c r="I52" s="45">
        <f t="shared" si="8"/>
        <v>808680.66220000386</v>
      </c>
      <c r="J52" s="8">
        <f t="shared" si="15"/>
        <v>62206.204784615678</v>
      </c>
      <c r="K52" s="8">
        <f t="shared" si="9"/>
        <v>1826131.4414500035</v>
      </c>
      <c r="L52" s="8">
        <f t="shared" si="12"/>
        <v>140471.64934230797</v>
      </c>
      <c r="M52" s="57">
        <f t="shared" si="10"/>
        <v>2843582.2207000032</v>
      </c>
      <c r="N52" s="8">
        <f t="shared" si="16"/>
        <v>218737.09390000024</v>
      </c>
      <c r="O52" s="8">
        <f t="shared" si="13"/>
        <v>3657542.8441000022</v>
      </c>
      <c r="P52" s="8">
        <f t="shared" si="17"/>
        <v>281349.44954615401</v>
      </c>
    </row>
    <row r="53" spans="1:16" x14ac:dyDescent="0.25">
      <c r="A53" s="70">
        <v>50</v>
      </c>
      <c r="B53" s="2" t="s">
        <v>124</v>
      </c>
      <c r="C53" s="2" t="s">
        <v>124</v>
      </c>
      <c r="D53" s="8">
        <f>SUMIFS('Dealer Wise'!D$3:D$123,'Dealer Wise'!$C$3:$C$123,'Zone Wise'!$C53)</f>
        <v>29611794.702499997</v>
      </c>
      <c r="E53" s="8">
        <f>SUMIFS('Dealer Wise'!E$3:E$123,'Dealer Wise'!$C$3:$C$123,'Zone Wise'!$C53)</f>
        <v>20602239.782699998</v>
      </c>
      <c r="F53" s="9">
        <f t="shared" si="11"/>
        <v>0.69574438124010907</v>
      </c>
      <c r="G53" s="45">
        <f t="shared" si="7"/>
        <v>3087195.9792999998</v>
      </c>
      <c r="H53" s="8">
        <f t="shared" si="14"/>
        <v>237476.61379230767</v>
      </c>
      <c r="I53" s="45">
        <f t="shared" si="8"/>
        <v>4863903.6614499986</v>
      </c>
      <c r="J53" s="8">
        <f t="shared" si="15"/>
        <v>374146.43549615372</v>
      </c>
      <c r="K53" s="8">
        <f t="shared" si="9"/>
        <v>6344493.3965750001</v>
      </c>
      <c r="L53" s="8">
        <f t="shared" si="12"/>
        <v>488037.95358269231</v>
      </c>
      <c r="M53" s="57">
        <f t="shared" si="10"/>
        <v>7825083.1316999979</v>
      </c>
      <c r="N53" s="8">
        <f t="shared" si="16"/>
        <v>601929.47166923061</v>
      </c>
      <c r="O53" s="8">
        <f t="shared" si="13"/>
        <v>9009554.9197999984</v>
      </c>
      <c r="P53" s="8">
        <f t="shared" si="17"/>
        <v>693042.68613846146</v>
      </c>
    </row>
    <row r="54" spans="1:16" x14ac:dyDescent="0.25">
      <c r="A54" s="234" t="s">
        <v>174</v>
      </c>
      <c r="B54" s="234"/>
      <c r="C54" s="235"/>
      <c r="D54" s="20">
        <f>SUM(D4:D53)</f>
        <v>1089229180.3125002</v>
      </c>
      <c r="E54" s="20">
        <f>SUM(E4:E53)</f>
        <v>855021200.22409999</v>
      </c>
      <c r="F54" s="19">
        <f t="shared" si="11"/>
        <v>0.78497823569030178</v>
      </c>
      <c r="G54" s="18">
        <f t="shared" ref="G54:P54" si="18">SUM(G4:G53)</f>
        <v>16362144.025899937</v>
      </c>
      <c r="H54" s="18">
        <f t="shared" si="18"/>
        <v>1258626.463530764</v>
      </c>
      <c r="I54" s="18">
        <f t="shared" si="18"/>
        <v>81715894.844649866</v>
      </c>
      <c r="J54" s="18">
        <f t="shared" si="18"/>
        <v>6285838.0649730666</v>
      </c>
      <c r="K54" s="18">
        <f t="shared" si="18"/>
        <v>136177353.86027491</v>
      </c>
      <c r="L54" s="18">
        <f t="shared" si="18"/>
        <v>10475181.066174995</v>
      </c>
      <c r="M54" s="18">
        <f t="shared" si="18"/>
        <v>190638812.87589979</v>
      </c>
      <c r="N54" s="18">
        <f t="shared" si="18"/>
        <v>14664524.06737691</v>
      </c>
      <c r="O54" s="18">
        <f t="shared" si="18"/>
        <v>234207980.08839989</v>
      </c>
      <c r="P54" s="25">
        <f t="shared" si="18"/>
        <v>18015998.468338452</v>
      </c>
    </row>
    <row r="58" spans="1:16" x14ac:dyDescent="0.25">
      <c r="D58" s="26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5"/>
  <sheetViews>
    <sheetView zoomScale="90" zoomScaleNormal="90" workbookViewId="0">
      <pane ySplit="3" topLeftCell="A4" activePane="bottomLeft" state="frozen"/>
      <selection pane="bottomLeft" activeCell="H4" sqref="H4:I534"/>
    </sheetView>
  </sheetViews>
  <sheetFormatPr defaultRowHeight="15" x14ac:dyDescent="0.25"/>
  <cols>
    <col min="1" max="1" width="4.85546875" style="3" customWidth="1"/>
    <col min="2" max="2" width="28" style="58" customWidth="1"/>
    <col min="3" max="3" width="14.28515625" style="58" customWidth="1"/>
    <col min="4" max="4" width="9" style="148"/>
    <col min="5" max="5" width="23.42578125" style="58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16" s="5" customFormat="1" x14ac:dyDescent="0.25">
      <c r="A1" s="238" t="s">
        <v>1081</v>
      </c>
      <c r="B1" s="241" t="s">
        <v>186</v>
      </c>
      <c r="C1" s="241" t="s">
        <v>0</v>
      </c>
      <c r="D1" s="244" t="s">
        <v>187</v>
      </c>
      <c r="E1" s="241" t="s">
        <v>188</v>
      </c>
      <c r="F1" s="241" t="s">
        <v>1460</v>
      </c>
      <c r="G1" s="241"/>
      <c r="H1" s="241"/>
      <c r="I1" s="241"/>
      <c r="J1" s="241"/>
      <c r="K1" s="241"/>
      <c r="L1" s="247" t="s">
        <v>189</v>
      </c>
      <c r="M1" s="247"/>
      <c r="N1" s="249" t="s">
        <v>190</v>
      </c>
    </row>
    <row r="2" spans="1:16" s="5" customFormat="1" x14ac:dyDescent="0.25">
      <c r="A2" s="239"/>
      <c r="B2" s="242"/>
      <c r="C2" s="242"/>
      <c r="D2" s="245"/>
      <c r="E2" s="242"/>
      <c r="F2" s="242" t="s">
        <v>1458</v>
      </c>
      <c r="G2" s="242"/>
      <c r="H2" s="252" t="s">
        <v>1459</v>
      </c>
      <c r="I2" s="252"/>
      <c r="J2" s="242" t="s">
        <v>191</v>
      </c>
      <c r="K2" s="242"/>
      <c r="L2" s="248"/>
      <c r="M2" s="248"/>
      <c r="N2" s="250"/>
    </row>
    <row r="3" spans="1:16" s="5" customFormat="1" x14ac:dyDescent="0.25">
      <c r="A3" s="240"/>
      <c r="B3" s="243"/>
      <c r="C3" s="243"/>
      <c r="D3" s="246"/>
      <c r="E3" s="243"/>
      <c r="F3" s="144" t="s">
        <v>192</v>
      </c>
      <c r="G3" s="144" t="s">
        <v>193</v>
      </c>
      <c r="H3" s="140" t="s">
        <v>192</v>
      </c>
      <c r="I3" s="140" t="s">
        <v>193</v>
      </c>
      <c r="J3" s="144" t="s">
        <v>192</v>
      </c>
      <c r="K3" s="144" t="s">
        <v>193</v>
      </c>
      <c r="L3" s="144" t="s">
        <v>194</v>
      </c>
      <c r="M3" s="144" t="s">
        <v>195</v>
      </c>
      <c r="N3" s="251"/>
    </row>
    <row r="4" spans="1:16" x14ac:dyDescent="0.25">
      <c r="A4" s="153">
        <v>1</v>
      </c>
      <c r="B4" s="158" t="s">
        <v>17</v>
      </c>
      <c r="C4" s="159" t="s">
        <v>1330</v>
      </c>
      <c r="D4" s="160" t="s">
        <v>202</v>
      </c>
      <c r="E4" s="161" t="s">
        <v>1429</v>
      </c>
      <c r="F4" s="217">
        <v>646</v>
      </c>
      <c r="G4" s="217">
        <v>1133219.125</v>
      </c>
      <c r="H4" s="8">
        <v>657</v>
      </c>
      <c r="I4" s="8">
        <v>1050710</v>
      </c>
      <c r="J4" s="46">
        <f t="shared" ref="J4:J67" si="0">IFERROR(H4/F4,0)</f>
        <v>1.0170278637770898</v>
      </c>
      <c r="K4" s="46">
        <f t="shared" ref="K4:K67" si="1">IFERROR(I4/G4,0)</f>
        <v>0.92719049371850304</v>
      </c>
      <c r="L4" s="50">
        <f>IF((J4*0.3)&gt;30%,30%,(J4*0.3))</f>
        <v>0.3</v>
      </c>
      <c r="M4" s="50">
        <f>IF((K4*0.7)&gt;70%,70%,(K4*0.7))</f>
        <v>0.64903334560295212</v>
      </c>
      <c r="N4" s="47">
        <f>L4+M4</f>
        <v>0.94903334560295205</v>
      </c>
      <c r="O4" s="48"/>
      <c r="P4" s="48"/>
    </row>
    <row r="5" spans="1:16" x14ac:dyDescent="0.25">
      <c r="A5" s="153">
        <v>2</v>
      </c>
      <c r="B5" s="158" t="s">
        <v>17</v>
      </c>
      <c r="C5" s="159" t="s">
        <v>1330</v>
      </c>
      <c r="D5" s="160" t="s">
        <v>198</v>
      </c>
      <c r="E5" s="161" t="s">
        <v>992</v>
      </c>
      <c r="F5" s="217">
        <v>773</v>
      </c>
      <c r="G5" s="217">
        <v>1374463.05</v>
      </c>
      <c r="H5" s="8">
        <v>589</v>
      </c>
      <c r="I5" s="8">
        <v>1009225</v>
      </c>
      <c r="J5" s="46">
        <f t="shared" si="0"/>
        <v>0.76196636481241919</v>
      </c>
      <c r="K5" s="46">
        <f t="shared" si="1"/>
        <v>0.73426855672838931</v>
      </c>
      <c r="L5" s="50">
        <f t="shared" ref="L5:L68" si="2">IF((J5*0.3)&gt;30%,30%,(J5*0.3))</f>
        <v>0.22858990944372576</v>
      </c>
      <c r="M5" s="50">
        <f t="shared" ref="M5:M68" si="3">IF((K5*0.7)&gt;70%,70%,(K5*0.7))</f>
        <v>0.51398798970987247</v>
      </c>
      <c r="N5" s="47">
        <f t="shared" ref="N5:N68" si="4">L5+M5</f>
        <v>0.74257789915359829</v>
      </c>
      <c r="O5" s="48"/>
      <c r="P5" s="48"/>
    </row>
    <row r="6" spans="1:16" x14ac:dyDescent="0.25">
      <c r="A6" s="153">
        <v>3</v>
      </c>
      <c r="B6" s="158" t="s">
        <v>17</v>
      </c>
      <c r="C6" s="159" t="s">
        <v>1330</v>
      </c>
      <c r="D6" s="160" t="s">
        <v>196</v>
      </c>
      <c r="E6" s="161" t="s">
        <v>993</v>
      </c>
      <c r="F6" s="217">
        <v>1784</v>
      </c>
      <c r="G6" s="217">
        <v>3144318.95</v>
      </c>
      <c r="H6" s="8">
        <v>1414</v>
      </c>
      <c r="I6" s="8">
        <v>2166275</v>
      </c>
      <c r="J6" s="46">
        <f t="shared" si="0"/>
        <v>0.79260089686098656</v>
      </c>
      <c r="K6" s="46">
        <f t="shared" si="1"/>
        <v>0.68894887396839943</v>
      </c>
      <c r="L6" s="50">
        <f t="shared" si="2"/>
        <v>0.23778026905829597</v>
      </c>
      <c r="M6" s="50">
        <f t="shared" si="3"/>
        <v>0.48226421177787959</v>
      </c>
      <c r="N6" s="47">
        <f t="shared" si="4"/>
        <v>0.72004448083617556</v>
      </c>
      <c r="O6" s="48"/>
      <c r="P6" s="48"/>
    </row>
    <row r="7" spans="1:16" x14ac:dyDescent="0.25">
      <c r="A7" s="153">
        <v>4</v>
      </c>
      <c r="B7" s="158" t="s">
        <v>17</v>
      </c>
      <c r="C7" s="159" t="s">
        <v>1330</v>
      </c>
      <c r="D7" s="160" t="s">
        <v>199</v>
      </c>
      <c r="E7" s="161" t="s">
        <v>1120</v>
      </c>
      <c r="F7" s="217">
        <v>512</v>
      </c>
      <c r="G7" s="217">
        <v>903334.02500000002</v>
      </c>
      <c r="H7" s="8">
        <v>580</v>
      </c>
      <c r="I7" s="8">
        <v>768110</v>
      </c>
      <c r="J7" s="46">
        <f t="shared" si="0"/>
        <v>1.1328125</v>
      </c>
      <c r="K7" s="46">
        <f t="shared" si="1"/>
        <v>0.85030562199846282</v>
      </c>
      <c r="L7" s="50">
        <f t="shared" si="2"/>
        <v>0.3</v>
      </c>
      <c r="M7" s="50">
        <f t="shared" si="3"/>
        <v>0.59521393539892398</v>
      </c>
      <c r="N7" s="47">
        <f t="shared" si="4"/>
        <v>0.89521393539892391</v>
      </c>
      <c r="O7" s="48"/>
      <c r="P7" s="48"/>
    </row>
    <row r="8" spans="1:16" x14ac:dyDescent="0.25">
      <c r="A8" s="153">
        <v>5</v>
      </c>
      <c r="B8" s="158" t="s">
        <v>17</v>
      </c>
      <c r="C8" s="159" t="s">
        <v>1330</v>
      </c>
      <c r="D8" s="160" t="s">
        <v>201</v>
      </c>
      <c r="E8" s="161" t="s">
        <v>886</v>
      </c>
      <c r="F8" s="217">
        <v>328</v>
      </c>
      <c r="G8" s="217">
        <v>595797.55000000005</v>
      </c>
      <c r="H8" s="8">
        <v>146</v>
      </c>
      <c r="I8" s="8">
        <v>155360</v>
      </c>
      <c r="J8" s="46">
        <f t="shared" si="0"/>
        <v>0.4451219512195122</v>
      </c>
      <c r="K8" s="46">
        <f t="shared" si="1"/>
        <v>0.26075971611497895</v>
      </c>
      <c r="L8" s="50">
        <f t="shared" si="2"/>
        <v>0.13353658536585367</v>
      </c>
      <c r="M8" s="50">
        <f t="shared" si="3"/>
        <v>0.18253180128048524</v>
      </c>
      <c r="N8" s="47">
        <f t="shared" si="4"/>
        <v>0.31606838664633891</v>
      </c>
      <c r="O8" s="48"/>
      <c r="P8" s="48"/>
    </row>
    <row r="9" spans="1:16" x14ac:dyDescent="0.25">
      <c r="A9" s="153">
        <v>6</v>
      </c>
      <c r="B9" s="158" t="s">
        <v>17</v>
      </c>
      <c r="C9" s="159" t="s">
        <v>1330</v>
      </c>
      <c r="D9" s="160" t="s">
        <v>197</v>
      </c>
      <c r="E9" s="161" t="s">
        <v>1430</v>
      </c>
      <c r="F9" s="217">
        <v>1665</v>
      </c>
      <c r="G9" s="217">
        <v>2956030.0249999999</v>
      </c>
      <c r="H9" s="8">
        <v>719</v>
      </c>
      <c r="I9" s="8">
        <v>1326270</v>
      </c>
      <c r="J9" s="46">
        <f t="shared" si="0"/>
        <v>0.43183183183183182</v>
      </c>
      <c r="K9" s="46">
        <f t="shared" si="1"/>
        <v>0.44866594343878496</v>
      </c>
      <c r="L9" s="50">
        <f t="shared" si="2"/>
        <v>0.12954954954954953</v>
      </c>
      <c r="M9" s="50">
        <f t="shared" si="3"/>
        <v>0.31406616040714946</v>
      </c>
      <c r="N9" s="47">
        <f t="shared" si="4"/>
        <v>0.44361570995669897</v>
      </c>
      <c r="O9" s="48"/>
      <c r="P9" s="48"/>
    </row>
    <row r="10" spans="1:16" x14ac:dyDescent="0.25">
      <c r="A10" s="153">
        <v>7</v>
      </c>
      <c r="B10" s="158" t="s">
        <v>17</v>
      </c>
      <c r="C10" s="159" t="s">
        <v>1330</v>
      </c>
      <c r="D10" s="160" t="s">
        <v>200</v>
      </c>
      <c r="E10" s="161" t="s">
        <v>1431</v>
      </c>
      <c r="F10" s="217">
        <v>705</v>
      </c>
      <c r="G10" s="217">
        <v>1257405.5</v>
      </c>
      <c r="H10" s="8">
        <v>825</v>
      </c>
      <c r="I10" s="8">
        <v>1206580</v>
      </c>
      <c r="J10" s="46">
        <f t="shared" si="0"/>
        <v>1.1702127659574468</v>
      </c>
      <c r="K10" s="46">
        <f t="shared" si="1"/>
        <v>0.95957906975911911</v>
      </c>
      <c r="L10" s="50">
        <f t="shared" si="2"/>
        <v>0.3</v>
      </c>
      <c r="M10" s="50">
        <f t="shared" si="3"/>
        <v>0.67170534883138333</v>
      </c>
      <c r="N10" s="47">
        <f t="shared" si="4"/>
        <v>0.97170534883138338</v>
      </c>
      <c r="O10" s="48"/>
      <c r="P10" s="48"/>
    </row>
    <row r="11" spans="1:16" x14ac:dyDescent="0.25">
      <c r="A11" s="153">
        <v>8</v>
      </c>
      <c r="B11" s="158" t="s">
        <v>1261</v>
      </c>
      <c r="C11" s="159" t="s">
        <v>1330</v>
      </c>
      <c r="D11" s="160" t="s">
        <v>233</v>
      </c>
      <c r="E11" s="161" t="s">
        <v>1306</v>
      </c>
      <c r="F11" s="217">
        <v>770</v>
      </c>
      <c r="G11" s="217">
        <v>1313054.625</v>
      </c>
      <c r="H11" s="8">
        <v>511</v>
      </c>
      <c r="I11" s="8">
        <v>918535</v>
      </c>
      <c r="J11" s="46">
        <f t="shared" si="0"/>
        <v>0.66363636363636369</v>
      </c>
      <c r="K11" s="46">
        <f t="shared" si="1"/>
        <v>0.6995405846120073</v>
      </c>
      <c r="L11" s="50">
        <f t="shared" si="2"/>
        <v>0.1990909090909091</v>
      </c>
      <c r="M11" s="50">
        <f t="shared" si="3"/>
        <v>0.48967840922840505</v>
      </c>
      <c r="N11" s="47">
        <f t="shared" si="4"/>
        <v>0.68876931831931421</v>
      </c>
      <c r="O11" s="48"/>
      <c r="P11" s="48"/>
    </row>
    <row r="12" spans="1:16" x14ac:dyDescent="0.25">
      <c r="A12" s="153">
        <v>9</v>
      </c>
      <c r="B12" s="158" t="s">
        <v>1261</v>
      </c>
      <c r="C12" s="159" t="s">
        <v>1330</v>
      </c>
      <c r="D12" s="160" t="s">
        <v>234</v>
      </c>
      <c r="E12" s="161" t="s">
        <v>1305</v>
      </c>
      <c r="F12" s="217">
        <v>765</v>
      </c>
      <c r="G12" s="217">
        <v>1298610.6000000001</v>
      </c>
      <c r="H12" s="8">
        <v>731</v>
      </c>
      <c r="I12" s="8">
        <v>1092600</v>
      </c>
      <c r="J12" s="46">
        <f t="shared" si="0"/>
        <v>0.9555555555555556</v>
      </c>
      <c r="K12" s="46">
        <f t="shared" si="1"/>
        <v>0.8413607589526837</v>
      </c>
      <c r="L12" s="50">
        <f t="shared" si="2"/>
        <v>0.28666666666666668</v>
      </c>
      <c r="M12" s="50">
        <f t="shared" si="3"/>
        <v>0.58895253126687852</v>
      </c>
      <c r="N12" s="47">
        <f t="shared" si="4"/>
        <v>0.87561919793354526</v>
      </c>
      <c r="O12" s="48"/>
      <c r="P12" s="48"/>
    </row>
    <row r="13" spans="1:16" x14ac:dyDescent="0.25">
      <c r="A13" s="153">
        <v>10</v>
      </c>
      <c r="B13" s="158" t="s">
        <v>1261</v>
      </c>
      <c r="C13" s="159" t="s">
        <v>1330</v>
      </c>
      <c r="D13" s="160" t="s">
        <v>235</v>
      </c>
      <c r="E13" s="161" t="s">
        <v>1432</v>
      </c>
      <c r="F13" s="217">
        <v>721</v>
      </c>
      <c r="G13" s="217">
        <v>1224005.3999999999</v>
      </c>
      <c r="H13" s="8">
        <v>623</v>
      </c>
      <c r="I13" s="8">
        <v>808485</v>
      </c>
      <c r="J13" s="46">
        <f t="shared" si="0"/>
        <v>0.86407766990291257</v>
      </c>
      <c r="K13" s="46">
        <f t="shared" si="1"/>
        <v>0.66052404670763709</v>
      </c>
      <c r="L13" s="50">
        <f t="shared" si="2"/>
        <v>0.25922330097087376</v>
      </c>
      <c r="M13" s="50">
        <f t="shared" si="3"/>
        <v>0.46236683269534595</v>
      </c>
      <c r="N13" s="47">
        <f t="shared" si="4"/>
        <v>0.72159013366621971</v>
      </c>
      <c r="O13" s="48"/>
      <c r="P13" s="48"/>
    </row>
    <row r="14" spans="1:16" x14ac:dyDescent="0.25">
      <c r="A14" s="153">
        <v>11</v>
      </c>
      <c r="B14" s="162" t="s">
        <v>1304</v>
      </c>
      <c r="C14" s="159" t="s">
        <v>1330</v>
      </c>
      <c r="D14" s="160" t="s">
        <v>209</v>
      </c>
      <c r="E14" s="163" t="s">
        <v>210</v>
      </c>
      <c r="F14" s="217">
        <v>308</v>
      </c>
      <c r="G14" s="217">
        <v>554150.52500000002</v>
      </c>
      <c r="H14" s="8">
        <v>143</v>
      </c>
      <c r="I14" s="8">
        <v>237405</v>
      </c>
      <c r="J14" s="46">
        <f t="shared" si="0"/>
        <v>0.4642857142857143</v>
      </c>
      <c r="K14" s="46">
        <f t="shared" si="1"/>
        <v>0.42841247872137267</v>
      </c>
      <c r="L14" s="50">
        <f t="shared" si="2"/>
        <v>0.13928571428571429</v>
      </c>
      <c r="M14" s="50">
        <f t="shared" si="3"/>
        <v>0.29988873510496084</v>
      </c>
      <c r="N14" s="47">
        <f t="shared" si="4"/>
        <v>0.43917444939067513</v>
      </c>
      <c r="O14" s="48"/>
      <c r="P14" s="48"/>
    </row>
    <row r="15" spans="1:16" x14ac:dyDescent="0.25">
      <c r="A15" s="153">
        <v>12</v>
      </c>
      <c r="B15" s="162" t="s">
        <v>1304</v>
      </c>
      <c r="C15" s="159" t="s">
        <v>1330</v>
      </c>
      <c r="D15" s="160" t="s">
        <v>208</v>
      </c>
      <c r="E15" s="163" t="s">
        <v>1433</v>
      </c>
      <c r="F15" s="217">
        <v>1013</v>
      </c>
      <c r="G15" s="217">
        <v>1813458.925</v>
      </c>
      <c r="H15" s="8">
        <v>738</v>
      </c>
      <c r="I15" s="8">
        <v>1281640</v>
      </c>
      <c r="J15" s="46">
        <f t="shared" si="0"/>
        <v>0.72852912142152026</v>
      </c>
      <c r="K15" s="46">
        <f t="shared" si="1"/>
        <v>0.70673781596679941</v>
      </c>
      <c r="L15" s="50">
        <f t="shared" si="2"/>
        <v>0.21855873642645607</v>
      </c>
      <c r="M15" s="50">
        <f t="shared" si="3"/>
        <v>0.49471647117675954</v>
      </c>
      <c r="N15" s="47">
        <f t="shared" si="4"/>
        <v>0.71327520760321561</v>
      </c>
      <c r="O15" s="48"/>
      <c r="P15" s="48"/>
    </row>
    <row r="16" spans="1:16" x14ac:dyDescent="0.25">
      <c r="A16" s="153">
        <v>13</v>
      </c>
      <c r="B16" s="158" t="s">
        <v>4</v>
      </c>
      <c r="C16" s="159" t="s">
        <v>1330</v>
      </c>
      <c r="D16" s="160" t="s">
        <v>218</v>
      </c>
      <c r="E16" s="159" t="s">
        <v>219</v>
      </c>
      <c r="F16" s="217">
        <v>894</v>
      </c>
      <c r="G16" s="217">
        <v>1587106.9750000001</v>
      </c>
      <c r="H16" s="8">
        <v>663</v>
      </c>
      <c r="I16" s="8">
        <v>1105040</v>
      </c>
      <c r="J16" s="46">
        <f t="shared" si="0"/>
        <v>0.74161073825503354</v>
      </c>
      <c r="K16" s="46">
        <f t="shared" si="1"/>
        <v>0.69626056554883453</v>
      </c>
      <c r="L16" s="50">
        <f t="shared" si="2"/>
        <v>0.22248322147651006</v>
      </c>
      <c r="M16" s="50">
        <f t="shared" si="3"/>
        <v>0.48738239588418414</v>
      </c>
      <c r="N16" s="47">
        <f t="shared" si="4"/>
        <v>0.7098656173606942</v>
      </c>
      <c r="O16" s="48"/>
      <c r="P16" s="48"/>
    </row>
    <row r="17" spans="1:16" x14ac:dyDescent="0.25">
      <c r="A17" s="153">
        <v>14</v>
      </c>
      <c r="B17" s="158" t="s">
        <v>4</v>
      </c>
      <c r="C17" s="159" t="s">
        <v>1330</v>
      </c>
      <c r="D17" s="160" t="s">
        <v>216</v>
      </c>
      <c r="E17" s="159" t="s">
        <v>217</v>
      </c>
      <c r="F17" s="217">
        <v>860</v>
      </c>
      <c r="G17" s="217">
        <v>1526969.625</v>
      </c>
      <c r="H17" s="8">
        <v>649</v>
      </c>
      <c r="I17" s="8">
        <v>988460</v>
      </c>
      <c r="J17" s="46">
        <f t="shared" si="0"/>
        <v>0.75465116279069766</v>
      </c>
      <c r="K17" s="46">
        <f t="shared" si="1"/>
        <v>0.64733442225479765</v>
      </c>
      <c r="L17" s="50">
        <f t="shared" si="2"/>
        <v>0.2263953488372093</v>
      </c>
      <c r="M17" s="50">
        <f t="shared" si="3"/>
        <v>0.45313409557835832</v>
      </c>
      <c r="N17" s="47">
        <f t="shared" si="4"/>
        <v>0.67952944441556762</v>
      </c>
      <c r="O17" s="48"/>
      <c r="P17" s="48"/>
    </row>
    <row r="18" spans="1:16" x14ac:dyDescent="0.25">
      <c r="A18" s="153">
        <v>15</v>
      </c>
      <c r="B18" s="158" t="s">
        <v>4</v>
      </c>
      <c r="C18" s="159" t="s">
        <v>1330</v>
      </c>
      <c r="D18" s="160" t="s">
        <v>214</v>
      </c>
      <c r="E18" s="159" t="s">
        <v>215</v>
      </c>
      <c r="F18" s="217">
        <v>1746</v>
      </c>
      <c r="G18" s="217">
        <v>3107653.9249999998</v>
      </c>
      <c r="H18" s="8">
        <v>935</v>
      </c>
      <c r="I18" s="8">
        <v>1808300</v>
      </c>
      <c r="J18" s="46">
        <f t="shared" si="0"/>
        <v>0.53550973654066436</v>
      </c>
      <c r="K18" s="46">
        <f t="shared" si="1"/>
        <v>0.58188589966625714</v>
      </c>
      <c r="L18" s="50">
        <f t="shared" si="2"/>
        <v>0.1606529209621993</v>
      </c>
      <c r="M18" s="50">
        <f t="shared" si="3"/>
        <v>0.40732012976637999</v>
      </c>
      <c r="N18" s="47">
        <f t="shared" si="4"/>
        <v>0.56797305072857929</v>
      </c>
      <c r="O18" s="48"/>
      <c r="P18" s="48"/>
    </row>
    <row r="19" spans="1:16" x14ac:dyDescent="0.25">
      <c r="A19" s="153">
        <v>16</v>
      </c>
      <c r="B19" s="158" t="s">
        <v>4</v>
      </c>
      <c r="C19" s="159" t="s">
        <v>1330</v>
      </c>
      <c r="D19" s="160" t="s">
        <v>212</v>
      </c>
      <c r="E19" s="159" t="s">
        <v>213</v>
      </c>
      <c r="F19" s="217">
        <v>1126</v>
      </c>
      <c r="G19" s="217">
        <v>1996270.8</v>
      </c>
      <c r="H19" s="8">
        <v>784</v>
      </c>
      <c r="I19" s="8">
        <v>1555395</v>
      </c>
      <c r="J19" s="46">
        <f t="shared" si="0"/>
        <v>0.69626998223801062</v>
      </c>
      <c r="K19" s="46">
        <f t="shared" si="1"/>
        <v>0.77915030365619731</v>
      </c>
      <c r="L19" s="50">
        <f t="shared" si="2"/>
        <v>0.20888099467140317</v>
      </c>
      <c r="M19" s="50">
        <f t="shared" si="3"/>
        <v>0.54540521255933805</v>
      </c>
      <c r="N19" s="47">
        <f t="shared" si="4"/>
        <v>0.75428620723074125</v>
      </c>
      <c r="O19" s="48"/>
      <c r="P19" s="48"/>
    </row>
    <row r="20" spans="1:16" x14ac:dyDescent="0.25">
      <c r="A20" s="153">
        <v>17</v>
      </c>
      <c r="B20" s="158" t="s">
        <v>4</v>
      </c>
      <c r="C20" s="159" t="s">
        <v>1330</v>
      </c>
      <c r="D20" s="160" t="s">
        <v>220</v>
      </c>
      <c r="E20" s="159" t="s">
        <v>221</v>
      </c>
      <c r="F20" s="217">
        <v>473</v>
      </c>
      <c r="G20" s="217">
        <v>815032.47499999998</v>
      </c>
      <c r="H20" s="8">
        <v>229</v>
      </c>
      <c r="I20" s="8">
        <v>395205</v>
      </c>
      <c r="J20" s="46">
        <f t="shared" si="0"/>
        <v>0.48414376321353064</v>
      </c>
      <c r="K20" s="46">
        <f t="shared" si="1"/>
        <v>0.48489478900825395</v>
      </c>
      <c r="L20" s="50">
        <f t="shared" si="2"/>
        <v>0.14524312896405919</v>
      </c>
      <c r="M20" s="50">
        <f t="shared" si="3"/>
        <v>0.33942635230577772</v>
      </c>
      <c r="N20" s="47">
        <f t="shared" si="4"/>
        <v>0.48466948126983689</v>
      </c>
      <c r="O20" s="48"/>
      <c r="P20" s="48"/>
    </row>
    <row r="21" spans="1:16" x14ac:dyDescent="0.25">
      <c r="A21" s="153">
        <v>18</v>
      </c>
      <c r="B21" s="158" t="s">
        <v>4</v>
      </c>
      <c r="C21" s="159" t="s">
        <v>1330</v>
      </c>
      <c r="D21" s="160" t="s">
        <v>211</v>
      </c>
      <c r="E21" s="159" t="s">
        <v>997</v>
      </c>
      <c r="F21" s="217">
        <v>828</v>
      </c>
      <c r="G21" s="217">
        <v>1475839.425</v>
      </c>
      <c r="H21" s="8">
        <v>620</v>
      </c>
      <c r="I21" s="8">
        <v>1062555</v>
      </c>
      <c r="J21" s="46">
        <f t="shared" si="0"/>
        <v>0.74879227053140096</v>
      </c>
      <c r="K21" s="46">
        <f t="shared" si="1"/>
        <v>0.71996653700994606</v>
      </c>
      <c r="L21" s="50">
        <f t="shared" si="2"/>
        <v>0.22463768115942029</v>
      </c>
      <c r="M21" s="50">
        <f t="shared" si="3"/>
        <v>0.50397657590696221</v>
      </c>
      <c r="N21" s="47">
        <f t="shared" si="4"/>
        <v>0.7286142570663825</v>
      </c>
      <c r="O21" s="48"/>
      <c r="P21" s="48"/>
    </row>
    <row r="22" spans="1:16" x14ac:dyDescent="0.25">
      <c r="A22" s="153">
        <v>19</v>
      </c>
      <c r="B22" s="158" t="s">
        <v>7</v>
      </c>
      <c r="C22" s="159" t="s">
        <v>1330</v>
      </c>
      <c r="D22" s="160" t="s">
        <v>248</v>
      </c>
      <c r="E22" s="159" t="s">
        <v>249</v>
      </c>
      <c r="F22" s="217">
        <v>741</v>
      </c>
      <c r="G22" s="217">
        <v>1325571.575</v>
      </c>
      <c r="H22" s="8">
        <v>706</v>
      </c>
      <c r="I22" s="8">
        <v>1043800</v>
      </c>
      <c r="J22" s="46">
        <f t="shared" si="0"/>
        <v>0.95276653171390013</v>
      </c>
      <c r="K22" s="46">
        <f t="shared" si="1"/>
        <v>0.7874339037482756</v>
      </c>
      <c r="L22" s="50">
        <f t="shared" si="2"/>
        <v>0.28582995951417001</v>
      </c>
      <c r="M22" s="50">
        <f t="shared" si="3"/>
        <v>0.55120373262379285</v>
      </c>
      <c r="N22" s="47">
        <f t="shared" si="4"/>
        <v>0.83703369213796286</v>
      </c>
      <c r="O22" s="48"/>
      <c r="P22" s="48"/>
    </row>
    <row r="23" spans="1:16" x14ac:dyDescent="0.25">
      <c r="A23" s="153">
        <v>20</v>
      </c>
      <c r="B23" s="158" t="s">
        <v>7</v>
      </c>
      <c r="C23" s="159" t="s">
        <v>1330</v>
      </c>
      <c r="D23" s="160" t="s">
        <v>244</v>
      </c>
      <c r="E23" s="159" t="s">
        <v>245</v>
      </c>
      <c r="F23" s="217">
        <v>972</v>
      </c>
      <c r="G23" s="217">
        <v>1766416.2749999999</v>
      </c>
      <c r="H23" s="8">
        <v>733</v>
      </c>
      <c r="I23" s="8">
        <v>1254680</v>
      </c>
      <c r="J23" s="46">
        <f t="shared" si="0"/>
        <v>0.75411522633744854</v>
      </c>
      <c r="K23" s="46">
        <f t="shared" si="1"/>
        <v>0.71029689759850068</v>
      </c>
      <c r="L23" s="50">
        <f t="shared" si="2"/>
        <v>0.22623456790123456</v>
      </c>
      <c r="M23" s="50">
        <f t="shared" si="3"/>
        <v>0.49720782831895044</v>
      </c>
      <c r="N23" s="47">
        <f t="shared" si="4"/>
        <v>0.72344239622018502</v>
      </c>
      <c r="O23" s="48"/>
      <c r="P23" s="48"/>
    </row>
    <row r="24" spans="1:16" x14ac:dyDescent="0.25">
      <c r="A24" s="153">
        <v>21</v>
      </c>
      <c r="B24" s="158" t="s">
        <v>7</v>
      </c>
      <c r="C24" s="159" t="s">
        <v>1330</v>
      </c>
      <c r="D24" s="160" t="s">
        <v>242</v>
      </c>
      <c r="E24" s="159" t="s">
        <v>243</v>
      </c>
      <c r="F24" s="217">
        <v>714</v>
      </c>
      <c r="G24" s="217">
        <v>1274918.2250000001</v>
      </c>
      <c r="H24" s="8">
        <v>579</v>
      </c>
      <c r="I24" s="8">
        <v>910600</v>
      </c>
      <c r="J24" s="46">
        <f t="shared" si="0"/>
        <v>0.81092436974789917</v>
      </c>
      <c r="K24" s="46">
        <f t="shared" si="1"/>
        <v>0.71424188794540133</v>
      </c>
      <c r="L24" s="50">
        <f t="shared" si="2"/>
        <v>0.24327731092436974</v>
      </c>
      <c r="M24" s="50">
        <f t="shared" si="3"/>
        <v>0.49996932156178092</v>
      </c>
      <c r="N24" s="47">
        <f t="shared" si="4"/>
        <v>0.74324663248615064</v>
      </c>
      <c r="O24" s="48"/>
      <c r="P24" s="48"/>
    </row>
    <row r="25" spans="1:16" x14ac:dyDescent="0.25">
      <c r="A25" s="153">
        <v>22</v>
      </c>
      <c r="B25" s="158" t="s">
        <v>7</v>
      </c>
      <c r="C25" s="159" t="s">
        <v>1330</v>
      </c>
      <c r="D25" s="160" t="s">
        <v>246</v>
      </c>
      <c r="E25" s="159" t="s">
        <v>1405</v>
      </c>
      <c r="F25" s="217">
        <v>2210</v>
      </c>
      <c r="G25" s="217">
        <v>4031395.95</v>
      </c>
      <c r="H25" s="8">
        <v>1577</v>
      </c>
      <c r="I25" s="8">
        <v>2268585</v>
      </c>
      <c r="J25" s="46">
        <f t="shared" si="0"/>
        <v>0.71357466063348418</v>
      </c>
      <c r="K25" s="46">
        <f t="shared" si="1"/>
        <v>0.56272939402045086</v>
      </c>
      <c r="L25" s="50">
        <f t="shared" si="2"/>
        <v>0.21407239819004525</v>
      </c>
      <c r="M25" s="50">
        <f t="shared" si="3"/>
        <v>0.3939105758143156</v>
      </c>
      <c r="N25" s="47">
        <f t="shared" si="4"/>
        <v>0.60798297400436085</v>
      </c>
      <c r="O25" s="48"/>
      <c r="P25" s="48"/>
    </row>
    <row r="26" spans="1:16" x14ac:dyDescent="0.25">
      <c r="A26" s="153">
        <v>23</v>
      </c>
      <c r="B26" s="158" t="s">
        <v>15</v>
      </c>
      <c r="C26" s="159" t="s">
        <v>1330</v>
      </c>
      <c r="D26" s="160" t="s">
        <v>224</v>
      </c>
      <c r="E26" s="159" t="s">
        <v>1368</v>
      </c>
      <c r="F26" s="217">
        <v>750</v>
      </c>
      <c r="G26" s="217">
        <v>1336465.3</v>
      </c>
      <c r="H26" s="8">
        <v>657</v>
      </c>
      <c r="I26" s="8">
        <v>996175</v>
      </c>
      <c r="J26" s="46">
        <f t="shared" si="0"/>
        <v>0.876</v>
      </c>
      <c r="K26" s="46">
        <f t="shared" si="1"/>
        <v>0.74538037014503855</v>
      </c>
      <c r="L26" s="50">
        <f t="shared" si="2"/>
        <v>0.26279999999999998</v>
      </c>
      <c r="M26" s="50">
        <f t="shared" si="3"/>
        <v>0.52176625910152696</v>
      </c>
      <c r="N26" s="47">
        <f t="shared" si="4"/>
        <v>0.784566259101527</v>
      </c>
      <c r="O26" s="48"/>
      <c r="P26" s="48"/>
    </row>
    <row r="27" spans="1:16" x14ac:dyDescent="0.25">
      <c r="A27" s="153">
        <v>24</v>
      </c>
      <c r="B27" s="158" t="s">
        <v>15</v>
      </c>
      <c r="C27" s="159" t="s">
        <v>1330</v>
      </c>
      <c r="D27" s="160" t="s">
        <v>222</v>
      </c>
      <c r="E27" s="159" t="s">
        <v>223</v>
      </c>
      <c r="F27" s="217">
        <v>743</v>
      </c>
      <c r="G27" s="217">
        <v>1312608.1499999999</v>
      </c>
      <c r="H27" s="8">
        <v>742</v>
      </c>
      <c r="I27" s="8">
        <v>1128120</v>
      </c>
      <c r="J27" s="46">
        <f t="shared" si="0"/>
        <v>0.99865410497981155</v>
      </c>
      <c r="K27" s="46">
        <f t="shared" si="1"/>
        <v>0.85944918138745374</v>
      </c>
      <c r="L27" s="50">
        <f t="shared" si="2"/>
        <v>0.29959623149394343</v>
      </c>
      <c r="M27" s="50">
        <f t="shared" si="3"/>
        <v>0.60161442697121759</v>
      </c>
      <c r="N27" s="47">
        <f t="shared" si="4"/>
        <v>0.90121065846516102</v>
      </c>
      <c r="O27" s="48"/>
      <c r="P27" s="48"/>
    </row>
    <row r="28" spans="1:16" x14ac:dyDescent="0.25">
      <c r="A28" s="153">
        <v>25</v>
      </c>
      <c r="B28" s="158" t="s">
        <v>15</v>
      </c>
      <c r="C28" s="159" t="s">
        <v>1330</v>
      </c>
      <c r="D28" s="160" t="s">
        <v>226</v>
      </c>
      <c r="E28" s="159" t="s">
        <v>227</v>
      </c>
      <c r="F28" s="217">
        <v>867</v>
      </c>
      <c r="G28" s="217">
        <v>1545411.325</v>
      </c>
      <c r="H28" s="8">
        <v>842</v>
      </c>
      <c r="I28" s="8">
        <v>1399615</v>
      </c>
      <c r="J28" s="46">
        <f t="shared" si="0"/>
        <v>0.9711649365628604</v>
      </c>
      <c r="K28" s="46">
        <f t="shared" si="1"/>
        <v>0.90565856310131543</v>
      </c>
      <c r="L28" s="50">
        <f t="shared" si="2"/>
        <v>0.2913494809688581</v>
      </c>
      <c r="M28" s="50">
        <f t="shared" si="3"/>
        <v>0.63396099417092078</v>
      </c>
      <c r="N28" s="47">
        <f t="shared" si="4"/>
        <v>0.92531047513977893</v>
      </c>
      <c r="O28" s="48"/>
      <c r="P28" s="48"/>
    </row>
    <row r="29" spans="1:16" x14ac:dyDescent="0.25">
      <c r="A29" s="153">
        <v>26</v>
      </c>
      <c r="B29" s="158" t="s">
        <v>15</v>
      </c>
      <c r="C29" s="159" t="s">
        <v>1330</v>
      </c>
      <c r="D29" s="160" t="s">
        <v>228</v>
      </c>
      <c r="E29" s="159" t="s">
        <v>229</v>
      </c>
      <c r="F29" s="217">
        <v>1037</v>
      </c>
      <c r="G29" s="217">
        <v>1832926.7</v>
      </c>
      <c r="H29" s="8">
        <v>836</v>
      </c>
      <c r="I29" s="8">
        <v>1439745</v>
      </c>
      <c r="J29" s="46">
        <f t="shared" si="0"/>
        <v>0.80617164898746385</v>
      </c>
      <c r="K29" s="46">
        <f t="shared" si="1"/>
        <v>0.78548967615562593</v>
      </c>
      <c r="L29" s="50">
        <f t="shared" si="2"/>
        <v>0.24185149469623915</v>
      </c>
      <c r="M29" s="50">
        <f t="shared" si="3"/>
        <v>0.54984277330893816</v>
      </c>
      <c r="N29" s="47">
        <f t="shared" si="4"/>
        <v>0.79169426800517728</v>
      </c>
      <c r="O29" s="48"/>
      <c r="P29" s="48"/>
    </row>
    <row r="30" spans="1:16" x14ac:dyDescent="0.25">
      <c r="A30" s="153">
        <v>27</v>
      </c>
      <c r="B30" s="158" t="s">
        <v>6</v>
      </c>
      <c r="C30" s="159" t="s">
        <v>1330</v>
      </c>
      <c r="D30" s="160" t="s">
        <v>232</v>
      </c>
      <c r="E30" s="159" t="s">
        <v>1369</v>
      </c>
      <c r="F30" s="217">
        <v>899</v>
      </c>
      <c r="G30" s="217">
        <v>1415805.7</v>
      </c>
      <c r="H30" s="8">
        <v>932</v>
      </c>
      <c r="I30" s="8">
        <v>1168320</v>
      </c>
      <c r="J30" s="46">
        <f t="shared" si="0"/>
        <v>1.0367074527252502</v>
      </c>
      <c r="K30" s="46">
        <f t="shared" si="1"/>
        <v>0.82519797737782807</v>
      </c>
      <c r="L30" s="50">
        <f t="shared" si="2"/>
        <v>0.3</v>
      </c>
      <c r="M30" s="50">
        <f t="shared" si="3"/>
        <v>0.57763858416447966</v>
      </c>
      <c r="N30" s="47">
        <f t="shared" si="4"/>
        <v>0.8776385841644796</v>
      </c>
      <c r="O30" s="48"/>
      <c r="P30" s="48"/>
    </row>
    <row r="31" spans="1:16" x14ac:dyDescent="0.25">
      <c r="A31" s="153">
        <v>28</v>
      </c>
      <c r="B31" s="158" t="s">
        <v>6</v>
      </c>
      <c r="C31" s="159" t="s">
        <v>1330</v>
      </c>
      <c r="D31" s="160" t="s">
        <v>230</v>
      </c>
      <c r="E31" s="159" t="s">
        <v>1406</v>
      </c>
      <c r="F31" s="217">
        <v>942</v>
      </c>
      <c r="G31" s="217">
        <v>1647460.7</v>
      </c>
      <c r="H31" s="8">
        <v>706</v>
      </c>
      <c r="I31" s="8">
        <v>1201335</v>
      </c>
      <c r="J31" s="46">
        <f t="shared" si="0"/>
        <v>0.74946921443736725</v>
      </c>
      <c r="K31" s="46">
        <f t="shared" si="1"/>
        <v>0.72920404110398507</v>
      </c>
      <c r="L31" s="50">
        <f t="shared" si="2"/>
        <v>0.22484076433121017</v>
      </c>
      <c r="M31" s="50">
        <f t="shared" si="3"/>
        <v>0.51044282877278957</v>
      </c>
      <c r="N31" s="47">
        <f t="shared" si="4"/>
        <v>0.73528359310399971</v>
      </c>
      <c r="O31" s="48"/>
      <c r="P31" s="48"/>
    </row>
    <row r="32" spans="1:16" x14ac:dyDescent="0.25">
      <c r="A32" s="153">
        <v>29</v>
      </c>
      <c r="B32" s="158" t="s">
        <v>9</v>
      </c>
      <c r="C32" s="159" t="s">
        <v>1330</v>
      </c>
      <c r="D32" s="160" t="s">
        <v>251</v>
      </c>
      <c r="E32" s="159" t="s">
        <v>1125</v>
      </c>
      <c r="F32" s="217">
        <v>1092</v>
      </c>
      <c r="G32" s="217">
        <v>2035704.425</v>
      </c>
      <c r="H32" s="8">
        <v>778</v>
      </c>
      <c r="I32" s="8">
        <v>1257495</v>
      </c>
      <c r="J32" s="46">
        <f t="shared" si="0"/>
        <v>0.71245421245421248</v>
      </c>
      <c r="K32" s="46">
        <f t="shared" si="1"/>
        <v>0.61771983425344279</v>
      </c>
      <c r="L32" s="50">
        <f t="shared" si="2"/>
        <v>0.21373626373626373</v>
      </c>
      <c r="M32" s="50">
        <f t="shared" si="3"/>
        <v>0.43240388397740992</v>
      </c>
      <c r="N32" s="47">
        <f t="shared" si="4"/>
        <v>0.64614014771367367</v>
      </c>
      <c r="O32" s="48"/>
      <c r="P32" s="48"/>
    </row>
    <row r="33" spans="1:16" x14ac:dyDescent="0.25">
      <c r="A33" s="153">
        <v>30</v>
      </c>
      <c r="B33" s="158" t="s">
        <v>9</v>
      </c>
      <c r="C33" s="159" t="s">
        <v>1330</v>
      </c>
      <c r="D33" s="160" t="s">
        <v>250</v>
      </c>
      <c r="E33" s="159" t="s">
        <v>1307</v>
      </c>
      <c r="F33" s="217">
        <v>1442</v>
      </c>
      <c r="G33" s="217">
        <v>2666122.1749999998</v>
      </c>
      <c r="H33" s="8">
        <v>687</v>
      </c>
      <c r="I33" s="8">
        <v>1493100</v>
      </c>
      <c r="J33" s="46">
        <f t="shared" si="0"/>
        <v>0.47642163661581138</v>
      </c>
      <c r="K33" s="46">
        <f t="shared" si="1"/>
        <v>0.56002684873209163</v>
      </c>
      <c r="L33" s="50">
        <f t="shared" si="2"/>
        <v>0.14292649098474342</v>
      </c>
      <c r="M33" s="50">
        <f t="shared" si="3"/>
        <v>0.3920187941124641</v>
      </c>
      <c r="N33" s="47">
        <f t="shared" si="4"/>
        <v>0.53494528509720751</v>
      </c>
      <c r="O33" s="48"/>
      <c r="P33" s="48"/>
    </row>
    <row r="34" spans="1:16" x14ac:dyDescent="0.25">
      <c r="A34" s="153">
        <v>31</v>
      </c>
      <c r="B34" s="158" t="s">
        <v>16</v>
      </c>
      <c r="C34" s="159" t="s">
        <v>1330</v>
      </c>
      <c r="D34" s="160" t="s">
        <v>240</v>
      </c>
      <c r="E34" s="159" t="s">
        <v>1126</v>
      </c>
      <c r="F34" s="217">
        <v>639</v>
      </c>
      <c r="G34" s="217">
        <v>1154864.6499999999</v>
      </c>
      <c r="H34" s="8">
        <v>522</v>
      </c>
      <c r="I34" s="8">
        <v>655580</v>
      </c>
      <c r="J34" s="46">
        <f t="shared" si="0"/>
        <v>0.81690140845070425</v>
      </c>
      <c r="K34" s="46">
        <f t="shared" si="1"/>
        <v>0.56766825445735136</v>
      </c>
      <c r="L34" s="50">
        <f t="shared" si="2"/>
        <v>0.24507042253521127</v>
      </c>
      <c r="M34" s="50">
        <f t="shared" si="3"/>
        <v>0.39736777812014595</v>
      </c>
      <c r="N34" s="47">
        <f t="shared" si="4"/>
        <v>0.64243820065535728</v>
      </c>
      <c r="O34" s="48"/>
      <c r="P34" s="48"/>
    </row>
    <row r="35" spans="1:16" x14ac:dyDescent="0.25">
      <c r="A35" s="153">
        <v>32</v>
      </c>
      <c r="B35" s="158" t="s">
        <v>16</v>
      </c>
      <c r="C35" s="159" t="s">
        <v>1330</v>
      </c>
      <c r="D35" s="160" t="s">
        <v>238</v>
      </c>
      <c r="E35" s="159" t="s">
        <v>239</v>
      </c>
      <c r="F35" s="217">
        <v>639</v>
      </c>
      <c r="G35" s="217">
        <v>1154864.6499999999</v>
      </c>
      <c r="H35" s="8">
        <v>740</v>
      </c>
      <c r="I35" s="8">
        <v>1037870</v>
      </c>
      <c r="J35" s="46">
        <f t="shared" si="0"/>
        <v>1.1580594679186229</v>
      </c>
      <c r="K35" s="46">
        <f t="shared" si="1"/>
        <v>0.89869405908302769</v>
      </c>
      <c r="L35" s="50">
        <f t="shared" si="2"/>
        <v>0.3</v>
      </c>
      <c r="M35" s="50">
        <f t="shared" si="3"/>
        <v>0.62908584135811929</v>
      </c>
      <c r="N35" s="47">
        <f t="shared" si="4"/>
        <v>0.92908584135811934</v>
      </c>
      <c r="O35" s="48"/>
      <c r="P35" s="48"/>
    </row>
    <row r="36" spans="1:16" x14ac:dyDescent="0.25">
      <c r="A36" s="153">
        <v>33</v>
      </c>
      <c r="B36" s="158" t="s">
        <v>16</v>
      </c>
      <c r="C36" s="159" t="s">
        <v>1330</v>
      </c>
      <c r="D36" s="160" t="s">
        <v>236</v>
      </c>
      <c r="E36" s="159" t="s">
        <v>237</v>
      </c>
      <c r="F36" s="217">
        <v>671</v>
      </c>
      <c r="G36" s="217">
        <v>1215129.8500000001</v>
      </c>
      <c r="H36" s="8">
        <v>544</v>
      </c>
      <c r="I36" s="8">
        <v>604015</v>
      </c>
      <c r="J36" s="46">
        <f t="shared" si="0"/>
        <v>0.81073025335320414</v>
      </c>
      <c r="K36" s="46">
        <f t="shared" si="1"/>
        <v>0.49707856324984523</v>
      </c>
      <c r="L36" s="50">
        <f t="shared" si="2"/>
        <v>0.24321907600596124</v>
      </c>
      <c r="M36" s="50">
        <f t="shared" si="3"/>
        <v>0.34795499427489163</v>
      </c>
      <c r="N36" s="47">
        <f t="shared" si="4"/>
        <v>0.59117407028085289</v>
      </c>
      <c r="O36" s="48"/>
      <c r="P36" s="48"/>
    </row>
    <row r="37" spans="1:16" x14ac:dyDescent="0.25">
      <c r="A37" s="153">
        <v>34</v>
      </c>
      <c r="B37" s="158" t="s">
        <v>16</v>
      </c>
      <c r="C37" s="159" t="s">
        <v>1330</v>
      </c>
      <c r="D37" s="160" t="s">
        <v>241</v>
      </c>
      <c r="E37" s="159" t="s">
        <v>1264</v>
      </c>
      <c r="F37" s="217">
        <v>1257</v>
      </c>
      <c r="G37" s="217">
        <v>2292756.125</v>
      </c>
      <c r="H37" s="8">
        <v>930</v>
      </c>
      <c r="I37" s="8">
        <v>1478180</v>
      </c>
      <c r="J37" s="46">
        <f t="shared" si="0"/>
        <v>0.73985680190930792</v>
      </c>
      <c r="K37" s="46">
        <f t="shared" si="1"/>
        <v>0.64471750129988203</v>
      </c>
      <c r="L37" s="50">
        <f t="shared" si="2"/>
        <v>0.22195704057279236</v>
      </c>
      <c r="M37" s="50">
        <f t="shared" si="3"/>
        <v>0.45130225090991738</v>
      </c>
      <c r="N37" s="47">
        <f t="shared" si="4"/>
        <v>0.6732592914827098</v>
      </c>
      <c r="O37" s="48"/>
      <c r="P37" s="48"/>
    </row>
    <row r="38" spans="1:16" x14ac:dyDescent="0.25">
      <c r="A38" s="153">
        <v>35</v>
      </c>
      <c r="B38" s="158" t="s">
        <v>10</v>
      </c>
      <c r="C38" s="159" t="s">
        <v>1330</v>
      </c>
      <c r="D38" s="160" t="s">
        <v>252</v>
      </c>
      <c r="E38" s="159" t="s">
        <v>253</v>
      </c>
      <c r="F38" s="217">
        <v>1028</v>
      </c>
      <c r="G38" s="217">
        <v>1833623.05</v>
      </c>
      <c r="H38" s="8">
        <v>718</v>
      </c>
      <c r="I38" s="8">
        <v>948480</v>
      </c>
      <c r="J38" s="46">
        <f t="shared" si="0"/>
        <v>0.69844357976653693</v>
      </c>
      <c r="K38" s="46">
        <f t="shared" si="1"/>
        <v>0.51727098434980956</v>
      </c>
      <c r="L38" s="50">
        <f t="shared" si="2"/>
        <v>0.20953307392996107</v>
      </c>
      <c r="M38" s="50">
        <f t="shared" si="3"/>
        <v>0.36208968904486666</v>
      </c>
      <c r="N38" s="47">
        <f t="shared" si="4"/>
        <v>0.57162276297482773</v>
      </c>
      <c r="O38" s="48"/>
      <c r="P38" s="48"/>
    </row>
    <row r="39" spans="1:16" x14ac:dyDescent="0.25">
      <c r="A39" s="153">
        <v>36</v>
      </c>
      <c r="B39" s="158" t="s">
        <v>10</v>
      </c>
      <c r="C39" s="159" t="s">
        <v>1330</v>
      </c>
      <c r="D39" s="160" t="s">
        <v>255</v>
      </c>
      <c r="E39" s="159" t="s">
        <v>1308</v>
      </c>
      <c r="F39" s="217">
        <v>2174</v>
      </c>
      <c r="G39" s="217">
        <v>3843954.05</v>
      </c>
      <c r="H39" s="8">
        <v>1504</v>
      </c>
      <c r="I39" s="8">
        <v>2328810</v>
      </c>
      <c r="J39" s="46">
        <f t="shared" si="0"/>
        <v>0.69181232750689969</v>
      </c>
      <c r="K39" s="46">
        <f t="shared" si="1"/>
        <v>0.6058371067156747</v>
      </c>
      <c r="L39" s="50">
        <f t="shared" si="2"/>
        <v>0.20754369825206989</v>
      </c>
      <c r="M39" s="50">
        <f t="shared" si="3"/>
        <v>0.42408597470097226</v>
      </c>
      <c r="N39" s="47">
        <f t="shared" si="4"/>
        <v>0.63162967295304218</v>
      </c>
      <c r="O39" s="48"/>
      <c r="P39" s="48"/>
    </row>
    <row r="40" spans="1:16" x14ac:dyDescent="0.25">
      <c r="A40" s="153">
        <v>37</v>
      </c>
      <c r="B40" s="158" t="s">
        <v>11</v>
      </c>
      <c r="C40" s="159" t="s">
        <v>1330</v>
      </c>
      <c r="D40" s="160" t="s">
        <v>257</v>
      </c>
      <c r="E40" s="159" t="s">
        <v>1385</v>
      </c>
      <c r="F40" s="217">
        <v>2038</v>
      </c>
      <c r="G40" s="217">
        <v>3437771.3</v>
      </c>
      <c r="H40" s="8">
        <v>984</v>
      </c>
      <c r="I40" s="8">
        <v>2488770</v>
      </c>
      <c r="J40" s="46">
        <f t="shared" si="0"/>
        <v>0.48282630029440626</v>
      </c>
      <c r="K40" s="46">
        <f t="shared" si="1"/>
        <v>0.723948681519332</v>
      </c>
      <c r="L40" s="50">
        <f t="shared" si="2"/>
        <v>0.14484789008832188</v>
      </c>
      <c r="M40" s="50">
        <f t="shared" si="3"/>
        <v>0.50676407706353233</v>
      </c>
      <c r="N40" s="47">
        <f t="shared" si="4"/>
        <v>0.65161196715185421</v>
      </c>
      <c r="O40" s="48"/>
      <c r="P40" s="48"/>
    </row>
    <row r="41" spans="1:16" x14ac:dyDescent="0.25">
      <c r="A41" s="153">
        <v>38</v>
      </c>
      <c r="B41" s="158" t="s">
        <v>11</v>
      </c>
      <c r="C41" s="159" t="s">
        <v>1330</v>
      </c>
      <c r="D41" s="160" t="s">
        <v>256</v>
      </c>
      <c r="E41" s="159" t="s">
        <v>1133</v>
      </c>
      <c r="F41" s="217">
        <v>1732</v>
      </c>
      <c r="G41" s="217">
        <v>2923829.9249999998</v>
      </c>
      <c r="H41" s="8">
        <v>1400</v>
      </c>
      <c r="I41" s="8">
        <v>1648960</v>
      </c>
      <c r="J41" s="46">
        <f t="shared" si="0"/>
        <v>0.80831408775981528</v>
      </c>
      <c r="K41" s="46">
        <f t="shared" si="1"/>
        <v>0.5639726120526658</v>
      </c>
      <c r="L41" s="50">
        <f t="shared" si="2"/>
        <v>0.24249422632794457</v>
      </c>
      <c r="M41" s="50">
        <f t="shared" si="3"/>
        <v>0.39478082843686602</v>
      </c>
      <c r="N41" s="47">
        <f t="shared" si="4"/>
        <v>0.63727505476481061</v>
      </c>
      <c r="O41" s="48"/>
      <c r="P41" s="48"/>
    </row>
    <row r="42" spans="1:16" x14ac:dyDescent="0.25">
      <c r="A42" s="153">
        <v>39</v>
      </c>
      <c r="B42" s="159" t="s">
        <v>12</v>
      </c>
      <c r="C42" s="159" t="s">
        <v>1330</v>
      </c>
      <c r="D42" s="160" t="s">
        <v>258</v>
      </c>
      <c r="E42" s="159" t="s">
        <v>1001</v>
      </c>
      <c r="F42" s="217">
        <v>1995</v>
      </c>
      <c r="G42" s="217">
        <v>3510954.125</v>
      </c>
      <c r="H42" s="8">
        <v>1462</v>
      </c>
      <c r="I42" s="8">
        <v>2412215</v>
      </c>
      <c r="J42" s="46">
        <f t="shared" si="0"/>
        <v>0.73283208020050128</v>
      </c>
      <c r="K42" s="46">
        <f t="shared" si="1"/>
        <v>0.68705397852499706</v>
      </c>
      <c r="L42" s="50">
        <f t="shared" si="2"/>
        <v>0.21984962406015038</v>
      </c>
      <c r="M42" s="50">
        <f t="shared" si="3"/>
        <v>0.48093778496749789</v>
      </c>
      <c r="N42" s="47">
        <f t="shared" si="4"/>
        <v>0.70078740902764824</v>
      </c>
      <c r="O42" s="48"/>
      <c r="P42" s="48"/>
    </row>
    <row r="43" spans="1:16" x14ac:dyDescent="0.25">
      <c r="A43" s="153">
        <v>40</v>
      </c>
      <c r="B43" s="159" t="s">
        <v>12</v>
      </c>
      <c r="C43" s="159" t="s">
        <v>1330</v>
      </c>
      <c r="D43" s="160" t="s">
        <v>259</v>
      </c>
      <c r="E43" s="159" t="s">
        <v>1099</v>
      </c>
      <c r="F43" s="217">
        <v>1005</v>
      </c>
      <c r="G43" s="217">
        <v>1775275.5</v>
      </c>
      <c r="H43" s="8">
        <v>673</v>
      </c>
      <c r="I43" s="8">
        <v>915405</v>
      </c>
      <c r="J43" s="46">
        <f t="shared" si="0"/>
        <v>0.66965174129353233</v>
      </c>
      <c r="K43" s="46">
        <f t="shared" si="1"/>
        <v>0.51564109345281905</v>
      </c>
      <c r="L43" s="50">
        <f t="shared" si="2"/>
        <v>0.20089552238805969</v>
      </c>
      <c r="M43" s="50">
        <f t="shared" si="3"/>
        <v>0.36094876541697329</v>
      </c>
      <c r="N43" s="47">
        <f t="shared" si="4"/>
        <v>0.56184428780503293</v>
      </c>
      <c r="O43" s="48"/>
      <c r="P43" s="48"/>
    </row>
    <row r="44" spans="1:16" x14ac:dyDescent="0.25">
      <c r="A44" s="153">
        <v>41</v>
      </c>
      <c r="B44" s="159" t="s">
        <v>12</v>
      </c>
      <c r="C44" s="159" t="s">
        <v>1330</v>
      </c>
      <c r="D44" s="160" t="s">
        <v>260</v>
      </c>
      <c r="E44" s="159" t="s">
        <v>1002</v>
      </c>
      <c r="F44" s="217">
        <v>1123</v>
      </c>
      <c r="G44" s="217">
        <v>1985676.4750000001</v>
      </c>
      <c r="H44" s="8">
        <v>994</v>
      </c>
      <c r="I44" s="8">
        <v>1185435</v>
      </c>
      <c r="J44" s="46">
        <f t="shared" si="0"/>
        <v>0.88512911843276931</v>
      </c>
      <c r="K44" s="46">
        <f t="shared" si="1"/>
        <v>0.59699302223943607</v>
      </c>
      <c r="L44" s="50">
        <f t="shared" si="2"/>
        <v>0.26553873552983076</v>
      </c>
      <c r="M44" s="50">
        <f t="shared" si="3"/>
        <v>0.41789511556760522</v>
      </c>
      <c r="N44" s="47">
        <f t="shared" si="4"/>
        <v>0.68343385109743604</v>
      </c>
      <c r="O44" s="48"/>
      <c r="P44" s="48"/>
    </row>
    <row r="45" spans="1:16" x14ac:dyDescent="0.25">
      <c r="A45" s="153">
        <v>42</v>
      </c>
      <c r="B45" s="159" t="s">
        <v>12</v>
      </c>
      <c r="C45" s="159" t="s">
        <v>1330</v>
      </c>
      <c r="D45" s="160" t="s">
        <v>261</v>
      </c>
      <c r="E45" s="159" t="s">
        <v>1003</v>
      </c>
      <c r="F45" s="217">
        <v>1250</v>
      </c>
      <c r="G45" s="217">
        <v>2200214.4249999998</v>
      </c>
      <c r="H45" s="8">
        <v>1224</v>
      </c>
      <c r="I45" s="8">
        <v>1852280</v>
      </c>
      <c r="J45" s="46">
        <f t="shared" si="0"/>
        <v>0.97919999999999996</v>
      </c>
      <c r="K45" s="46">
        <f t="shared" si="1"/>
        <v>0.84186340156369088</v>
      </c>
      <c r="L45" s="50">
        <f t="shared" si="2"/>
        <v>0.29375999999999997</v>
      </c>
      <c r="M45" s="50">
        <f t="shared" si="3"/>
        <v>0.58930438109458361</v>
      </c>
      <c r="N45" s="47">
        <f t="shared" si="4"/>
        <v>0.88306438109458352</v>
      </c>
      <c r="O45" s="48"/>
      <c r="P45" s="48"/>
    </row>
    <row r="46" spans="1:16" x14ac:dyDescent="0.25">
      <c r="A46" s="153">
        <v>43</v>
      </c>
      <c r="B46" s="159" t="s">
        <v>12</v>
      </c>
      <c r="C46" s="159" t="s">
        <v>1330</v>
      </c>
      <c r="D46" s="160" t="s">
        <v>1309</v>
      </c>
      <c r="E46" s="159" t="s">
        <v>1310</v>
      </c>
      <c r="F46" s="217">
        <v>305</v>
      </c>
      <c r="G46" s="217">
        <v>548188.30000000005</v>
      </c>
      <c r="H46" s="8">
        <v>143</v>
      </c>
      <c r="I46" s="8">
        <v>166190</v>
      </c>
      <c r="J46" s="46">
        <f t="shared" si="0"/>
        <v>0.46885245901639344</v>
      </c>
      <c r="K46" s="46">
        <f t="shared" si="1"/>
        <v>0.30316225282444004</v>
      </c>
      <c r="L46" s="50">
        <f t="shared" si="2"/>
        <v>0.14065573770491802</v>
      </c>
      <c r="M46" s="50">
        <f t="shared" si="3"/>
        <v>0.21221357697710802</v>
      </c>
      <c r="N46" s="47">
        <f t="shared" si="4"/>
        <v>0.35286931468202604</v>
      </c>
      <c r="O46" s="48"/>
      <c r="P46" s="48"/>
    </row>
    <row r="47" spans="1:16" x14ac:dyDescent="0.25">
      <c r="A47" s="153">
        <v>44</v>
      </c>
      <c r="B47" s="159" t="s">
        <v>12</v>
      </c>
      <c r="C47" s="159" t="s">
        <v>1330</v>
      </c>
      <c r="D47" s="160" t="s">
        <v>1130</v>
      </c>
      <c r="E47" s="159" t="s">
        <v>1311</v>
      </c>
      <c r="F47" s="217">
        <v>560</v>
      </c>
      <c r="G47" s="217">
        <v>992510.22499999998</v>
      </c>
      <c r="H47" s="8">
        <v>272</v>
      </c>
      <c r="I47" s="8">
        <v>451205</v>
      </c>
      <c r="J47" s="46">
        <f t="shared" si="0"/>
        <v>0.48571428571428571</v>
      </c>
      <c r="K47" s="46">
        <f t="shared" si="1"/>
        <v>0.45460992605894818</v>
      </c>
      <c r="L47" s="50">
        <f t="shared" si="2"/>
        <v>0.14571428571428571</v>
      </c>
      <c r="M47" s="50">
        <f t="shared" si="3"/>
        <v>0.31822694824126369</v>
      </c>
      <c r="N47" s="47">
        <f t="shared" si="4"/>
        <v>0.46394123395554943</v>
      </c>
      <c r="O47" s="48"/>
      <c r="P47" s="48"/>
    </row>
    <row r="48" spans="1:16" x14ac:dyDescent="0.25">
      <c r="A48" s="153">
        <v>45</v>
      </c>
      <c r="B48" s="159" t="s">
        <v>14</v>
      </c>
      <c r="C48" s="159" t="s">
        <v>1330</v>
      </c>
      <c r="D48" s="160" t="s">
        <v>262</v>
      </c>
      <c r="E48" s="159" t="s">
        <v>1100</v>
      </c>
      <c r="F48" s="217">
        <v>1233</v>
      </c>
      <c r="G48" s="217">
        <v>2258654.625</v>
      </c>
      <c r="H48" s="8">
        <v>600</v>
      </c>
      <c r="I48" s="8">
        <v>950775</v>
      </c>
      <c r="J48" s="46">
        <f t="shared" si="0"/>
        <v>0.48661800486618007</v>
      </c>
      <c r="K48" s="46">
        <f t="shared" si="1"/>
        <v>0.42094749213815724</v>
      </c>
      <c r="L48" s="50">
        <f t="shared" si="2"/>
        <v>0.145985401459854</v>
      </c>
      <c r="M48" s="50">
        <f t="shared" si="3"/>
        <v>0.29466324449671005</v>
      </c>
      <c r="N48" s="47">
        <f t="shared" si="4"/>
        <v>0.44064864595656406</v>
      </c>
      <c r="O48" s="48"/>
      <c r="P48" s="48"/>
    </row>
    <row r="49" spans="1:16" x14ac:dyDescent="0.25">
      <c r="A49" s="153">
        <v>46</v>
      </c>
      <c r="B49" s="159" t="s">
        <v>14</v>
      </c>
      <c r="C49" s="159" t="s">
        <v>1330</v>
      </c>
      <c r="D49" s="160" t="s">
        <v>263</v>
      </c>
      <c r="E49" s="159" t="s">
        <v>1004</v>
      </c>
      <c r="F49" s="217">
        <v>633</v>
      </c>
      <c r="G49" s="217">
        <v>1161340.3999999999</v>
      </c>
      <c r="H49" s="8">
        <v>130</v>
      </c>
      <c r="I49" s="8">
        <v>243510</v>
      </c>
      <c r="J49" s="46">
        <f t="shared" si="0"/>
        <v>0.20537124802527645</v>
      </c>
      <c r="K49" s="46">
        <f t="shared" si="1"/>
        <v>0.20968012479372974</v>
      </c>
      <c r="L49" s="50">
        <f t="shared" si="2"/>
        <v>6.1611374407582936E-2</v>
      </c>
      <c r="M49" s="50">
        <f t="shared" si="3"/>
        <v>0.14677608735561082</v>
      </c>
      <c r="N49" s="47">
        <f t="shared" si="4"/>
        <v>0.20838746176319375</v>
      </c>
      <c r="O49" s="48"/>
      <c r="P49" s="48"/>
    </row>
    <row r="50" spans="1:16" x14ac:dyDescent="0.25">
      <c r="A50" s="153">
        <v>47</v>
      </c>
      <c r="B50" s="159" t="s">
        <v>14</v>
      </c>
      <c r="C50" s="159" t="s">
        <v>1330</v>
      </c>
      <c r="D50" s="160" t="s">
        <v>264</v>
      </c>
      <c r="E50" s="159" t="s">
        <v>1005</v>
      </c>
      <c r="F50" s="217">
        <v>771</v>
      </c>
      <c r="G50" s="217">
        <v>1436734.325</v>
      </c>
      <c r="H50" s="8">
        <v>324</v>
      </c>
      <c r="I50" s="8">
        <v>476365</v>
      </c>
      <c r="J50" s="46">
        <f t="shared" si="0"/>
        <v>0.42023346303501946</v>
      </c>
      <c r="K50" s="46">
        <f t="shared" si="1"/>
        <v>0.33156095160460514</v>
      </c>
      <c r="L50" s="50">
        <f t="shared" si="2"/>
        <v>0.12607003891050583</v>
      </c>
      <c r="M50" s="50">
        <f t="shared" si="3"/>
        <v>0.23209266612322357</v>
      </c>
      <c r="N50" s="47">
        <f t="shared" si="4"/>
        <v>0.35816270503372938</v>
      </c>
      <c r="O50" s="48"/>
      <c r="P50" s="48"/>
    </row>
    <row r="51" spans="1:16" x14ac:dyDescent="0.25">
      <c r="A51" s="153">
        <v>48</v>
      </c>
      <c r="B51" s="159" t="s">
        <v>2</v>
      </c>
      <c r="C51" s="159" t="s">
        <v>1330</v>
      </c>
      <c r="D51" s="160" t="s">
        <v>204</v>
      </c>
      <c r="E51" s="159" t="s">
        <v>205</v>
      </c>
      <c r="F51" s="217">
        <v>1372</v>
      </c>
      <c r="G51" s="217">
        <v>2441081</v>
      </c>
      <c r="H51" s="8">
        <v>1430</v>
      </c>
      <c r="I51" s="8">
        <v>1894630</v>
      </c>
      <c r="J51" s="46">
        <f t="shared" si="0"/>
        <v>1.0422740524781342</v>
      </c>
      <c r="K51" s="46">
        <f t="shared" si="1"/>
        <v>0.77614384774614198</v>
      </c>
      <c r="L51" s="50">
        <f t="shared" si="2"/>
        <v>0.3</v>
      </c>
      <c r="M51" s="50">
        <f t="shared" si="3"/>
        <v>0.54330069342229936</v>
      </c>
      <c r="N51" s="47">
        <f t="shared" si="4"/>
        <v>0.8433006934222993</v>
      </c>
      <c r="O51" s="48"/>
      <c r="P51" s="48"/>
    </row>
    <row r="52" spans="1:16" x14ac:dyDescent="0.25">
      <c r="A52" s="153">
        <v>49</v>
      </c>
      <c r="B52" s="159" t="s">
        <v>2</v>
      </c>
      <c r="C52" s="159" t="s">
        <v>1330</v>
      </c>
      <c r="D52" s="160" t="s">
        <v>203</v>
      </c>
      <c r="E52" s="159" t="s">
        <v>995</v>
      </c>
      <c r="F52" s="217">
        <v>1478</v>
      </c>
      <c r="G52" s="217">
        <v>2612242.0750000002</v>
      </c>
      <c r="H52" s="8">
        <v>2612</v>
      </c>
      <c r="I52" s="8">
        <v>3303595</v>
      </c>
      <c r="J52" s="46">
        <f t="shared" si="0"/>
        <v>1.767253044654939</v>
      </c>
      <c r="K52" s="46">
        <f t="shared" si="1"/>
        <v>1.2646588276088462</v>
      </c>
      <c r="L52" s="50">
        <f t="shared" si="2"/>
        <v>0.3</v>
      </c>
      <c r="M52" s="50">
        <f t="shared" si="3"/>
        <v>0.7</v>
      </c>
      <c r="N52" s="47">
        <f t="shared" si="4"/>
        <v>1</v>
      </c>
      <c r="O52" s="48"/>
      <c r="P52" s="48"/>
    </row>
    <row r="53" spans="1:16" x14ac:dyDescent="0.25">
      <c r="A53" s="153">
        <v>50</v>
      </c>
      <c r="B53" s="159" t="s">
        <v>2</v>
      </c>
      <c r="C53" s="159" t="s">
        <v>1330</v>
      </c>
      <c r="D53" s="160" t="s">
        <v>206</v>
      </c>
      <c r="E53" s="159" t="s">
        <v>1128</v>
      </c>
      <c r="F53" s="217">
        <v>1198</v>
      </c>
      <c r="G53" s="217">
        <v>2125925.7000000002</v>
      </c>
      <c r="H53" s="8">
        <v>1038</v>
      </c>
      <c r="I53" s="8">
        <v>1370840</v>
      </c>
      <c r="J53" s="46">
        <f t="shared" si="0"/>
        <v>0.86644407345575958</v>
      </c>
      <c r="K53" s="46">
        <f t="shared" si="1"/>
        <v>0.64482027758543015</v>
      </c>
      <c r="L53" s="50">
        <f t="shared" si="2"/>
        <v>0.25993322203672786</v>
      </c>
      <c r="M53" s="50">
        <f t="shared" si="3"/>
        <v>0.45137419430980108</v>
      </c>
      <c r="N53" s="47">
        <f t="shared" si="4"/>
        <v>0.71130741634652894</v>
      </c>
      <c r="O53" s="48"/>
      <c r="P53" s="48"/>
    </row>
    <row r="54" spans="1:16" x14ac:dyDescent="0.25">
      <c r="A54" s="153">
        <v>51</v>
      </c>
      <c r="B54" s="159" t="s">
        <v>2</v>
      </c>
      <c r="C54" s="159" t="s">
        <v>1330</v>
      </c>
      <c r="D54" s="160" t="s">
        <v>207</v>
      </c>
      <c r="E54" s="164" t="s">
        <v>1434</v>
      </c>
      <c r="F54" s="217">
        <v>1083</v>
      </c>
      <c r="G54" s="217">
        <v>1925588.65</v>
      </c>
      <c r="H54" s="8">
        <v>743</v>
      </c>
      <c r="I54" s="8">
        <v>992515</v>
      </c>
      <c r="J54" s="46">
        <f t="shared" si="0"/>
        <v>0.68605724838411819</v>
      </c>
      <c r="K54" s="46">
        <f t="shared" si="1"/>
        <v>0.51543459191037511</v>
      </c>
      <c r="L54" s="50">
        <f t="shared" si="2"/>
        <v>0.20581717451523546</v>
      </c>
      <c r="M54" s="50">
        <f t="shared" si="3"/>
        <v>0.36080421433726256</v>
      </c>
      <c r="N54" s="47">
        <f t="shared" si="4"/>
        <v>0.56662138885249802</v>
      </c>
      <c r="O54" s="48"/>
      <c r="P54" s="48"/>
    </row>
    <row r="55" spans="1:16" x14ac:dyDescent="0.25">
      <c r="A55" s="153">
        <v>52</v>
      </c>
      <c r="B55" s="161" t="s">
        <v>1348</v>
      </c>
      <c r="C55" s="165" t="s">
        <v>173</v>
      </c>
      <c r="D55" s="160" t="s">
        <v>271</v>
      </c>
      <c r="E55" s="161" t="s">
        <v>1312</v>
      </c>
      <c r="F55" s="218">
        <v>2390</v>
      </c>
      <c r="G55" s="219">
        <v>4243866.7</v>
      </c>
      <c r="H55" s="8">
        <v>1153</v>
      </c>
      <c r="I55" s="8">
        <v>2287190</v>
      </c>
      <c r="J55" s="46">
        <f t="shared" si="0"/>
        <v>0.48242677824267782</v>
      </c>
      <c r="K55" s="46">
        <f t="shared" si="1"/>
        <v>0.53894011326981595</v>
      </c>
      <c r="L55" s="50">
        <f t="shared" si="2"/>
        <v>0.14472803347280333</v>
      </c>
      <c r="M55" s="50">
        <f t="shared" si="3"/>
        <v>0.37725807928887112</v>
      </c>
      <c r="N55" s="47">
        <f t="shared" si="4"/>
        <v>0.5219861127616745</v>
      </c>
      <c r="O55" s="48"/>
      <c r="P55" s="48"/>
    </row>
    <row r="56" spans="1:16" x14ac:dyDescent="0.25">
      <c r="A56" s="153">
        <v>53</v>
      </c>
      <c r="B56" s="161" t="s">
        <v>1348</v>
      </c>
      <c r="C56" s="165" t="s">
        <v>173</v>
      </c>
      <c r="D56" s="160" t="s">
        <v>274</v>
      </c>
      <c r="E56" s="161" t="s">
        <v>1335</v>
      </c>
      <c r="F56" s="218">
        <v>1028</v>
      </c>
      <c r="G56" s="219">
        <v>1833623.05</v>
      </c>
      <c r="H56" s="8">
        <v>664</v>
      </c>
      <c r="I56" s="8">
        <v>1143550</v>
      </c>
      <c r="J56" s="46">
        <f t="shared" si="0"/>
        <v>0.64591439688715957</v>
      </c>
      <c r="K56" s="46">
        <f t="shared" si="1"/>
        <v>0.62365599079919942</v>
      </c>
      <c r="L56" s="50">
        <f t="shared" si="2"/>
        <v>0.19377431906614787</v>
      </c>
      <c r="M56" s="50">
        <f t="shared" si="3"/>
        <v>0.43655919355943956</v>
      </c>
      <c r="N56" s="47">
        <f t="shared" si="4"/>
        <v>0.63033351262558746</v>
      </c>
      <c r="O56" s="48"/>
      <c r="P56" s="48"/>
    </row>
    <row r="57" spans="1:16" x14ac:dyDescent="0.25">
      <c r="A57" s="153">
        <v>54</v>
      </c>
      <c r="B57" s="161" t="s">
        <v>1348</v>
      </c>
      <c r="C57" s="165" t="s">
        <v>173</v>
      </c>
      <c r="D57" s="160" t="s">
        <v>276</v>
      </c>
      <c r="E57" s="161" t="s">
        <v>1370</v>
      </c>
      <c r="F57" s="218">
        <v>993</v>
      </c>
      <c r="G57" s="219">
        <v>1783370.7</v>
      </c>
      <c r="H57" s="8">
        <v>676</v>
      </c>
      <c r="I57" s="8">
        <v>1155620</v>
      </c>
      <c r="J57" s="46">
        <f t="shared" si="0"/>
        <v>0.68076535750251765</v>
      </c>
      <c r="K57" s="46">
        <f t="shared" si="1"/>
        <v>0.64799763728315152</v>
      </c>
      <c r="L57" s="50">
        <f t="shared" si="2"/>
        <v>0.20422960725075529</v>
      </c>
      <c r="M57" s="50">
        <f t="shared" si="3"/>
        <v>0.45359834609820604</v>
      </c>
      <c r="N57" s="47">
        <f t="shared" si="4"/>
        <v>0.65782795334896127</v>
      </c>
      <c r="O57" s="48"/>
      <c r="P57" s="48"/>
    </row>
    <row r="58" spans="1:16" x14ac:dyDescent="0.25">
      <c r="A58" s="153">
        <v>55</v>
      </c>
      <c r="B58" s="161" t="s">
        <v>1348</v>
      </c>
      <c r="C58" s="165" t="s">
        <v>173</v>
      </c>
      <c r="D58" s="160" t="s">
        <v>273</v>
      </c>
      <c r="E58" s="161" t="s">
        <v>1018</v>
      </c>
      <c r="F58" s="218">
        <v>970</v>
      </c>
      <c r="G58" s="219">
        <v>1727554.5249999999</v>
      </c>
      <c r="H58" s="8">
        <v>604</v>
      </c>
      <c r="I58" s="8">
        <v>1256355</v>
      </c>
      <c r="J58" s="46">
        <f t="shared" si="0"/>
        <v>0.62268041237113403</v>
      </c>
      <c r="K58" s="46">
        <f t="shared" si="1"/>
        <v>0.72724477393846665</v>
      </c>
      <c r="L58" s="50">
        <f t="shared" si="2"/>
        <v>0.1868041237113402</v>
      </c>
      <c r="M58" s="50">
        <f t="shared" si="3"/>
        <v>0.50907134175692659</v>
      </c>
      <c r="N58" s="47">
        <f t="shared" si="4"/>
        <v>0.69587546546826684</v>
      </c>
      <c r="O58" s="48"/>
      <c r="P58" s="48"/>
    </row>
    <row r="59" spans="1:16" x14ac:dyDescent="0.25">
      <c r="A59" s="153">
        <v>56</v>
      </c>
      <c r="B59" s="161" t="s">
        <v>1234</v>
      </c>
      <c r="C59" s="165" t="s">
        <v>173</v>
      </c>
      <c r="D59" s="160" t="s">
        <v>278</v>
      </c>
      <c r="E59" s="161" t="s">
        <v>1014</v>
      </c>
      <c r="F59" s="218">
        <v>1176</v>
      </c>
      <c r="G59" s="219">
        <v>2074782.175</v>
      </c>
      <c r="H59" s="8">
        <v>538</v>
      </c>
      <c r="I59" s="8">
        <v>1035930</v>
      </c>
      <c r="J59" s="46">
        <f t="shared" si="0"/>
        <v>0.45748299319727892</v>
      </c>
      <c r="K59" s="46">
        <f t="shared" si="1"/>
        <v>0.49929578752044174</v>
      </c>
      <c r="L59" s="50">
        <f t="shared" si="2"/>
        <v>0.13724489795918368</v>
      </c>
      <c r="M59" s="50">
        <f t="shared" si="3"/>
        <v>0.3495070512643092</v>
      </c>
      <c r="N59" s="47">
        <f t="shared" si="4"/>
        <v>0.48675194922349285</v>
      </c>
      <c r="O59" s="48"/>
      <c r="P59" s="48"/>
    </row>
    <row r="60" spans="1:16" x14ac:dyDescent="0.25">
      <c r="A60" s="153">
        <v>57</v>
      </c>
      <c r="B60" s="161" t="s">
        <v>1234</v>
      </c>
      <c r="C60" s="165" t="s">
        <v>173</v>
      </c>
      <c r="D60" s="160" t="s">
        <v>279</v>
      </c>
      <c r="E60" s="161" t="s">
        <v>1313</v>
      </c>
      <c r="F60" s="218">
        <v>977</v>
      </c>
      <c r="G60" s="219">
        <v>1727445.7</v>
      </c>
      <c r="H60" s="8">
        <v>599</v>
      </c>
      <c r="I60" s="8">
        <v>1201315</v>
      </c>
      <c r="J60" s="46">
        <f t="shared" si="0"/>
        <v>0.61310133060388949</v>
      </c>
      <c r="K60" s="46">
        <f t="shared" si="1"/>
        <v>0.69542851621906265</v>
      </c>
      <c r="L60" s="50">
        <f t="shared" si="2"/>
        <v>0.18393039918116685</v>
      </c>
      <c r="M60" s="50">
        <f t="shared" si="3"/>
        <v>0.4867999613533438</v>
      </c>
      <c r="N60" s="47">
        <f t="shared" si="4"/>
        <v>0.67073036053451063</v>
      </c>
      <c r="O60" s="48"/>
      <c r="P60" s="48"/>
    </row>
    <row r="61" spans="1:16" x14ac:dyDescent="0.25">
      <c r="A61" s="153">
        <v>58</v>
      </c>
      <c r="B61" s="161" t="s">
        <v>1234</v>
      </c>
      <c r="C61" s="165" t="s">
        <v>173</v>
      </c>
      <c r="D61" s="160" t="s">
        <v>277</v>
      </c>
      <c r="E61" s="161" t="s">
        <v>1314</v>
      </c>
      <c r="F61" s="218">
        <v>473</v>
      </c>
      <c r="G61" s="219">
        <v>832136.67500000005</v>
      </c>
      <c r="H61" s="8">
        <v>473</v>
      </c>
      <c r="I61" s="8">
        <v>748475</v>
      </c>
      <c r="J61" s="46">
        <f t="shared" si="0"/>
        <v>1</v>
      </c>
      <c r="K61" s="46">
        <f t="shared" si="1"/>
        <v>0.89946161788867185</v>
      </c>
      <c r="L61" s="50">
        <f t="shared" si="2"/>
        <v>0.3</v>
      </c>
      <c r="M61" s="50">
        <f t="shared" si="3"/>
        <v>0.62962313252207025</v>
      </c>
      <c r="N61" s="47">
        <f t="shared" si="4"/>
        <v>0.92962313252207029</v>
      </c>
      <c r="O61" s="48"/>
      <c r="P61" s="48"/>
    </row>
    <row r="62" spans="1:16" x14ac:dyDescent="0.25">
      <c r="A62" s="153">
        <v>59</v>
      </c>
      <c r="B62" s="161" t="s">
        <v>151</v>
      </c>
      <c r="C62" s="165" t="s">
        <v>173</v>
      </c>
      <c r="D62" s="160" t="s">
        <v>1197</v>
      </c>
      <c r="E62" s="161" t="s">
        <v>1315</v>
      </c>
      <c r="F62" s="218">
        <v>1217</v>
      </c>
      <c r="G62" s="219">
        <v>2157539.5249999999</v>
      </c>
      <c r="H62" s="8">
        <v>804</v>
      </c>
      <c r="I62" s="8">
        <v>1397980</v>
      </c>
      <c r="J62" s="46">
        <f t="shared" si="0"/>
        <v>0.66064092029580934</v>
      </c>
      <c r="K62" s="46">
        <f t="shared" si="1"/>
        <v>0.64795104970324935</v>
      </c>
      <c r="L62" s="50">
        <f t="shared" si="2"/>
        <v>0.19819227608874279</v>
      </c>
      <c r="M62" s="50">
        <f t="shared" si="3"/>
        <v>0.45356573479227452</v>
      </c>
      <c r="N62" s="47">
        <f t="shared" si="4"/>
        <v>0.65175801088101726</v>
      </c>
      <c r="O62" s="48"/>
      <c r="P62" s="48"/>
    </row>
    <row r="63" spans="1:16" x14ac:dyDescent="0.25">
      <c r="A63" s="153">
        <v>60</v>
      </c>
      <c r="B63" s="161" t="s">
        <v>151</v>
      </c>
      <c r="C63" s="165" t="s">
        <v>173</v>
      </c>
      <c r="D63" s="160" t="s">
        <v>1198</v>
      </c>
      <c r="E63" s="161" t="s">
        <v>1316</v>
      </c>
      <c r="F63" s="218">
        <v>2095</v>
      </c>
      <c r="G63" s="219">
        <v>3721985.3250000002</v>
      </c>
      <c r="H63" s="8">
        <v>1002</v>
      </c>
      <c r="I63" s="8">
        <v>1701135</v>
      </c>
      <c r="J63" s="46">
        <f t="shared" si="0"/>
        <v>0.47828162291169452</v>
      </c>
      <c r="K63" s="46">
        <f t="shared" si="1"/>
        <v>0.45705043181490779</v>
      </c>
      <c r="L63" s="50">
        <f t="shared" si="2"/>
        <v>0.14348448687350834</v>
      </c>
      <c r="M63" s="50">
        <f t="shared" si="3"/>
        <v>0.31993530227043543</v>
      </c>
      <c r="N63" s="47">
        <f t="shared" si="4"/>
        <v>0.46341978914394377</v>
      </c>
      <c r="O63" s="48"/>
      <c r="P63" s="48"/>
    </row>
    <row r="64" spans="1:16" x14ac:dyDescent="0.25">
      <c r="A64" s="153">
        <v>61</v>
      </c>
      <c r="B64" s="161" t="s">
        <v>151</v>
      </c>
      <c r="C64" s="165" t="s">
        <v>173</v>
      </c>
      <c r="D64" s="160" t="s">
        <v>1199</v>
      </c>
      <c r="E64" s="161" t="s">
        <v>1317</v>
      </c>
      <c r="F64" s="218">
        <v>2211</v>
      </c>
      <c r="G64" s="219">
        <v>3903376.4</v>
      </c>
      <c r="H64" s="8">
        <v>1347</v>
      </c>
      <c r="I64" s="8">
        <v>2529850</v>
      </c>
      <c r="J64" s="46">
        <f t="shared" si="0"/>
        <v>0.60922659430122117</v>
      </c>
      <c r="K64" s="46">
        <f t="shared" si="1"/>
        <v>0.64811838284414491</v>
      </c>
      <c r="L64" s="50">
        <f t="shared" si="2"/>
        <v>0.18276797829036634</v>
      </c>
      <c r="M64" s="50">
        <f t="shared" si="3"/>
        <v>0.45368286799090141</v>
      </c>
      <c r="N64" s="47">
        <f t="shared" si="4"/>
        <v>0.63645084628126769</v>
      </c>
      <c r="O64" s="48"/>
      <c r="P64" s="48"/>
    </row>
    <row r="65" spans="1:16" x14ac:dyDescent="0.25">
      <c r="A65" s="153">
        <v>62</v>
      </c>
      <c r="B65" s="166" t="s">
        <v>144</v>
      </c>
      <c r="C65" s="167" t="s">
        <v>173</v>
      </c>
      <c r="D65" s="160" t="s">
        <v>321</v>
      </c>
      <c r="E65" s="168" t="s">
        <v>322</v>
      </c>
      <c r="F65" s="218">
        <v>1614</v>
      </c>
      <c r="G65" s="219">
        <v>2860691.5</v>
      </c>
      <c r="H65" s="8">
        <v>1259</v>
      </c>
      <c r="I65" s="8">
        <v>1937225</v>
      </c>
      <c r="J65" s="46">
        <f t="shared" si="0"/>
        <v>0.78004956629491951</v>
      </c>
      <c r="K65" s="46">
        <f t="shared" si="1"/>
        <v>0.67718766598914981</v>
      </c>
      <c r="L65" s="50">
        <f t="shared" si="2"/>
        <v>0.23401486988847583</v>
      </c>
      <c r="M65" s="50">
        <f t="shared" si="3"/>
        <v>0.47403136619240482</v>
      </c>
      <c r="N65" s="47">
        <f t="shared" si="4"/>
        <v>0.70804623608088069</v>
      </c>
      <c r="O65" s="48"/>
      <c r="P65" s="48"/>
    </row>
    <row r="66" spans="1:16" x14ac:dyDescent="0.25">
      <c r="A66" s="153">
        <v>63</v>
      </c>
      <c r="B66" s="166" t="s">
        <v>144</v>
      </c>
      <c r="C66" s="167" t="s">
        <v>173</v>
      </c>
      <c r="D66" s="160" t="s">
        <v>320</v>
      </c>
      <c r="E66" s="168" t="s">
        <v>1007</v>
      </c>
      <c r="F66" s="218">
        <v>1315</v>
      </c>
      <c r="G66" s="219">
        <v>2333432.2749999999</v>
      </c>
      <c r="H66" s="8">
        <v>605</v>
      </c>
      <c r="I66" s="8">
        <v>833840</v>
      </c>
      <c r="J66" s="46">
        <f t="shared" si="0"/>
        <v>0.46007604562737642</v>
      </c>
      <c r="K66" s="46">
        <f t="shared" si="1"/>
        <v>0.35734484730224281</v>
      </c>
      <c r="L66" s="50">
        <f t="shared" si="2"/>
        <v>0.13802281368821293</v>
      </c>
      <c r="M66" s="50">
        <f t="shared" si="3"/>
        <v>0.25014139311156997</v>
      </c>
      <c r="N66" s="47">
        <f t="shared" si="4"/>
        <v>0.38816420679978292</v>
      </c>
      <c r="O66" s="48"/>
      <c r="P66" s="48"/>
    </row>
    <row r="67" spans="1:16" x14ac:dyDescent="0.25">
      <c r="A67" s="153">
        <v>64</v>
      </c>
      <c r="B67" s="169" t="s">
        <v>159</v>
      </c>
      <c r="C67" s="166" t="s">
        <v>173</v>
      </c>
      <c r="D67" s="160" t="s">
        <v>286</v>
      </c>
      <c r="E67" s="168" t="s">
        <v>287</v>
      </c>
      <c r="F67" s="218">
        <v>2983</v>
      </c>
      <c r="G67" s="219">
        <v>5285868.2750000004</v>
      </c>
      <c r="H67" s="8">
        <v>2011</v>
      </c>
      <c r="I67" s="8">
        <v>4000925</v>
      </c>
      <c r="J67" s="46">
        <f t="shared" si="0"/>
        <v>0.67415353670801204</v>
      </c>
      <c r="K67" s="46">
        <f t="shared" si="1"/>
        <v>0.75690970562447468</v>
      </c>
      <c r="L67" s="50">
        <f t="shared" si="2"/>
        <v>0.20224606101240361</v>
      </c>
      <c r="M67" s="50">
        <f t="shared" si="3"/>
        <v>0.52983679393713223</v>
      </c>
      <c r="N67" s="47">
        <f t="shared" si="4"/>
        <v>0.73208285494953584</v>
      </c>
      <c r="O67" s="48"/>
      <c r="P67" s="48"/>
    </row>
    <row r="68" spans="1:16" x14ac:dyDescent="0.25">
      <c r="A68" s="153">
        <v>65</v>
      </c>
      <c r="B68" s="169" t="s">
        <v>159</v>
      </c>
      <c r="C68" s="166" t="s">
        <v>173</v>
      </c>
      <c r="D68" s="160" t="s">
        <v>284</v>
      </c>
      <c r="E68" s="168" t="s">
        <v>285</v>
      </c>
      <c r="F68" s="218">
        <v>1295</v>
      </c>
      <c r="G68" s="219">
        <v>2281988.25</v>
      </c>
      <c r="H68" s="8">
        <v>1098</v>
      </c>
      <c r="I68" s="8">
        <v>1874405</v>
      </c>
      <c r="J68" s="46">
        <f t="shared" ref="J68:J131" si="5">IFERROR(H68/F68,0)</f>
        <v>0.84787644787644789</v>
      </c>
      <c r="K68" s="46">
        <f t="shared" ref="K68:K131" si="6">IFERROR(I68/G68,0)</f>
        <v>0.82139117061623779</v>
      </c>
      <c r="L68" s="50">
        <f t="shared" si="2"/>
        <v>0.25436293436293433</v>
      </c>
      <c r="M68" s="50">
        <f t="shared" si="3"/>
        <v>0.57497381943136638</v>
      </c>
      <c r="N68" s="47">
        <f t="shared" si="4"/>
        <v>0.82933675379430072</v>
      </c>
      <c r="O68" s="48"/>
      <c r="P68" s="48"/>
    </row>
    <row r="69" spans="1:16" x14ac:dyDescent="0.25">
      <c r="A69" s="153">
        <v>66</v>
      </c>
      <c r="B69" s="169" t="s">
        <v>159</v>
      </c>
      <c r="C69" s="166" t="s">
        <v>173</v>
      </c>
      <c r="D69" s="160" t="s">
        <v>282</v>
      </c>
      <c r="E69" s="168" t="s">
        <v>283</v>
      </c>
      <c r="F69" s="218">
        <v>2932</v>
      </c>
      <c r="G69" s="219">
        <v>5192470.9249999998</v>
      </c>
      <c r="H69" s="8">
        <v>2679</v>
      </c>
      <c r="I69" s="8">
        <v>3890040</v>
      </c>
      <c r="J69" s="46">
        <f t="shared" si="5"/>
        <v>0.91371077762619368</v>
      </c>
      <c r="K69" s="46">
        <f t="shared" si="6"/>
        <v>0.74916933694722621</v>
      </c>
      <c r="L69" s="50">
        <f t="shared" ref="L69:L132" si="7">IF((J69*0.3)&gt;30%,30%,(J69*0.3))</f>
        <v>0.27411323328785808</v>
      </c>
      <c r="M69" s="50">
        <f t="shared" ref="M69:M132" si="8">IF((K69*0.7)&gt;70%,70%,(K69*0.7))</f>
        <v>0.52441853586305831</v>
      </c>
      <c r="N69" s="47">
        <f t="shared" ref="N69:N132" si="9">L69+M69</f>
        <v>0.79853176915091639</v>
      </c>
      <c r="O69" s="48"/>
      <c r="P69" s="48"/>
    </row>
    <row r="70" spans="1:16" x14ac:dyDescent="0.25">
      <c r="A70" s="153">
        <v>67</v>
      </c>
      <c r="B70" s="169" t="s">
        <v>159</v>
      </c>
      <c r="C70" s="166" t="s">
        <v>173</v>
      </c>
      <c r="D70" s="160" t="s">
        <v>1008</v>
      </c>
      <c r="E70" s="167" t="s">
        <v>1009</v>
      </c>
      <c r="F70" s="218">
        <v>1239</v>
      </c>
      <c r="G70" s="219">
        <v>2187159.7250000001</v>
      </c>
      <c r="H70" s="8">
        <v>1391</v>
      </c>
      <c r="I70" s="8">
        <v>1873065</v>
      </c>
      <c r="J70" s="46">
        <f t="shared" si="5"/>
        <v>1.1226795803066989</v>
      </c>
      <c r="K70" s="46">
        <f t="shared" si="6"/>
        <v>0.85639150108252837</v>
      </c>
      <c r="L70" s="50">
        <f t="shared" si="7"/>
        <v>0.3</v>
      </c>
      <c r="M70" s="50">
        <f t="shared" si="8"/>
        <v>0.59947405075776983</v>
      </c>
      <c r="N70" s="47">
        <f t="shared" si="9"/>
        <v>0.89947405075776987</v>
      </c>
      <c r="O70" s="48"/>
      <c r="P70" s="48"/>
    </row>
    <row r="71" spans="1:16" x14ac:dyDescent="0.25">
      <c r="A71" s="153">
        <v>68</v>
      </c>
      <c r="B71" s="169" t="s">
        <v>159</v>
      </c>
      <c r="C71" s="166" t="s">
        <v>173</v>
      </c>
      <c r="D71" s="160" t="s">
        <v>281</v>
      </c>
      <c r="E71" s="167" t="s">
        <v>1134</v>
      </c>
      <c r="F71" s="218">
        <v>442</v>
      </c>
      <c r="G71" s="219">
        <v>780116.47499999998</v>
      </c>
      <c r="H71" s="8">
        <v>347</v>
      </c>
      <c r="I71" s="8">
        <v>601575</v>
      </c>
      <c r="J71" s="46">
        <f t="shared" si="5"/>
        <v>0.78506787330316741</v>
      </c>
      <c r="K71" s="46">
        <f t="shared" si="6"/>
        <v>0.77113484880575045</v>
      </c>
      <c r="L71" s="50">
        <f t="shared" si="7"/>
        <v>0.23552036199095022</v>
      </c>
      <c r="M71" s="50">
        <f t="shared" si="8"/>
        <v>0.5397943941640253</v>
      </c>
      <c r="N71" s="47">
        <f t="shared" si="9"/>
        <v>0.77531475615497558</v>
      </c>
      <c r="O71" s="48"/>
      <c r="P71" s="48"/>
    </row>
    <row r="72" spans="1:16" x14ac:dyDescent="0.25">
      <c r="A72" s="153">
        <v>69</v>
      </c>
      <c r="B72" s="170" t="s">
        <v>159</v>
      </c>
      <c r="C72" s="171" t="s">
        <v>173</v>
      </c>
      <c r="D72" s="160" t="s">
        <v>280</v>
      </c>
      <c r="E72" s="172" t="s">
        <v>1135</v>
      </c>
      <c r="F72" s="218">
        <v>1047</v>
      </c>
      <c r="G72" s="219">
        <v>1866354.2250000001</v>
      </c>
      <c r="H72" s="8">
        <v>708</v>
      </c>
      <c r="I72" s="8">
        <v>1284465</v>
      </c>
      <c r="J72" s="46">
        <f t="shared" si="5"/>
        <v>0.67621776504297992</v>
      </c>
      <c r="K72" s="46">
        <f t="shared" si="6"/>
        <v>0.68822144413662945</v>
      </c>
      <c r="L72" s="50">
        <f t="shared" si="7"/>
        <v>0.20286532951289396</v>
      </c>
      <c r="M72" s="50">
        <f t="shared" si="8"/>
        <v>0.4817550108956406</v>
      </c>
      <c r="N72" s="47">
        <f t="shared" si="9"/>
        <v>0.68462034040853459</v>
      </c>
      <c r="O72" s="48"/>
      <c r="P72" s="48"/>
    </row>
    <row r="73" spans="1:16" x14ac:dyDescent="0.25">
      <c r="A73" s="153">
        <v>70</v>
      </c>
      <c r="B73" s="173" t="s">
        <v>158</v>
      </c>
      <c r="C73" s="173" t="s">
        <v>173</v>
      </c>
      <c r="D73" s="160" t="s">
        <v>288</v>
      </c>
      <c r="E73" s="173" t="s">
        <v>1165</v>
      </c>
      <c r="F73" s="218">
        <v>5073</v>
      </c>
      <c r="G73" s="219">
        <v>8982425.75</v>
      </c>
      <c r="H73" s="8">
        <v>4906</v>
      </c>
      <c r="I73" s="8">
        <v>6644105</v>
      </c>
      <c r="J73" s="46">
        <f t="shared" si="5"/>
        <v>0.9670806229055785</v>
      </c>
      <c r="K73" s="46">
        <f t="shared" si="6"/>
        <v>0.73967825450714131</v>
      </c>
      <c r="L73" s="50">
        <f t="shared" si="7"/>
        <v>0.29012418687167352</v>
      </c>
      <c r="M73" s="50">
        <f t="shared" si="8"/>
        <v>0.51777477815499884</v>
      </c>
      <c r="N73" s="47">
        <f t="shared" si="9"/>
        <v>0.80789896502667236</v>
      </c>
      <c r="O73" s="48"/>
      <c r="P73" s="48"/>
    </row>
    <row r="74" spans="1:16" x14ac:dyDescent="0.25">
      <c r="A74" s="153">
        <v>71</v>
      </c>
      <c r="B74" s="173" t="s">
        <v>158</v>
      </c>
      <c r="C74" s="173" t="s">
        <v>173</v>
      </c>
      <c r="D74" s="160" t="s">
        <v>289</v>
      </c>
      <c r="E74" s="173" t="s">
        <v>290</v>
      </c>
      <c r="F74" s="218">
        <v>5407</v>
      </c>
      <c r="G74" s="219">
        <v>9555606.3499999996</v>
      </c>
      <c r="H74" s="8">
        <v>7252</v>
      </c>
      <c r="I74" s="8">
        <v>9583685</v>
      </c>
      <c r="J74" s="46">
        <f t="shared" si="5"/>
        <v>1.341224338820048</v>
      </c>
      <c r="K74" s="46">
        <f t="shared" si="6"/>
        <v>1.0029384477521932</v>
      </c>
      <c r="L74" s="50">
        <f t="shared" si="7"/>
        <v>0.3</v>
      </c>
      <c r="M74" s="50">
        <f t="shared" si="8"/>
        <v>0.7</v>
      </c>
      <c r="N74" s="47">
        <f t="shared" si="9"/>
        <v>1</v>
      </c>
      <c r="O74" s="48"/>
      <c r="P74" s="48"/>
    </row>
    <row r="75" spans="1:16" x14ac:dyDescent="0.25">
      <c r="A75" s="153">
        <v>72</v>
      </c>
      <c r="B75" s="173" t="s">
        <v>158</v>
      </c>
      <c r="C75" s="173" t="s">
        <v>173</v>
      </c>
      <c r="D75" s="160" t="s">
        <v>291</v>
      </c>
      <c r="E75" s="173" t="s">
        <v>1349</v>
      </c>
      <c r="F75" s="218">
        <v>794</v>
      </c>
      <c r="G75" s="219">
        <v>1405214.2250000001</v>
      </c>
      <c r="H75" s="8">
        <v>752</v>
      </c>
      <c r="I75" s="8">
        <v>1514565</v>
      </c>
      <c r="J75" s="46">
        <f t="shared" si="5"/>
        <v>0.94710327455919396</v>
      </c>
      <c r="K75" s="46">
        <f t="shared" si="6"/>
        <v>1.0778178679482127</v>
      </c>
      <c r="L75" s="50">
        <f t="shared" si="7"/>
        <v>0.28413098236775819</v>
      </c>
      <c r="M75" s="50">
        <f t="shared" si="8"/>
        <v>0.7</v>
      </c>
      <c r="N75" s="47">
        <f t="shared" si="9"/>
        <v>0.9841309823677582</v>
      </c>
      <c r="O75" s="48"/>
      <c r="P75" s="48"/>
    </row>
    <row r="76" spans="1:16" x14ac:dyDescent="0.25">
      <c r="A76" s="153">
        <v>73</v>
      </c>
      <c r="B76" s="173" t="s">
        <v>147</v>
      </c>
      <c r="C76" s="173" t="s">
        <v>173</v>
      </c>
      <c r="D76" s="160" t="s">
        <v>339</v>
      </c>
      <c r="E76" s="173" t="s">
        <v>340</v>
      </c>
      <c r="F76" s="218">
        <v>813</v>
      </c>
      <c r="G76" s="219">
        <v>1445990.3999999999</v>
      </c>
      <c r="H76" s="8">
        <v>918</v>
      </c>
      <c r="I76" s="8">
        <v>1059705</v>
      </c>
      <c r="J76" s="46">
        <f t="shared" si="5"/>
        <v>1.1291512915129152</v>
      </c>
      <c r="K76" s="46">
        <f t="shared" si="6"/>
        <v>0.73285756253983436</v>
      </c>
      <c r="L76" s="50">
        <f t="shared" si="7"/>
        <v>0.3</v>
      </c>
      <c r="M76" s="50">
        <f t="shared" si="8"/>
        <v>0.51300029377788403</v>
      </c>
      <c r="N76" s="47">
        <f t="shared" si="9"/>
        <v>0.81300029377788396</v>
      </c>
      <c r="O76" s="48"/>
      <c r="P76" s="48"/>
    </row>
    <row r="77" spans="1:16" x14ac:dyDescent="0.25">
      <c r="A77" s="153">
        <v>74</v>
      </c>
      <c r="B77" s="173" t="s">
        <v>147</v>
      </c>
      <c r="C77" s="173" t="s">
        <v>173</v>
      </c>
      <c r="D77" s="160" t="s">
        <v>337</v>
      </c>
      <c r="E77" s="173" t="s">
        <v>1350</v>
      </c>
      <c r="F77" s="218">
        <v>1080</v>
      </c>
      <c r="G77" s="219">
        <v>1906464.425</v>
      </c>
      <c r="H77" s="8">
        <v>1011</v>
      </c>
      <c r="I77" s="8">
        <v>1493475</v>
      </c>
      <c r="J77" s="46">
        <f t="shared" si="5"/>
        <v>0.93611111111111112</v>
      </c>
      <c r="K77" s="46">
        <f t="shared" si="6"/>
        <v>0.78337417704502932</v>
      </c>
      <c r="L77" s="50">
        <f t="shared" si="7"/>
        <v>0.28083333333333332</v>
      </c>
      <c r="M77" s="50">
        <f t="shared" si="8"/>
        <v>0.5483619239315205</v>
      </c>
      <c r="N77" s="47">
        <f t="shared" si="9"/>
        <v>0.82919525726485377</v>
      </c>
      <c r="O77" s="48"/>
      <c r="P77" s="48"/>
    </row>
    <row r="78" spans="1:16" x14ac:dyDescent="0.25">
      <c r="A78" s="153">
        <v>75</v>
      </c>
      <c r="B78" s="173" t="s">
        <v>157</v>
      </c>
      <c r="C78" s="173" t="s">
        <v>173</v>
      </c>
      <c r="D78" s="160" t="s">
        <v>295</v>
      </c>
      <c r="E78" s="173" t="s">
        <v>1166</v>
      </c>
      <c r="F78" s="218">
        <v>1741</v>
      </c>
      <c r="G78" s="219">
        <v>3084989.7250000001</v>
      </c>
      <c r="H78" s="8">
        <v>1066</v>
      </c>
      <c r="I78" s="8">
        <v>2353780</v>
      </c>
      <c r="J78" s="46">
        <f t="shared" si="5"/>
        <v>0.61229178632969561</v>
      </c>
      <c r="K78" s="46">
        <f t="shared" si="6"/>
        <v>0.76297823001663323</v>
      </c>
      <c r="L78" s="50">
        <f t="shared" si="7"/>
        <v>0.18368753589890868</v>
      </c>
      <c r="M78" s="50">
        <f t="shared" si="8"/>
        <v>0.53408476101164326</v>
      </c>
      <c r="N78" s="47">
        <f t="shared" si="9"/>
        <v>0.717772296910552</v>
      </c>
      <c r="O78" s="48"/>
      <c r="P78" s="48"/>
    </row>
    <row r="79" spans="1:16" x14ac:dyDescent="0.25">
      <c r="A79" s="153">
        <v>76</v>
      </c>
      <c r="B79" s="173" t="s">
        <v>157</v>
      </c>
      <c r="C79" s="173" t="s">
        <v>173</v>
      </c>
      <c r="D79" s="160" t="s">
        <v>293</v>
      </c>
      <c r="E79" s="173" t="s">
        <v>294</v>
      </c>
      <c r="F79" s="218">
        <v>1581</v>
      </c>
      <c r="G79" s="219">
        <v>2803091.3</v>
      </c>
      <c r="H79" s="8">
        <v>907</v>
      </c>
      <c r="I79" s="8">
        <v>1487380</v>
      </c>
      <c r="J79" s="46">
        <f t="shared" si="5"/>
        <v>0.57368753953194185</v>
      </c>
      <c r="K79" s="46">
        <f t="shared" si="6"/>
        <v>0.53062131797134116</v>
      </c>
      <c r="L79" s="50">
        <f t="shared" si="7"/>
        <v>0.17210626185958255</v>
      </c>
      <c r="M79" s="50">
        <f t="shared" si="8"/>
        <v>0.37143492257993876</v>
      </c>
      <c r="N79" s="47">
        <f t="shared" si="9"/>
        <v>0.54354118443952126</v>
      </c>
      <c r="O79" s="48"/>
      <c r="P79" s="48"/>
    </row>
    <row r="80" spans="1:16" x14ac:dyDescent="0.25">
      <c r="A80" s="153">
        <v>77</v>
      </c>
      <c r="B80" s="173" t="s">
        <v>157</v>
      </c>
      <c r="C80" s="173" t="s">
        <v>173</v>
      </c>
      <c r="D80" s="160" t="s">
        <v>296</v>
      </c>
      <c r="E80" s="173" t="s">
        <v>297</v>
      </c>
      <c r="F80" s="218">
        <v>1945</v>
      </c>
      <c r="G80" s="219">
        <v>3423805.2250000001</v>
      </c>
      <c r="H80" s="8">
        <v>1373</v>
      </c>
      <c r="I80" s="8">
        <v>2175145</v>
      </c>
      <c r="J80" s="46">
        <f t="shared" si="5"/>
        <v>0.70591259640102832</v>
      </c>
      <c r="K80" s="46">
        <f t="shared" si="6"/>
        <v>0.6353004499547722</v>
      </c>
      <c r="L80" s="50">
        <f t="shared" si="7"/>
        <v>0.21177377892030849</v>
      </c>
      <c r="M80" s="50">
        <f t="shared" si="8"/>
        <v>0.44471031496834051</v>
      </c>
      <c r="N80" s="47">
        <f t="shared" si="9"/>
        <v>0.65648409388864903</v>
      </c>
      <c r="O80" s="48"/>
      <c r="P80" s="48"/>
    </row>
    <row r="81" spans="1:16" x14ac:dyDescent="0.25">
      <c r="A81" s="153">
        <v>78</v>
      </c>
      <c r="B81" s="163" t="s">
        <v>142</v>
      </c>
      <c r="C81" s="161" t="s">
        <v>173</v>
      </c>
      <c r="D81" s="160" t="s">
        <v>300</v>
      </c>
      <c r="E81" s="163" t="s">
        <v>301</v>
      </c>
      <c r="F81" s="218">
        <v>667</v>
      </c>
      <c r="G81" s="219">
        <v>1174908.1499999999</v>
      </c>
      <c r="H81" s="8">
        <v>550</v>
      </c>
      <c r="I81" s="8">
        <v>632100</v>
      </c>
      <c r="J81" s="46">
        <f t="shared" si="5"/>
        <v>0.82458770614692656</v>
      </c>
      <c r="K81" s="46">
        <f t="shared" si="6"/>
        <v>0.5379995023440769</v>
      </c>
      <c r="L81" s="50">
        <f t="shared" si="7"/>
        <v>0.24737631184407796</v>
      </c>
      <c r="M81" s="50">
        <f t="shared" si="8"/>
        <v>0.37659965164085379</v>
      </c>
      <c r="N81" s="47">
        <f t="shared" si="9"/>
        <v>0.62397596348493178</v>
      </c>
      <c r="O81" s="48"/>
      <c r="P81" s="48"/>
    </row>
    <row r="82" spans="1:16" x14ac:dyDescent="0.25">
      <c r="A82" s="153">
        <v>79</v>
      </c>
      <c r="B82" s="163" t="s">
        <v>142</v>
      </c>
      <c r="C82" s="161" t="s">
        <v>173</v>
      </c>
      <c r="D82" s="160" t="s">
        <v>304</v>
      </c>
      <c r="E82" s="163" t="s">
        <v>305</v>
      </c>
      <c r="F82" s="218">
        <v>915</v>
      </c>
      <c r="G82" s="219">
        <v>1619428.15</v>
      </c>
      <c r="H82" s="8">
        <v>778</v>
      </c>
      <c r="I82" s="8">
        <v>972215</v>
      </c>
      <c r="J82" s="46">
        <f t="shared" si="5"/>
        <v>0.85027322404371586</v>
      </c>
      <c r="K82" s="46">
        <f t="shared" si="6"/>
        <v>0.60034463399935345</v>
      </c>
      <c r="L82" s="50">
        <f t="shared" si="7"/>
        <v>0.25508196721311477</v>
      </c>
      <c r="M82" s="50">
        <f t="shared" si="8"/>
        <v>0.42024124379954741</v>
      </c>
      <c r="N82" s="47">
        <f t="shared" si="9"/>
        <v>0.67532321101266213</v>
      </c>
      <c r="O82" s="48"/>
      <c r="P82" s="48"/>
    </row>
    <row r="83" spans="1:16" x14ac:dyDescent="0.25">
      <c r="A83" s="153">
        <v>80</v>
      </c>
      <c r="B83" s="163" t="s">
        <v>142</v>
      </c>
      <c r="C83" s="161" t="s">
        <v>173</v>
      </c>
      <c r="D83" s="160" t="s">
        <v>298</v>
      </c>
      <c r="E83" s="163" t="s">
        <v>299</v>
      </c>
      <c r="F83" s="218">
        <v>392</v>
      </c>
      <c r="G83" s="219">
        <v>689416.97499999998</v>
      </c>
      <c r="H83" s="8">
        <v>334</v>
      </c>
      <c r="I83" s="8">
        <v>373645</v>
      </c>
      <c r="J83" s="46">
        <f t="shared" si="5"/>
        <v>0.85204081632653061</v>
      </c>
      <c r="K83" s="46">
        <f t="shared" si="6"/>
        <v>0.54197243982859578</v>
      </c>
      <c r="L83" s="50">
        <f t="shared" si="7"/>
        <v>0.2556122448979592</v>
      </c>
      <c r="M83" s="50">
        <f t="shared" si="8"/>
        <v>0.37938070788001704</v>
      </c>
      <c r="N83" s="47">
        <f t="shared" si="9"/>
        <v>0.63499295277797629</v>
      </c>
      <c r="O83" s="48"/>
      <c r="P83" s="48"/>
    </row>
    <row r="84" spans="1:16" x14ac:dyDescent="0.25">
      <c r="A84" s="153">
        <v>81</v>
      </c>
      <c r="B84" s="163" t="s">
        <v>142</v>
      </c>
      <c r="C84" s="161" t="s">
        <v>173</v>
      </c>
      <c r="D84" s="160" t="s">
        <v>302</v>
      </c>
      <c r="E84" s="163" t="s">
        <v>303</v>
      </c>
      <c r="F84" s="218">
        <v>640</v>
      </c>
      <c r="G84" s="219">
        <v>1144177.95</v>
      </c>
      <c r="H84" s="8">
        <v>704</v>
      </c>
      <c r="I84" s="8">
        <v>727830</v>
      </c>
      <c r="J84" s="46">
        <f t="shared" si="5"/>
        <v>1.1000000000000001</v>
      </c>
      <c r="K84" s="46">
        <f t="shared" si="6"/>
        <v>0.63611608666291819</v>
      </c>
      <c r="L84" s="50">
        <f t="shared" si="7"/>
        <v>0.3</v>
      </c>
      <c r="M84" s="50">
        <f t="shared" si="8"/>
        <v>0.44528126066404272</v>
      </c>
      <c r="N84" s="47">
        <f t="shared" si="9"/>
        <v>0.74528126066404266</v>
      </c>
      <c r="O84" s="48"/>
      <c r="P84" s="48"/>
    </row>
    <row r="85" spans="1:16" x14ac:dyDescent="0.25">
      <c r="A85" s="153">
        <v>82</v>
      </c>
      <c r="B85" s="163" t="s">
        <v>155</v>
      </c>
      <c r="C85" s="161" t="s">
        <v>173</v>
      </c>
      <c r="D85" s="160" t="s">
        <v>314</v>
      </c>
      <c r="E85" s="163" t="s">
        <v>315</v>
      </c>
      <c r="F85" s="218">
        <v>769</v>
      </c>
      <c r="G85" s="219">
        <v>1384513.05</v>
      </c>
      <c r="H85" s="8">
        <v>960</v>
      </c>
      <c r="I85" s="8">
        <v>1137710</v>
      </c>
      <c r="J85" s="46">
        <f t="shared" si="5"/>
        <v>1.2483745123537062</v>
      </c>
      <c r="K85" s="46">
        <f t="shared" si="6"/>
        <v>0.82174017789142539</v>
      </c>
      <c r="L85" s="50">
        <f t="shared" si="7"/>
        <v>0.3</v>
      </c>
      <c r="M85" s="50">
        <f t="shared" si="8"/>
        <v>0.57521812452399779</v>
      </c>
      <c r="N85" s="47">
        <f t="shared" si="9"/>
        <v>0.87521812452399783</v>
      </c>
      <c r="O85" s="48"/>
      <c r="P85" s="48"/>
    </row>
    <row r="86" spans="1:16" x14ac:dyDescent="0.25">
      <c r="A86" s="153">
        <v>83</v>
      </c>
      <c r="B86" s="163" t="s">
        <v>155</v>
      </c>
      <c r="C86" s="161" t="s">
        <v>173</v>
      </c>
      <c r="D86" s="160" t="s">
        <v>318</v>
      </c>
      <c r="E86" s="163" t="s">
        <v>319</v>
      </c>
      <c r="F86" s="218">
        <v>442</v>
      </c>
      <c r="G86" s="219">
        <v>791006.47499999998</v>
      </c>
      <c r="H86" s="8">
        <v>496</v>
      </c>
      <c r="I86" s="8">
        <v>591015</v>
      </c>
      <c r="J86" s="46">
        <f t="shared" si="5"/>
        <v>1.1221719457013575</v>
      </c>
      <c r="K86" s="46">
        <f t="shared" si="6"/>
        <v>0.7471683465043697</v>
      </c>
      <c r="L86" s="50">
        <f t="shared" si="7"/>
        <v>0.3</v>
      </c>
      <c r="M86" s="50">
        <f t="shared" si="8"/>
        <v>0.52301784255305872</v>
      </c>
      <c r="N86" s="47">
        <f t="shared" si="9"/>
        <v>0.82301784255305876</v>
      </c>
      <c r="O86" s="48"/>
      <c r="P86" s="48"/>
    </row>
    <row r="87" spans="1:16" x14ac:dyDescent="0.25">
      <c r="A87" s="153">
        <v>84</v>
      </c>
      <c r="B87" s="163" t="s">
        <v>155</v>
      </c>
      <c r="C87" s="161" t="s">
        <v>173</v>
      </c>
      <c r="D87" s="160" t="s">
        <v>316</v>
      </c>
      <c r="E87" s="163" t="s">
        <v>317</v>
      </c>
      <c r="F87" s="218">
        <v>493</v>
      </c>
      <c r="G87" s="219">
        <v>884212.85</v>
      </c>
      <c r="H87" s="8">
        <v>487</v>
      </c>
      <c r="I87" s="8">
        <v>534070</v>
      </c>
      <c r="J87" s="46">
        <f t="shared" si="5"/>
        <v>0.9878296146044625</v>
      </c>
      <c r="K87" s="46">
        <f t="shared" si="6"/>
        <v>0.60400615078145492</v>
      </c>
      <c r="L87" s="50">
        <f t="shared" si="7"/>
        <v>0.29634888438133872</v>
      </c>
      <c r="M87" s="50">
        <f t="shared" si="8"/>
        <v>0.42280430554701842</v>
      </c>
      <c r="N87" s="47">
        <f t="shared" si="9"/>
        <v>0.71915318992835719</v>
      </c>
      <c r="O87" s="48"/>
      <c r="P87" s="48"/>
    </row>
    <row r="88" spans="1:16" x14ac:dyDescent="0.25">
      <c r="A88" s="153">
        <v>85</v>
      </c>
      <c r="B88" s="163" t="s">
        <v>146</v>
      </c>
      <c r="C88" s="161" t="s">
        <v>173</v>
      </c>
      <c r="D88" s="160" t="s">
        <v>334</v>
      </c>
      <c r="E88" s="163" t="s">
        <v>1336</v>
      </c>
      <c r="F88" s="218">
        <v>1161</v>
      </c>
      <c r="G88" s="219">
        <v>1957669.325</v>
      </c>
      <c r="H88" s="8">
        <v>744</v>
      </c>
      <c r="I88" s="8">
        <v>1145455</v>
      </c>
      <c r="J88" s="46">
        <f t="shared" si="5"/>
        <v>0.64082687338501287</v>
      </c>
      <c r="K88" s="46">
        <f t="shared" si="6"/>
        <v>0.58511158415377429</v>
      </c>
      <c r="L88" s="50">
        <f t="shared" si="7"/>
        <v>0.19224806201550385</v>
      </c>
      <c r="M88" s="50">
        <f t="shared" si="8"/>
        <v>0.40957810890764196</v>
      </c>
      <c r="N88" s="47">
        <f t="shared" si="9"/>
        <v>0.60182617092314583</v>
      </c>
      <c r="O88" s="48"/>
      <c r="P88" s="48"/>
    </row>
    <row r="89" spans="1:16" x14ac:dyDescent="0.25">
      <c r="A89" s="153">
        <v>86</v>
      </c>
      <c r="B89" s="163" t="s">
        <v>148</v>
      </c>
      <c r="C89" s="161" t="s">
        <v>173</v>
      </c>
      <c r="D89" s="160" t="s">
        <v>345</v>
      </c>
      <c r="E89" s="163" t="s">
        <v>1337</v>
      </c>
      <c r="F89" s="218">
        <v>708</v>
      </c>
      <c r="G89" s="219">
        <v>1282175.5</v>
      </c>
      <c r="H89" s="8">
        <v>670</v>
      </c>
      <c r="I89" s="8">
        <v>746435</v>
      </c>
      <c r="J89" s="46">
        <f t="shared" si="5"/>
        <v>0.9463276836158192</v>
      </c>
      <c r="K89" s="46">
        <f t="shared" si="6"/>
        <v>0.58216289423717738</v>
      </c>
      <c r="L89" s="50">
        <f t="shared" si="7"/>
        <v>0.28389830508474573</v>
      </c>
      <c r="M89" s="50">
        <f t="shared" si="8"/>
        <v>0.40751402596602415</v>
      </c>
      <c r="N89" s="47">
        <f t="shared" si="9"/>
        <v>0.69141233105076982</v>
      </c>
      <c r="O89" s="48"/>
      <c r="P89" s="48"/>
    </row>
    <row r="90" spans="1:16" x14ac:dyDescent="0.25">
      <c r="A90" s="153">
        <v>87</v>
      </c>
      <c r="B90" s="163" t="s">
        <v>148</v>
      </c>
      <c r="C90" s="161" t="s">
        <v>173</v>
      </c>
      <c r="D90" s="160" t="s">
        <v>346</v>
      </c>
      <c r="E90" s="163" t="s">
        <v>347</v>
      </c>
      <c r="F90" s="218">
        <v>1518</v>
      </c>
      <c r="G90" s="219">
        <v>2725265.9</v>
      </c>
      <c r="H90" s="8">
        <v>1469</v>
      </c>
      <c r="I90" s="8">
        <v>1876025</v>
      </c>
      <c r="J90" s="46">
        <f t="shared" si="5"/>
        <v>0.9677206851119895</v>
      </c>
      <c r="K90" s="46">
        <f t="shared" si="6"/>
        <v>0.68838237032210325</v>
      </c>
      <c r="L90" s="50">
        <f t="shared" si="7"/>
        <v>0.29031620553359683</v>
      </c>
      <c r="M90" s="50">
        <f t="shared" si="8"/>
        <v>0.48186765922547226</v>
      </c>
      <c r="N90" s="47">
        <f t="shared" si="9"/>
        <v>0.77218386475906908</v>
      </c>
      <c r="O90" s="48"/>
      <c r="P90" s="48"/>
    </row>
    <row r="91" spans="1:16" x14ac:dyDescent="0.25">
      <c r="A91" s="153">
        <v>88</v>
      </c>
      <c r="B91" s="163" t="s">
        <v>148</v>
      </c>
      <c r="C91" s="161" t="s">
        <v>173</v>
      </c>
      <c r="D91" s="160" t="s">
        <v>343</v>
      </c>
      <c r="E91" s="163" t="s">
        <v>344</v>
      </c>
      <c r="F91" s="218">
        <v>303</v>
      </c>
      <c r="G91" s="219">
        <v>559786.375</v>
      </c>
      <c r="H91" s="8">
        <v>203</v>
      </c>
      <c r="I91" s="8">
        <v>210240</v>
      </c>
      <c r="J91" s="46">
        <f t="shared" si="5"/>
        <v>0.66996699669966997</v>
      </c>
      <c r="K91" s="46">
        <f t="shared" si="6"/>
        <v>0.37557184202634442</v>
      </c>
      <c r="L91" s="50">
        <f t="shared" si="7"/>
        <v>0.20099009900990097</v>
      </c>
      <c r="M91" s="50">
        <f t="shared" si="8"/>
        <v>0.26290028941844107</v>
      </c>
      <c r="N91" s="47">
        <f t="shared" si="9"/>
        <v>0.46389038842834207</v>
      </c>
      <c r="O91" s="48"/>
      <c r="P91" s="48"/>
    </row>
    <row r="92" spans="1:16" x14ac:dyDescent="0.25">
      <c r="A92" s="153">
        <v>89</v>
      </c>
      <c r="B92" s="163" t="s">
        <v>1329</v>
      </c>
      <c r="C92" s="161" t="s">
        <v>173</v>
      </c>
      <c r="D92" s="160" t="s">
        <v>1351</v>
      </c>
      <c r="E92" s="163" t="s">
        <v>1352</v>
      </c>
      <c r="F92" s="218">
        <v>1090</v>
      </c>
      <c r="G92" s="219">
        <v>1928933.45</v>
      </c>
      <c r="H92" s="8">
        <v>1254</v>
      </c>
      <c r="I92" s="8">
        <v>1467525</v>
      </c>
      <c r="J92" s="46">
        <f t="shared" si="5"/>
        <v>1.1504587155963302</v>
      </c>
      <c r="K92" s="46">
        <f t="shared" si="6"/>
        <v>0.7607960761943342</v>
      </c>
      <c r="L92" s="50">
        <f t="shared" si="7"/>
        <v>0.3</v>
      </c>
      <c r="M92" s="50">
        <f t="shared" si="8"/>
        <v>0.53255725333603388</v>
      </c>
      <c r="N92" s="47">
        <f t="shared" si="9"/>
        <v>0.83255725333603392</v>
      </c>
      <c r="O92" s="48"/>
      <c r="P92" s="48"/>
    </row>
    <row r="93" spans="1:16" x14ac:dyDescent="0.25">
      <c r="A93" s="153">
        <v>90</v>
      </c>
      <c r="B93" s="163" t="s">
        <v>1329</v>
      </c>
      <c r="C93" s="161" t="s">
        <v>173</v>
      </c>
      <c r="D93" s="160" t="s">
        <v>307</v>
      </c>
      <c r="E93" s="163" t="s">
        <v>1338</v>
      </c>
      <c r="F93" s="218">
        <v>1405</v>
      </c>
      <c r="G93" s="219">
        <v>2492161</v>
      </c>
      <c r="H93" s="8">
        <v>1551</v>
      </c>
      <c r="I93" s="8">
        <v>1696670</v>
      </c>
      <c r="J93" s="46">
        <f t="shared" si="5"/>
        <v>1.1039145907473309</v>
      </c>
      <c r="K93" s="46">
        <f t="shared" si="6"/>
        <v>0.68080272502458705</v>
      </c>
      <c r="L93" s="50">
        <f t="shared" si="7"/>
        <v>0.3</v>
      </c>
      <c r="M93" s="50">
        <f t="shared" si="8"/>
        <v>0.47656190751721089</v>
      </c>
      <c r="N93" s="47">
        <f t="shared" si="9"/>
        <v>0.77656190751721088</v>
      </c>
      <c r="O93" s="48"/>
      <c r="P93" s="48"/>
    </row>
    <row r="94" spans="1:16" x14ac:dyDescent="0.25">
      <c r="A94" s="153">
        <v>91</v>
      </c>
      <c r="B94" s="163" t="s">
        <v>1329</v>
      </c>
      <c r="C94" s="161" t="s">
        <v>173</v>
      </c>
      <c r="D94" s="160" t="s">
        <v>312</v>
      </c>
      <c r="E94" s="163" t="s">
        <v>313</v>
      </c>
      <c r="F94" s="218">
        <v>622</v>
      </c>
      <c r="G94" s="219">
        <v>1119726.7749999999</v>
      </c>
      <c r="H94" s="8">
        <v>497</v>
      </c>
      <c r="I94" s="8">
        <v>696060</v>
      </c>
      <c r="J94" s="46">
        <f t="shared" si="5"/>
        <v>0.79903536977491962</v>
      </c>
      <c r="K94" s="46">
        <f t="shared" si="6"/>
        <v>0.62163379097548155</v>
      </c>
      <c r="L94" s="50">
        <f t="shared" si="7"/>
        <v>0.23971061093247586</v>
      </c>
      <c r="M94" s="50">
        <f t="shared" si="8"/>
        <v>0.43514365368283708</v>
      </c>
      <c r="N94" s="47">
        <f t="shared" si="9"/>
        <v>0.67485426461531295</v>
      </c>
      <c r="O94" s="48"/>
      <c r="P94" s="48"/>
    </row>
    <row r="95" spans="1:16" x14ac:dyDescent="0.25">
      <c r="A95" s="153">
        <v>92</v>
      </c>
      <c r="B95" s="163" t="s">
        <v>1329</v>
      </c>
      <c r="C95" s="161" t="s">
        <v>173</v>
      </c>
      <c r="D95" s="160" t="s">
        <v>308</v>
      </c>
      <c r="E95" s="163" t="s">
        <v>309</v>
      </c>
      <c r="F95" s="218">
        <v>2079</v>
      </c>
      <c r="G95" s="219">
        <v>3680201.3</v>
      </c>
      <c r="H95" s="8">
        <v>1204</v>
      </c>
      <c r="I95" s="8">
        <v>1481885</v>
      </c>
      <c r="J95" s="46">
        <f t="shared" si="5"/>
        <v>0.57912457912457915</v>
      </c>
      <c r="K95" s="46">
        <f t="shared" si="6"/>
        <v>0.40266411513957134</v>
      </c>
      <c r="L95" s="50">
        <f t="shared" si="7"/>
        <v>0.17373737373737375</v>
      </c>
      <c r="M95" s="50">
        <f t="shared" si="8"/>
        <v>0.28186488059769993</v>
      </c>
      <c r="N95" s="47">
        <f t="shared" si="9"/>
        <v>0.45560225433507368</v>
      </c>
      <c r="O95" s="48"/>
      <c r="P95" s="48"/>
    </row>
    <row r="96" spans="1:16" x14ac:dyDescent="0.25">
      <c r="A96" s="153">
        <v>93</v>
      </c>
      <c r="B96" s="163" t="s">
        <v>149</v>
      </c>
      <c r="C96" s="161" t="s">
        <v>173</v>
      </c>
      <c r="D96" s="160" t="s">
        <v>1339</v>
      </c>
      <c r="E96" s="163" t="s">
        <v>1340</v>
      </c>
      <c r="F96" s="218">
        <v>2090</v>
      </c>
      <c r="G96" s="219">
        <v>3707205.3250000002</v>
      </c>
      <c r="H96" s="8">
        <v>999</v>
      </c>
      <c r="I96" s="8">
        <v>2006445</v>
      </c>
      <c r="J96" s="46">
        <f t="shared" si="5"/>
        <v>0.47799043062200958</v>
      </c>
      <c r="K96" s="46">
        <f t="shared" si="6"/>
        <v>0.54122845218992555</v>
      </c>
      <c r="L96" s="50">
        <f t="shared" si="7"/>
        <v>0.14339712918660286</v>
      </c>
      <c r="M96" s="50">
        <f t="shared" si="8"/>
        <v>0.37885991653294787</v>
      </c>
      <c r="N96" s="47">
        <f t="shared" si="9"/>
        <v>0.52225704571955078</v>
      </c>
      <c r="O96" s="48"/>
      <c r="P96" s="48"/>
    </row>
    <row r="97" spans="1:16" x14ac:dyDescent="0.25">
      <c r="A97" s="153">
        <v>94</v>
      </c>
      <c r="B97" s="163" t="s">
        <v>149</v>
      </c>
      <c r="C97" s="161" t="s">
        <v>173</v>
      </c>
      <c r="D97" s="160" t="s">
        <v>1080</v>
      </c>
      <c r="E97" s="163" t="s">
        <v>348</v>
      </c>
      <c r="F97" s="218">
        <v>1015</v>
      </c>
      <c r="G97" s="219">
        <v>1816211.875</v>
      </c>
      <c r="H97" s="8">
        <v>636</v>
      </c>
      <c r="I97" s="8">
        <v>1099840</v>
      </c>
      <c r="J97" s="46">
        <f t="shared" si="5"/>
        <v>0.62660098522167484</v>
      </c>
      <c r="K97" s="46">
        <f t="shared" si="6"/>
        <v>0.60556811412765377</v>
      </c>
      <c r="L97" s="50">
        <f t="shared" si="7"/>
        <v>0.18798029556650245</v>
      </c>
      <c r="M97" s="50">
        <f t="shared" si="8"/>
        <v>0.42389767988935761</v>
      </c>
      <c r="N97" s="47">
        <f t="shared" si="9"/>
        <v>0.61187797545586009</v>
      </c>
      <c r="O97" s="48"/>
      <c r="P97" s="48"/>
    </row>
    <row r="98" spans="1:16" x14ac:dyDescent="0.25">
      <c r="A98" s="153">
        <v>95</v>
      </c>
      <c r="B98" s="163" t="s">
        <v>149</v>
      </c>
      <c r="C98" s="161" t="s">
        <v>173</v>
      </c>
      <c r="D98" s="160" t="s">
        <v>1079</v>
      </c>
      <c r="E98" s="163" t="s">
        <v>1318</v>
      </c>
      <c r="F98" s="218">
        <v>1213</v>
      </c>
      <c r="G98" s="219">
        <v>2138089.5249999999</v>
      </c>
      <c r="H98" s="8">
        <v>501</v>
      </c>
      <c r="I98" s="8">
        <v>966890</v>
      </c>
      <c r="J98" s="46">
        <f t="shared" si="5"/>
        <v>0.41302555647155814</v>
      </c>
      <c r="K98" s="46">
        <f t="shared" si="6"/>
        <v>0.45222147561851977</v>
      </c>
      <c r="L98" s="50">
        <f t="shared" si="7"/>
        <v>0.12390766694146743</v>
      </c>
      <c r="M98" s="50">
        <f t="shared" si="8"/>
        <v>0.31655503293296383</v>
      </c>
      <c r="N98" s="47">
        <f t="shared" si="9"/>
        <v>0.44046269987443126</v>
      </c>
      <c r="O98" s="48"/>
      <c r="P98" s="48"/>
    </row>
    <row r="99" spans="1:16" x14ac:dyDescent="0.25">
      <c r="A99" s="153">
        <v>96</v>
      </c>
      <c r="B99" s="163" t="s">
        <v>1082</v>
      </c>
      <c r="C99" s="161" t="s">
        <v>173</v>
      </c>
      <c r="D99" s="160" t="s">
        <v>1192</v>
      </c>
      <c r="E99" s="163" t="s">
        <v>1341</v>
      </c>
      <c r="F99" s="218">
        <v>924</v>
      </c>
      <c r="G99" s="219">
        <v>1632977.175</v>
      </c>
      <c r="H99" s="8">
        <v>608</v>
      </c>
      <c r="I99" s="8">
        <v>847660</v>
      </c>
      <c r="J99" s="46">
        <f t="shared" si="5"/>
        <v>0.65800865800865804</v>
      </c>
      <c r="K99" s="46">
        <f t="shared" si="6"/>
        <v>0.51908870067335755</v>
      </c>
      <c r="L99" s="50">
        <f t="shared" si="7"/>
        <v>0.19740259740259741</v>
      </c>
      <c r="M99" s="50">
        <f t="shared" si="8"/>
        <v>0.36336209047135026</v>
      </c>
      <c r="N99" s="47">
        <f t="shared" si="9"/>
        <v>0.56076468787394762</v>
      </c>
      <c r="O99" s="48"/>
      <c r="P99" s="48"/>
    </row>
    <row r="100" spans="1:16" x14ac:dyDescent="0.25">
      <c r="A100" s="153">
        <v>97</v>
      </c>
      <c r="B100" s="163" t="s">
        <v>1082</v>
      </c>
      <c r="C100" s="161" t="s">
        <v>173</v>
      </c>
      <c r="D100" s="160" t="s">
        <v>1193</v>
      </c>
      <c r="E100" s="163" t="s">
        <v>1319</v>
      </c>
      <c r="F100" s="218">
        <v>965</v>
      </c>
      <c r="G100" s="219">
        <v>1717974.5249999999</v>
      </c>
      <c r="H100" s="8">
        <v>546</v>
      </c>
      <c r="I100" s="8">
        <v>890825</v>
      </c>
      <c r="J100" s="46">
        <f t="shared" si="5"/>
        <v>0.5658031088082901</v>
      </c>
      <c r="K100" s="46">
        <f t="shared" si="6"/>
        <v>0.5185321359756484</v>
      </c>
      <c r="L100" s="50">
        <f t="shared" si="7"/>
        <v>0.16974093264248702</v>
      </c>
      <c r="M100" s="50">
        <f t="shared" si="8"/>
        <v>0.36297249518295388</v>
      </c>
      <c r="N100" s="47">
        <f t="shared" si="9"/>
        <v>0.53271342782544084</v>
      </c>
      <c r="O100" s="48"/>
      <c r="P100" s="48"/>
    </row>
    <row r="101" spans="1:16" x14ac:dyDescent="0.25">
      <c r="A101" s="153">
        <v>98</v>
      </c>
      <c r="B101" s="163" t="s">
        <v>150</v>
      </c>
      <c r="C101" s="161" t="s">
        <v>173</v>
      </c>
      <c r="D101" s="160" t="s">
        <v>1195</v>
      </c>
      <c r="E101" s="163" t="s">
        <v>397</v>
      </c>
      <c r="F101" s="218">
        <v>1604</v>
      </c>
      <c r="G101" s="219">
        <v>2846802.4750000001</v>
      </c>
      <c r="H101" s="8">
        <v>748</v>
      </c>
      <c r="I101" s="8">
        <v>1214525</v>
      </c>
      <c r="J101" s="46">
        <f t="shared" si="5"/>
        <v>0.46633416458852867</v>
      </c>
      <c r="K101" s="46">
        <f t="shared" si="6"/>
        <v>0.42662777297184973</v>
      </c>
      <c r="L101" s="50">
        <f t="shared" si="7"/>
        <v>0.13990024937655859</v>
      </c>
      <c r="M101" s="50">
        <f t="shared" si="8"/>
        <v>0.29863944108029478</v>
      </c>
      <c r="N101" s="47">
        <f t="shared" si="9"/>
        <v>0.43853969045685337</v>
      </c>
      <c r="O101" s="48"/>
      <c r="P101" s="48"/>
    </row>
    <row r="102" spans="1:16" x14ac:dyDescent="0.25">
      <c r="A102" s="153">
        <v>99</v>
      </c>
      <c r="B102" s="163" t="s">
        <v>150</v>
      </c>
      <c r="C102" s="161" t="s">
        <v>173</v>
      </c>
      <c r="D102" s="160" t="s">
        <v>1196</v>
      </c>
      <c r="E102" s="163" t="s">
        <v>1021</v>
      </c>
      <c r="F102" s="218">
        <v>1388</v>
      </c>
      <c r="G102" s="219">
        <v>2465729.8250000002</v>
      </c>
      <c r="H102" s="8">
        <v>596</v>
      </c>
      <c r="I102" s="8">
        <v>882185</v>
      </c>
      <c r="J102" s="46">
        <f t="shared" si="5"/>
        <v>0.42939481268011526</v>
      </c>
      <c r="K102" s="46">
        <f t="shared" si="6"/>
        <v>0.35777845206540415</v>
      </c>
      <c r="L102" s="50">
        <f t="shared" si="7"/>
        <v>0.12881844380403457</v>
      </c>
      <c r="M102" s="50">
        <f t="shared" si="8"/>
        <v>0.25044491644578287</v>
      </c>
      <c r="N102" s="47">
        <f t="shared" si="9"/>
        <v>0.37926336024981744</v>
      </c>
      <c r="O102" s="48"/>
      <c r="P102" s="48"/>
    </row>
    <row r="103" spans="1:16" x14ac:dyDescent="0.25">
      <c r="A103" s="153">
        <v>100</v>
      </c>
      <c r="B103" s="163" t="s">
        <v>150</v>
      </c>
      <c r="C103" s="161" t="s">
        <v>173</v>
      </c>
      <c r="D103" s="160" t="s">
        <v>1194</v>
      </c>
      <c r="E103" s="163" t="s">
        <v>1274</v>
      </c>
      <c r="F103" s="218">
        <v>2347</v>
      </c>
      <c r="G103" s="219">
        <v>4169594.35</v>
      </c>
      <c r="H103" s="8">
        <v>1111</v>
      </c>
      <c r="I103" s="8">
        <v>1846690</v>
      </c>
      <c r="J103" s="46">
        <f t="shared" si="5"/>
        <v>0.4733702599062633</v>
      </c>
      <c r="K103" s="46">
        <f t="shared" si="6"/>
        <v>0.44289440290516507</v>
      </c>
      <c r="L103" s="50">
        <f t="shared" si="7"/>
        <v>0.14201107797187898</v>
      </c>
      <c r="M103" s="50">
        <f t="shared" si="8"/>
        <v>0.31002608203361554</v>
      </c>
      <c r="N103" s="47">
        <f t="shared" si="9"/>
        <v>0.45203716000549454</v>
      </c>
      <c r="O103" s="48"/>
      <c r="P103" s="48"/>
    </row>
    <row r="104" spans="1:16" x14ac:dyDescent="0.25">
      <c r="A104" s="153">
        <v>101</v>
      </c>
      <c r="B104" s="163" t="s">
        <v>145</v>
      </c>
      <c r="C104" s="161" t="s">
        <v>173</v>
      </c>
      <c r="D104" s="160" t="s">
        <v>323</v>
      </c>
      <c r="E104" s="163" t="s">
        <v>324</v>
      </c>
      <c r="F104" s="218">
        <v>1210</v>
      </c>
      <c r="G104" s="219">
        <v>2139899.5249999999</v>
      </c>
      <c r="H104" s="8">
        <v>645</v>
      </c>
      <c r="I104" s="8">
        <v>1242240</v>
      </c>
      <c r="J104" s="46">
        <f t="shared" si="5"/>
        <v>0.53305785123966942</v>
      </c>
      <c r="K104" s="46">
        <f t="shared" si="6"/>
        <v>0.58051323694742163</v>
      </c>
      <c r="L104" s="50">
        <f t="shared" si="7"/>
        <v>0.15991735537190083</v>
      </c>
      <c r="M104" s="50">
        <f t="shared" si="8"/>
        <v>0.4063592658631951</v>
      </c>
      <c r="N104" s="47">
        <f t="shared" si="9"/>
        <v>0.56627662123509592</v>
      </c>
      <c r="O104" s="48"/>
      <c r="P104" s="48"/>
    </row>
    <row r="105" spans="1:16" ht="17.25" customHeight="1" x14ac:dyDescent="0.25">
      <c r="A105" s="153">
        <v>102</v>
      </c>
      <c r="B105" s="163" t="s">
        <v>145</v>
      </c>
      <c r="C105" s="161" t="s">
        <v>173</v>
      </c>
      <c r="D105" s="160" t="s">
        <v>327</v>
      </c>
      <c r="E105" s="163" t="s">
        <v>1320</v>
      </c>
      <c r="F105" s="218">
        <v>1616</v>
      </c>
      <c r="G105" s="219">
        <v>2857263.65</v>
      </c>
      <c r="H105" s="8">
        <v>758</v>
      </c>
      <c r="I105" s="8">
        <v>1430710</v>
      </c>
      <c r="J105" s="50">
        <f t="shared" si="5"/>
        <v>0.46905940594059403</v>
      </c>
      <c r="K105" s="50">
        <f t="shared" si="6"/>
        <v>0.50072733050028484</v>
      </c>
      <c r="L105" s="50">
        <f t="shared" si="7"/>
        <v>0.1407178217821782</v>
      </c>
      <c r="M105" s="50">
        <f t="shared" si="8"/>
        <v>0.35050913135019934</v>
      </c>
      <c r="N105" s="146">
        <f t="shared" si="9"/>
        <v>0.49122695313237752</v>
      </c>
      <c r="O105" s="48"/>
      <c r="P105" s="48"/>
    </row>
    <row r="106" spans="1:16" x14ac:dyDescent="0.25">
      <c r="A106" s="153">
        <v>103</v>
      </c>
      <c r="B106" s="163" t="s">
        <v>145</v>
      </c>
      <c r="C106" s="161" t="s">
        <v>173</v>
      </c>
      <c r="D106" s="160" t="s">
        <v>331</v>
      </c>
      <c r="E106" s="163" t="s">
        <v>332</v>
      </c>
      <c r="F106" s="218">
        <v>801</v>
      </c>
      <c r="G106" s="219">
        <v>1411823.25</v>
      </c>
      <c r="H106" s="8">
        <v>431</v>
      </c>
      <c r="I106" s="8">
        <v>615540</v>
      </c>
      <c r="J106" s="46">
        <f t="shared" si="5"/>
        <v>0.53807740324594255</v>
      </c>
      <c r="K106" s="46">
        <f t="shared" si="6"/>
        <v>0.43598942006373675</v>
      </c>
      <c r="L106" s="50">
        <f t="shared" si="7"/>
        <v>0.16142322097378276</v>
      </c>
      <c r="M106" s="50">
        <f t="shared" si="8"/>
        <v>0.30519259404461568</v>
      </c>
      <c r="N106" s="47">
        <f t="shared" si="9"/>
        <v>0.46661581501839844</v>
      </c>
      <c r="O106" s="48"/>
      <c r="P106" s="48"/>
    </row>
    <row r="107" spans="1:16" x14ac:dyDescent="0.25">
      <c r="A107" s="153">
        <v>104</v>
      </c>
      <c r="B107" s="163" t="s">
        <v>145</v>
      </c>
      <c r="C107" s="161" t="s">
        <v>173</v>
      </c>
      <c r="D107" s="160" t="s">
        <v>333</v>
      </c>
      <c r="E107" s="163" t="s">
        <v>1167</v>
      </c>
      <c r="F107" s="218">
        <v>772</v>
      </c>
      <c r="G107" s="219">
        <v>1373413.05</v>
      </c>
      <c r="H107" s="8">
        <v>706</v>
      </c>
      <c r="I107" s="8">
        <v>1181535</v>
      </c>
      <c r="J107" s="46">
        <f t="shared" si="5"/>
        <v>0.91450777202072542</v>
      </c>
      <c r="K107" s="46">
        <f t="shared" si="6"/>
        <v>0.86029108286105183</v>
      </c>
      <c r="L107" s="50">
        <f t="shared" si="7"/>
        <v>0.27435233160621764</v>
      </c>
      <c r="M107" s="50">
        <f t="shared" si="8"/>
        <v>0.60220375800273629</v>
      </c>
      <c r="N107" s="47">
        <f t="shared" si="9"/>
        <v>0.87655608960895393</v>
      </c>
      <c r="O107" s="48"/>
      <c r="P107" s="48"/>
    </row>
    <row r="108" spans="1:16" x14ac:dyDescent="0.25">
      <c r="A108" s="153">
        <v>105</v>
      </c>
      <c r="B108" s="163" t="s">
        <v>145</v>
      </c>
      <c r="C108" s="161" t="s">
        <v>173</v>
      </c>
      <c r="D108" s="160" t="s">
        <v>325</v>
      </c>
      <c r="E108" s="163" t="s">
        <v>1365</v>
      </c>
      <c r="F108" s="218">
        <v>772</v>
      </c>
      <c r="G108" s="219">
        <v>1373413.05</v>
      </c>
      <c r="H108" s="8">
        <v>640</v>
      </c>
      <c r="I108" s="8">
        <v>994570</v>
      </c>
      <c r="J108" s="46">
        <f t="shared" si="5"/>
        <v>0.82901554404145072</v>
      </c>
      <c r="K108" s="46">
        <f t="shared" si="6"/>
        <v>0.72415942166852132</v>
      </c>
      <c r="L108" s="50">
        <f t="shared" si="7"/>
        <v>0.2487046632124352</v>
      </c>
      <c r="M108" s="50">
        <f t="shared" si="8"/>
        <v>0.50691159516796491</v>
      </c>
      <c r="N108" s="47">
        <f t="shared" si="9"/>
        <v>0.75561625838040014</v>
      </c>
      <c r="O108" s="48"/>
      <c r="P108" s="48"/>
    </row>
    <row r="109" spans="1:16" x14ac:dyDescent="0.25">
      <c r="A109" s="153">
        <v>106</v>
      </c>
      <c r="B109" s="163" t="s">
        <v>145</v>
      </c>
      <c r="C109" s="161" t="s">
        <v>173</v>
      </c>
      <c r="D109" s="160" t="s">
        <v>329</v>
      </c>
      <c r="E109" s="163" t="s">
        <v>1435</v>
      </c>
      <c r="F109" s="218">
        <v>740</v>
      </c>
      <c r="G109" s="219">
        <v>1323572.8500000001</v>
      </c>
      <c r="H109" s="8">
        <v>517</v>
      </c>
      <c r="I109" s="8">
        <v>832875</v>
      </c>
      <c r="J109" s="46">
        <f t="shared" si="5"/>
        <v>0.69864864864864862</v>
      </c>
      <c r="K109" s="46">
        <f t="shared" si="6"/>
        <v>0.6292626809321451</v>
      </c>
      <c r="L109" s="50">
        <f t="shared" si="7"/>
        <v>0.20959459459459459</v>
      </c>
      <c r="M109" s="50">
        <f t="shared" si="8"/>
        <v>0.44048387665250155</v>
      </c>
      <c r="N109" s="47">
        <f t="shared" si="9"/>
        <v>0.65007847124709617</v>
      </c>
      <c r="O109" s="48"/>
      <c r="P109" s="48"/>
    </row>
    <row r="110" spans="1:16" x14ac:dyDescent="0.25">
      <c r="A110" s="153">
        <v>107</v>
      </c>
      <c r="B110" s="174" t="s">
        <v>152</v>
      </c>
      <c r="C110" s="174" t="s">
        <v>173</v>
      </c>
      <c r="D110" s="160" t="s">
        <v>350</v>
      </c>
      <c r="E110" s="174" t="s">
        <v>351</v>
      </c>
      <c r="F110" s="218">
        <v>616</v>
      </c>
      <c r="G110" s="219">
        <v>1098576.7749999999</v>
      </c>
      <c r="H110" s="8">
        <v>856</v>
      </c>
      <c r="I110" s="8">
        <v>957400</v>
      </c>
      <c r="J110" s="46">
        <f t="shared" si="5"/>
        <v>1.3896103896103895</v>
      </c>
      <c r="K110" s="46">
        <f t="shared" si="6"/>
        <v>0.8714912073396055</v>
      </c>
      <c r="L110" s="50">
        <f t="shared" si="7"/>
        <v>0.3</v>
      </c>
      <c r="M110" s="50">
        <f t="shared" si="8"/>
        <v>0.61004384513772381</v>
      </c>
      <c r="N110" s="47">
        <f t="shared" si="9"/>
        <v>0.91004384513772374</v>
      </c>
      <c r="O110" s="48"/>
      <c r="P110" s="48"/>
    </row>
    <row r="111" spans="1:16" x14ac:dyDescent="0.25">
      <c r="A111" s="153">
        <v>108</v>
      </c>
      <c r="B111" s="174" t="s">
        <v>152</v>
      </c>
      <c r="C111" s="174" t="s">
        <v>173</v>
      </c>
      <c r="D111" s="160" t="s">
        <v>354</v>
      </c>
      <c r="E111" s="174" t="s">
        <v>353</v>
      </c>
      <c r="F111" s="218">
        <v>597</v>
      </c>
      <c r="G111" s="219">
        <v>1053850.6000000001</v>
      </c>
      <c r="H111" s="8">
        <v>611</v>
      </c>
      <c r="I111" s="8">
        <v>790995</v>
      </c>
      <c r="J111" s="46">
        <f t="shared" si="5"/>
        <v>1.0234505862646566</v>
      </c>
      <c r="K111" s="46">
        <f t="shared" si="6"/>
        <v>0.7505760304164556</v>
      </c>
      <c r="L111" s="50">
        <f t="shared" si="7"/>
        <v>0.3</v>
      </c>
      <c r="M111" s="50">
        <f t="shared" si="8"/>
        <v>0.52540322129151884</v>
      </c>
      <c r="N111" s="47">
        <f t="shared" si="9"/>
        <v>0.82540322129151877</v>
      </c>
      <c r="O111" s="48"/>
      <c r="P111" s="48"/>
    </row>
    <row r="112" spans="1:16" x14ac:dyDescent="0.25">
      <c r="A112" s="153">
        <v>109</v>
      </c>
      <c r="B112" s="174" t="s">
        <v>152</v>
      </c>
      <c r="C112" s="174" t="s">
        <v>173</v>
      </c>
      <c r="D112" s="160" t="s">
        <v>352</v>
      </c>
      <c r="E112" s="174" t="s">
        <v>1386</v>
      </c>
      <c r="F112" s="218">
        <v>842</v>
      </c>
      <c r="G112" s="219">
        <v>1509581.575</v>
      </c>
      <c r="H112" s="8">
        <v>780</v>
      </c>
      <c r="I112" s="8">
        <v>1184195</v>
      </c>
      <c r="J112" s="46">
        <f t="shared" si="5"/>
        <v>0.92636579572446553</v>
      </c>
      <c r="K112" s="46">
        <f t="shared" si="6"/>
        <v>0.78445247319609079</v>
      </c>
      <c r="L112" s="50">
        <f t="shared" si="7"/>
        <v>0.27790973871733965</v>
      </c>
      <c r="M112" s="50">
        <f t="shared" si="8"/>
        <v>0.54911673123726357</v>
      </c>
      <c r="N112" s="47">
        <f t="shared" si="9"/>
        <v>0.82702646995460327</v>
      </c>
      <c r="O112" s="48"/>
      <c r="P112" s="48"/>
    </row>
    <row r="113" spans="1:16" x14ac:dyDescent="0.25">
      <c r="A113" s="153">
        <v>110</v>
      </c>
      <c r="B113" s="174" t="s">
        <v>153</v>
      </c>
      <c r="C113" s="174" t="s">
        <v>173</v>
      </c>
      <c r="D113" s="160" t="s">
        <v>355</v>
      </c>
      <c r="E113" s="174" t="s">
        <v>356</v>
      </c>
      <c r="F113" s="218">
        <v>979</v>
      </c>
      <c r="G113" s="219">
        <v>1731235.7</v>
      </c>
      <c r="H113" s="8">
        <v>755</v>
      </c>
      <c r="I113" s="8">
        <v>1181025</v>
      </c>
      <c r="J113" s="46">
        <f t="shared" si="5"/>
        <v>0.77119509703779365</v>
      </c>
      <c r="K113" s="46">
        <f t="shared" si="6"/>
        <v>0.68218614022342539</v>
      </c>
      <c r="L113" s="50">
        <f t="shared" si="7"/>
        <v>0.23135852911133808</v>
      </c>
      <c r="M113" s="50">
        <f t="shared" si="8"/>
        <v>0.47753029815639775</v>
      </c>
      <c r="N113" s="47">
        <f t="shared" si="9"/>
        <v>0.70888882726773583</v>
      </c>
      <c r="O113" s="48"/>
      <c r="P113" s="48"/>
    </row>
    <row r="114" spans="1:16" x14ac:dyDescent="0.25">
      <c r="A114" s="153">
        <v>111</v>
      </c>
      <c r="B114" s="174" t="s">
        <v>153</v>
      </c>
      <c r="C114" s="174" t="s">
        <v>173</v>
      </c>
      <c r="D114" s="160" t="s">
        <v>357</v>
      </c>
      <c r="E114" s="174" t="s">
        <v>1387</v>
      </c>
      <c r="F114" s="218">
        <v>1440</v>
      </c>
      <c r="G114" s="219">
        <v>2552186.2000000002</v>
      </c>
      <c r="H114" s="8">
        <v>1204</v>
      </c>
      <c r="I114" s="8">
        <v>1697265</v>
      </c>
      <c r="J114" s="46">
        <f t="shared" si="5"/>
        <v>0.83611111111111114</v>
      </c>
      <c r="K114" s="46">
        <f t="shared" si="6"/>
        <v>0.6650239704297437</v>
      </c>
      <c r="L114" s="50">
        <f t="shared" si="7"/>
        <v>0.25083333333333335</v>
      </c>
      <c r="M114" s="50">
        <f t="shared" si="8"/>
        <v>0.46551677930082058</v>
      </c>
      <c r="N114" s="47">
        <f t="shared" si="9"/>
        <v>0.71635011263415393</v>
      </c>
      <c r="O114" s="48"/>
      <c r="P114" s="48"/>
    </row>
    <row r="115" spans="1:16" x14ac:dyDescent="0.25">
      <c r="A115" s="153">
        <v>112</v>
      </c>
      <c r="B115" s="174" t="s">
        <v>153</v>
      </c>
      <c r="C115" s="174" t="s">
        <v>173</v>
      </c>
      <c r="D115" s="160" t="s">
        <v>359</v>
      </c>
      <c r="E115" s="174" t="s">
        <v>360</v>
      </c>
      <c r="F115" s="218">
        <v>1475</v>
      </c>
      <c r="G115" s="219">
        <v>2603018.5499999998</v>
      </c>
      <c r="H115" s="8">
        <v>1581</v>
      </c>
      <c r="I115" s="8">
        <v>2227410</v>
      </c>
      <c r="J115" s="46">
        <f t="shared" si="5"/>
        <v>1.071864406779661</v>
      </c>
      <c r="K115" s="46">
        <f t="shared" si="6"/>
        <v>0.85570269946789279</v>
      </c>
      <c r="L115" s="50">
        <f t="shared" si="7"/>
        <v>0.3</v>
      </c>
      <c r="M115" s="50">
        <f t="shared" si="8"/>
        <v>0.59899188962752492</v>
      </c>
      <c r="N115" s="47">
        <f t="shared" si="9"/>
        <v>0.89899188962752485</v>
      </c>
      <c r="O115" s="48"/>
      <c r="P115" s="48"/>
    </row>
    <row r="116" spans="1:16" x14ac:dyDescent="0.25">
      <c r="A116" s="153">
        <v>113</v>
      </c>
      <c r="B116" s="174" t="s">
        <v>154</v>
      </c>
      <c r="C116" s="174" t="s">
        <v>173</v>
      </c>
      <c r="D116" s="160" t="s">
        <v>361</v>
      </c>
      <c r="E116" s="174" t="s">
        <v>1267</v>
      </c>
      <c r="F116" s="218">
        <v>2014</v>
      </c>
      <c r="G116" s="219">
        <v>3556132.7749999999</v>
      </c>
      <c r="H116" s="8">
        <v>1379</v>
      </c>
      <c r="I116" s="8">
        <v>1831205</v>
      </c>
      <c r="J116" s="46">
        <f t="shared" si="5"/>
        <v>0.68470705064548165</v>
      </c>
      <c r="K116" s="46">
        <f t="shared" si="6"/>
        <v>0.51494280890566579</v>
      </c>
      <c r="L116" s="50">
        <f t="shared" si="7"/>
        <v>0.2054121151936445</v>
      </c>
      <c r="M116" s="50">
        <f t="shared" si="8"/>
        <v>0.36045996623396603</v>
      </c>
      <c r="N116" s="47">
        <f t="shared" si="9"/>
        <v>0.56587208142761058</v>
      </c>
      <c r="O116" s="48"/>
      <c r="P116" s="48"/>
    </row>
    <row r="117" spans="1:16" x14ac:dyDescent="0.25">
      <c r="A117" s="153">
        <v>114</v>
      </c>
      <c r="B117" s="174" t="s">
        <v>154</v>
      </c>
      <c r="C117" s="174" t="s">
        <v>173</v>
      </c>
      <c r="D117" s="160" t="s">
        <v>363</v>
      </c>
      <c r="E117" s="174" t="s">
        <v>1371</v>
      </c>
      <c r="F117" s="218">
        <v>619</v>
      </c>
      <c r="G117" s="219">
        <v>1103946.7749999999</v>
      </c>
      <c r="H117" s="8">
        <v>177</v>
      </c>
      <c r="I117" s="8">
        <v>222055</v>
      </c>
      <c r="J117" s="46">
        <f t="shared" si="5"/>
        <v>0.28594507269789982</v>
      </c>
      <c r="K117" s="46">
        <f t="shared" si="6"/>
        <v>0.20114647284512427</v>
      </c>
      <c r="L117" s="50">
        <f t="shared" si="7"/>
        <v>8.5783521809369948E-2</v>
      </c>
      <c r="M117" s="50">
        <f t="shared" si="8"/>
        <v>0.14080253099158699</v>
      </c>
      <c r="N117" s="47">
        <f t="shared" si="9"/>
        <v>0.22658605280095695</v>
      </c>
      <c r="O117" s="48"/>
      <c r="P117" s="48"/>
    </row>
    <row r="118" spans="1:16" x14ac:dyDescent="0.25">
      <c r="A118" s="153">
        <v>115</v>
      </c>
      <c r="B118" s="174" t="s">
        <v>154</v>
      </c>
      <c r="C118" s="174" t="s">
        <v>173</v>
      </c>
      <c r="D118" s="160" t="s">
        <v>364</v>
      </c>
      <c r="E118" s="174" t="s">
        <v>1268</v>
      </c>
      <c r="F118" s="218">
        <v>464</v>
      </c>
      <c r="G118" s="219">
        <v>814017.65</v>
      </c>
      <c r="H118" s="8">
        <v>557</v>
      </c>
      <c r="I118" s="8">
        <v>666315</v>
      </c>
      <c r="J118" s="46">
        <f t="shared" si="5"/>
        <v>1.2004310344827587</v>
      </c>
      <c r="K118" s="46">
        <f t="shared" si="6"/>
        <v>0.81855104738822304</v>
      </c>
      <c r="L118" s="50">
        <f t="shared" si="7"/>
        <v>0.3</v>
      </c>
      <c r="M118" s="50">
        <f t="shared" si="8"/>
        <v>0.57298573317175605</v>
      </c>
      <c r="N118" s="47">
        <f t="shared" si="9"/>
        <v>0.8729857331717561</v>
      </c>
      <c r="O118" s="48"/>
      <c r="P118" s="48"/>
    </row>
    <row r="119" spans="1:16" x14ac:dyDescent="0.25">
      <c r="A119" s="153">
        <v>116</v>
      </c>
      <c r="B119" s="175" t="s">
        <v>1388</v>
      </c>
      <c r="C119" s="176" t="s">
        <v>26</v>
      </c>
      <c r="D119" s="160" t="s">
        <v>367</v>
      </c>
      <c r="E119" s="177" t="s">
        <v>1436</v>
      </c>
      <c r="F119" s="220">
        <v>1791</v>
      </c>
      <c r="G119" s="219">
        <v>2994579.0249999999</v>
      </c>
      <c r="H119" s="8">
        <v>1586</v>
      </c>
      <c r="I119" s="8">
        <v>2737655</v>
      </c>
      <c r="J119" s="46">
        <f t="shared" si="5"/>
        <v>0.88553880513679506</v>
      </c>
      <c r="K119" s="46">
        <f t="shared" si="6"/>
        <v>0.9142036249986758</v>
      </c>
      <c r="L119" s="50">
        <f t="shared" si="7"/>
        <v>0.2656616415410385</v>
      </c>
      <c r="M119" s="50">
        <f t="shared" si="8"/>
        <v>0.63994253749907304</v>
      </c>
      <c r="N119" s="47">
        <f t="shared" si="9"/>
        <v>0.90560417904011148</v>
      </c>
      <c r="O119" s="48"/>
      <c r="P119" s="48"/>
    </row>
    <row r="120" spans="1:16" x14ac:dyDescent="0.25">
      <c r="A120" s="153">
        <v>117</v>
      </c>
      <c r="B120" s="175" t="s">
        <v>1388</v>
      </c>
      <c r="C120" s="176" t="s">
        <v>26</v>
      </c>
      <c r="D120" s="160" t="s">
        <v>366</v>
      </c>
      <c r="E120" s="177" t="s">
        <v>1138</v>
      </c>
      <c r="F120" s="220">
        <v>1870</v>
      </c>
      <c r="G120" s="219">
        <v>2791822.3</v>
      </c>
      <c r="H120" s="8">
        <v>1662</v>
      </c>
      <c r="I120" s="8">
        <v>2897095</v>
      </c>
      <c r="J120" s="46">
        <f t="shared" si="5"/>
        <v>0.88877005347593585</v>
      </c>
      <c r="K120" s="46">
        <f t="shared" si="6"/>
        <v>1.0377075217144014</v>
      </c>
      <c r="L120" s="50">
        <f t="shared" si="7"/>
        <v>0.26663101604278072</v>
      </c>
      <c r="M120" s="50">
        <f t="shared" si="8"/>
        <v>0.7</v>
      </c>
      <c r="N120" s="47">
        <f t="shared" si="9"/>
        <v>0.96663101604278068</v>
      </c>
      <c r="O120" s="48"/>
      <c r="P120" s="48"/>
    </row>
    <row r="121" spans="1:16" x14ac:dyDescent="0.25">
      <c r="A121" s="153">
        <v>118</v>
      </c>
      <c r="B121" s="175" t="s">
        <v>1388</v>
      </c>
      <c r="C121" s="176" t="s">
        <v>26</v>
      </c>
      <c r="D121" s="160" t="s">
        <v>368</v>
      </c>
      <c r="E121" s="177" t="s">
        <v>1139</v>
      </c>
      <c r="F121" s="220">
        <v>2903</v>
      </c>
      <c r="G121" s="219">
        <v>6169739.8250000002</v>
      </c>
      <c r="H121" s="8">
        <v>1765</v>
      </c>
      <c r="I121" s="8">
        <v>4387250</v>
      </c>
      <c r="J121" s="46">
        <f t="shared" si="5"/>
        <v>0.60799173269032036</v>
      </c>
      <c r="K121" s="46">
        <f t="shared" si="6"/>
        <v>0.71109157346031193</v>
      </c>
      <c r="L121" s="50">
        <f t="shared" si="7"/>
        <v>0.18239751980709609</v>
      </c>
      <c r="M121" s="50">
        <f t="shared" si="8"/>
        <v>0.49776410142221833</v>
      </c>
      <c r="N121" s="47">
        <f t="shared" si="9"/>
        <v>0.68016162122931445</v>
      </c>
      <c r="O121" s="48"/>
      <c r="P121" s="48"/>
    </row>
    <row r="122" spans="1:16" x14ac:dyDescent="0.25">
      <c r="A122" s="153">
        <v>119</v>
      </c>
      <c r="B122" s="175" t="s">
        <v>1388</v>
      </c>
      <c r="C122" s="176" t="s">
        <v>26</v>
      </c>
      <c r="D122" s="160" t="s">
        <v>369</v>
      </c>
      <c r="E122" s="177" t="s">
        <v>1140</v>
      </c>
      <c r="F122" s="220">
        <v>1178</v>
      </c>
      <c r="G122" s="219">
        <v>2209764.35</v>
      </c>
      <c r="H122" s="8">
        <v>1181</v>
      </c>
      <c r="I122" s="8">
        <v>1947020</v>
      </c>
      <c r="J122" s="46">
        <f t="shared" si="5"/>
        <v>1.002546689303905</v>
      </c>
      <c r="K122" s="46">
        <f t="shared" si="6"/>
        <v>0.88109847550034004</v>
      </c>
      <c r="L122" s="50">
        <f t="shared" si="7"/>
        <v>0.3</v>
      </c>
      <c r="M122" s="50">
        <f t="shared" si="8"/>
        <v>0.61676893285023804</v>
      </c>
      <c r="N122" s="47">
        <f t="shared" si="9"/>
        <v>0.91676893285023797</v>
      </c>
      <c r="O122" s="48"/>
      <c r="P122" s="48"/>
    </row>
    <row r="123" spans="1:16" x14ac:dyDescent="0.25">
      <c r="A123" s="153">
        <v>120</v>
      </c>
      <c r="B123" s="178" t="s">
        <v>32</v>
      </c>
      <c r="C123" s="176" t="s">
        <v>26</v>
      </c>
      <c r="D123" s="160" t="s">
        <v>408</v>
      </c>
      <c r="E123" s="177" t="s">
        <v>1083</v>
      </c>
      <c r="F123" s="220">
        <v>2458</v>
      </c>
      <c r="G123" s="219">
        <v>5874267.9749999996</v>
      </c>
      <c r="H123" s="8">
        <v>1436</v>
      </c>
      <c r="I123" s="8">
        <v>3606610</v>
      </c>
      <c r="J123" s="46">
        <f t="shared" si="5"/>
        <v>0.58421480878763221</v>
      </c>
      <c r="K123" s="46">
        <f t="shared" si="6"/>
        <v>0.61396756418828513</v>
      </c>
      <c r="L123" s="50">
        <f t="shared" si="7"/>
        <v>0.17526444263628965</v>
      </c>
      <c r="M123" s="50">
        <f t="shared" si="8"/>
        <v>0.42977729493179956</v>
      </c>
      <c r="N123" s="47">
        <f t="shared" si="9"/>
        <v>0.60504173756808921</v>
      </c>
      <c r="O123" s="48"/>
      <c r="P123" s="48"/>
    </row>
    <row r="124" spans="1:16" x14ac:dyDescent="0.25">
      <c r="A124" s="153">
        <v>121</v>
      </c>
      <c r="B124" s="178" t="s">
        <v>32</v>
      </c>
      <c r="C124" s="176" t="s">
        <v>26</v>
      </c>
      <c r="D124" s="160" t="s">
        <v>406</v>
      </c>
      <c r="E124" s="177" t="s">
        <v>1085</v>
      </c>
      <c r="F124" s="220">
        <v>2914</v>
      </c>
      <c r="G124" s="219">
        <v>6329287.5250000004</v>
      </c>
      <c r="H124" s="8">
        <v>2110</v>
      </c>
      <c r="I124" s="8">
        <v>5063270</v>
      </c>
      <c r="J124" s="46">
        <f t="shared" si="5"/>
        <v>0.72409059711736445</v>
      </c>
      <c r="K124" s="46">
        <f t="shared" si="6"/>
        <v>0.79997471753347149</v>
      </c>
      <c r="L124" s="50">
        <f t="shared" si="7"/>
        <v>0.21722717913520934</v>
      </c>
      <c r="M124" s="50">
        <f t="shared" si="8"/>
        <v>0.55998230227343004</v>
      </c>
      <c r="N124" s="47">
        <f t="shared" si="9"/>
        <v>0.77720948140863944</v>
      </c>
      <c r="O124" s="48"/>
      <c r="P124" s="48"/>
    </row>
    <row r="125" spans="1:16" x14ac:dyDescent="0.25">
      <c r="A125" s="153">
        <v>122</v>
      </c>
      <c r="B125" s="178" t="s">
        <v>32</v>
      </c>
      <c r="C125" s="176" t="s">
        <v>26</v>
      </c>
      <c r="D125" s="160" t="s">
        <v>410</v>
      </c>
      <c r="E125" s="177" t="s">
        <v>1084</v>
      </c>
      <c r="F125" s="220">
        <v>2201</v>
      </c>
      <c r="G125" s="219">
        <v>3000661.45</v>
      </c>
      <c r="H125" s="8">
        <v>1400</v>
      </c>
      <c r="I125" s="8">
        <v>1981360</v>
      </c>
      <c r="J125" s="46">
        <f t="shared" si="5"/>
        <v>0.63607451158564288</v>
      </c>
      <c r="K125" s="46">
        <f t="shared" si="6"/>
        <v>0.6603077464803635</v>
      </c>
      <c r="L125" s="50">
        <f t="shared" si="7"/>
        <v>0.19082235347569285</v>
      </c>
      <c r="M125" s="50">
        <f t="shared" si="8"/>
        <v>0.46221542253625442</v>
      </c>
      <c r="N125" s="47">
        <f t="shared" si="9"/>
        <v>0.65303777601194724</v>
      </c>
      <c r="O125" s="48"/>
      <c r="P125" s="48"/>
    </row>
    <row r="126" spans="1:16" x14ac:dyDescent="0.25">
      <c r="A126" s="153">
        <v>123</v>
      </c>
      <c r="B126" s="178" t="s">
        <v>32</v>
      </c>
      <c r="C126" s="176" t="s">
        <v>26</v>
      </c>
      <c r="D126" s="160" t="s">
        <v>404</v>
      </c>
      <c r="E126" s="177" t="s">
        <v>405</v>
      </c>
      <c r="F126" s="220">
        <v>1391</v>
      </c>
      <c r="G126" s="219">
        <v>2729477.7749999999</v>
      </c>
      <c r="H126" s="8">
        <v>1005</v>
      </c>
      <c r="I126" s="8">
        <v>1735355</v>
      </c>
      <c r="J126" s="46">
        <f t="shared" si="5"/>
        <v>0.72250179726815245</v>
      </c>
      <c r="K126" s="46">
        <f t="shared" si="6"/>
        <v>0.63578279181994812</v>
      </c>
      <c r="L126" s="50">
        <f t="shared" si="7"/>
        <v>0.21675053918044573</v>
      </c>
      <c r="M126" s="50">
        <f t="shared" si="8"/>
        <v>0.44504795427396365</v>
      </c>
      <c r="N126" s="47">
        <f t="shared" si="9"/>
        <v>0.66179849345440944</v>
      </c>
      <c r="O126" s="48"/>
      <c r="P126" s="48"/>
    </row>
    <row r="127" spans="1:16" x14ac:dyDescent="0.25">
      <c r="A127" s="153">
        <v>124</v>
      </c>
      <c r="B127" s="178" t="s">
        <v>32</v>
      </c>
      <c r="C127" s="176" t="s">
        <v>26</v>
      </c>
      <c r="D127" s="160" t="s">
        <v>409</v>
      </c>
      <c r="E127" s="177" t="s">
        <v>1282</v>
      </c>
      <c r="F127" s="220">
        <v>1532</v>
      </c>
      <c r="G127" s="219">
        <v>2490084.65</v>
      </c>
      <c r="H127" s="8">
        <v>1232</v>
      </c>
      <c r="I127" s="8">
        <v>1652225</v>
      </c>
      <c r="J127" s="46">
        <f t="shared" si="5"/>
        <v>0.80417754569190603</v>
      </c>
      <c r="K127" s="46">
        <f t="shared" si="6"/>
        <v>0.66352161963650513</v>
      </c>
      <c r="L127" s="50">
        <f t="shared" si="7"/>
        <v>0.2412532637075718</v>
      </c>
      <c r="M127" s="50">
        <f t="shared" si="8"/>
        <v>0.46446513374555354</v>
      </c>
      <c r="N127" s="47">
        <f t="shared" si="9"/>
        <v>0.70571839745312537</v>
      </c>
      <c r="O127" s="48"/>
      <c r="P127" s="48"/>
    </row>
    <row r="128" spans="1:16" x14ac:dyDescent="0.25">
      <c r="A128" s="153">
        <v>125</v>
      </c>
      <c r="B128" s="178" t="s">
        <v>32</v>
      </c>
      <c r="C128" s="176" t="s">
        <v>26</v>
      </c>
      <c r="D128" s="160" t="s">
        <v>403</v>
      </c>
      <c r="E128" s="177" t="s">
        <v>1103</v>
      </c>
      <c r="F128" s="220">
        <v>1271</v>
      </c>
      <c r="G128" s="219">
        <v>1819131.0249999999</v>
      </c>
      <c r="H128" s="8">
        <v>1498</v>
      </c>
      <c r="I128" s="8">
        <v>1766040</v>
      </c>
      <c r="J128" s="46">
        <f t="shared" si="5"/>
        <v>1.1785995279307633</v>
      </c>
      <c r="K128" s="46">
        <f t="shared" si="6"/>
        <v>0.97081517259044059</v>
      </c>
      <c r="L128" s="50">
        <f t="shared" si="7"/>
        <v>0.3</v>
      </c>
      <c r="M128" s="50">
        <f t="shared" si="8"/>
        <v>0.67957062081330832</v>
      </c>
      <c r="N128" s="47">
        <f t="shared" si="9"/>
        <v>0.97957062081330837</v>
      </c>
      <c r="O128" s="48"/>
      <c r="P128" s="48"/>
    </row>
    <row r="129" spans="1:16" x14ac:dyDescent="0.25">
      <c r="A129" s="153">
        <v>126</v>
      </c>
      <c r="B129" s="178" t="s">
        <v>32</v>
      </c>
      <c r="C129" s="176" t="s">
        <v>26</v>
      </c>
      <c r="D129" s="160" t="s">
        <v>413</v>
      </c>
      <c r="E129" s="177" t="s">
        <v>1104</v>
      </c>
      <c r="F129" s="220">
        <v>611</v>
      </c>
      <c r="G129" s="219">
        <v>1031682.55</v>
      </c>
      <c r="H129" s="8">
        <v>309</v>
      </c>
      <c r="I129" s="8">
        <v>766960</v>
      </c>
      <c r="J129" s="46">
        <f t="shared" si="5"/>
        <v>0.50572831423895259</v>
      </c>
      <c r="K129" s="46">
        <f t="shared" si="6"/>
        <v>0.74340697145648138</v>
      </c>
      <c r="L129" s="50">
        <f t="shared" si="7"/>
        <v>0.15171849427168577</v>
      </c>
      <c r="M129" s="50">
        <f t="shared" si="8"/>
        <v>0.52038488001953698</v>
      </c>
      <c r="N129" s="47">
        <f t="shared" si="9"/>
        <v>0.6721033742912228</v>
      </c>
      <c r="O129" s="48"/>
      <c r="P129" s="48"/>
    </row>
    <row r="130" spans="1:16" x14ac:dyDescent="0.25">
      <c r="A130" s="153">
        <v>127</v>
      </c>
      <c r="B130" s="178" t="s">
        <v>32</v>
      </c>
      <c r="C130" s="176" t="s">
        <v>26</v>
      </c>
      <c r="D130" s="160" t="s">
        <v>411</v>
      </c>
      <c r="E130" s="177" t="s">
        <v>1366</v>
      </c>
      <c r="F130" s="220">
        <v>829</v>
      </c>
      <c r="G130" s="219">
        <v>1205788.7749999999</v>
      </c>
      <c r="H130" s="8">
        <v>501</v>
      </c>
      <c r="I130" s="8">
        <v>717785</v>
      </c>
      <c r="J130" s="46">
        <f t="shared" si="5"/>
        <v>0.60434258142340169</v>
      </c>
      <c r="K130" s="46">
        <f t="shared" si="6"/>
        <v>0.59528253611417148</v>
      </c>
      <c r="L130" s="50">
        <f t="shared" si="7"/>
        <v>0.1813027744270205</v>
      </c>
      <c r="M130" s="50">
        <f t="shared" si="8"/>
        <v>0.41669777527992002</v>
      </c>
      <c r="N130" s="47">
        <f t="shared" si="9"/>
        <v>0.5980005497069405</v>
      </c>
      <c r="O130" s="48"/>
      <c r="P130" s="48"/>
    </row>
    <row r="131" spans="1:16" x14ac:dyDescent="0.25">
      <c r="A131" s="153">
        <v>128</v>
      </c>
      <c r="B131" s="178" t="s">
        <v>32</v>
      </c>
      <c r="C131" s="176" t="s">
        <v>26</v>
      </c>
      <c r="D131" s="160" t="s">
        <v>412</v>
      </c>
      <c r="E131" s="177" t="s">
        <v>1321</v>
      </c>
      <c r="F131" s="220">
        <v>1194</v>
      </c>
      <c r="G131" s="219">
        <v>1908358.2250000001</v>
      </c>
      <c r="H131" s="8">
        <v>1083</v>
      </c>
      <c r="I131" s="8">
        <v>1786815</v>
      </c>
      <c r="J131" s="46">
        <f t="shared" si="5"/>
        <v>0.90703517587939697</v>
      </c>
      <c r="K131" s="46">
        <f t="shared" si="6"/>
        <v>0.93631005782470422</v>
      </c>
      <c r="L131" s="50">
        <f t="shared" si="7"/>
        <v>0.27211055276381907</v>
      </c>
      <c r="M131" s="50">
        <f t="shared" si="8"/>
        <v>0.65541704047729288</v>
      </c>
      <c r="N131" s="47">
        <f t="shared" si="9"/>
        <v>0.927527593241112</v>
      </c>
      <c r="O131" s="48"/>
      <c r="P131" s="48"/>
    </row>
    <row r="132" spans="1:16" x14ac:dyDescent="0.25">
      <c r="A132" s="153">
        <v>129</v>
      </c>
      <c r="B132" s="178" t="s">
        <v>32</v>
      </c>
      <c r="C132" s="176" t="s">
        <v>26</v>
      </c>
      <c r="D132" s="160" t="s">
        <v>407</v>
      </c>
      <c r="E132" s="177" t="s">
        <v>1087</v>
      </c>
      <c r="F132" s="220">
        <v>1247</v>
      </c>
      <c r="G132" s="219">
        <v>1545988.3250000002</v>
      </c>
      <c r="H132" s="8">
        <v>889</v>
      </c>
      <c r="I132" s="8">
        <v>1044765</v>
      </c>
      <c r="J132" s="46">
        <f t="shared" ref="J132:J195" si="10">IFERROR(H132/F132,0)</f>
        <v>0.71291098636728145</v>
      </c>
      <c r="K132" s="46">
        <f t="shared" ref="K132:K195" si="11">IFERROR(I132/G132,0)</f>
        <v>0.67579100249673607</v>
      </c>
      <c r="L132" s="50">
        <f t="shared" si="7"/>
        <v>0.21387329591018442</v>
      </c>
      <c r="M132" s="50">
        <f t="shared" si="8"/>
        <v>0.47305370174771522</v>
      </c>
      <c r="N132" s="47">
        <f t="shared" si="9"/>
        <v>0.68692699765789966</v>
      </c>
      <c r="O132" s="48"/>
      <c r="P132" s="48"/>
    </row>
    <row r="133" spans="1:16" x14ac:dyDescent="0.25">
      <c r="A133" s="153">
        <v>130</v>
      </c>
      <c r="B133" s="179" t="s">
        <v>30</v>
      </c>
      <c r="C133" s="176" t="s">
        <v>26</v>
      </c>
      <c r="D133" s="160" t="s">
        <v>395</v>
      </c>
      <c r="E133" s="180" t="s">
        <v>348</v>
      </c>
      <c r="F133" s="220">
        <v>6213</v>
      </c>
      <c r="G133" s="219">
        <v>11337154.725</v>
      </c>
      <c r="H133" s="8">
        <v>2924</v>
      </c>
      <c r="I133" s="8">
        <v>5333240</v>
      </c>
      <c r="J133" s="46">
        <f t="shared" si="10"/>
        <v>0.47062610655078063</v>
      </c>
      <c r="K133" s="46">
        <f t="shared" si="11"/>
        <v>0.47042138255725358</v>
      </c>
      <c r="L133" s="50">
        <f t="shared" ref="L133:L196" si="12">IF((J133*0.3)&gt;30%,30%,(J133*0.3))</f>
        <v>0.14118783196523418</v>
      </c>
      <c r="M133" s="50">
        <f t="shared" ref="M133:M196" si="13">IF((K133*0.7)&gt;70%,70%,(K133*0.7))</f>
        <v>0.3292949677900775</v>
      </c>
      <c r="N133" s="47">
        <f t="shared" ref="N133:N196" si="14">L133+M133</f>
        <v>0.47048279975531171</v>
      </c>
      <c r="O133" s="48"/>
      <c r="P133" s="48"/>
    </row>
    <row r="134" spans="1:16" x14ac:dyDescent="0.25">
      <c r="A134" s="153">
        <v>131</v>
      </c>
      <c r="B134" s="179" t="s">
        <v>30</v>
      </c>
      <c r="C134" s="176" t="s">
        <v>26</v>
      </c>
      <c r="D134" s="160" t="s">
        <v>396</v>
      </c>
      <c r="E134" s="180" t="s">
        <v>1354</v>
      </c>
      <c r="F134" s="220">
        <v>1332</v>
      </c>
      <c r="G134" s="219">
        <v>2413030.125</v>
      </c>
      <c r="H134" s="8">
        <v>1246</v>
      </c>
      <c r="I134" s="8">
        <v>2071800</v>
      </c>
      <c r="J134" s="46">
        <f t="shared" si="10"/>
        <v>0.93543543543543539</v>
      </c>
      <c r="K134" s="46">
        <f t="shared" si="11"/>
        <v>0.85858853502709587</v>
      </c>
      <c r="L134" s="50">
        <f t="shared" si="12"/>
        <v>0.2806306306306306</v>
      </c>
      <c r="M134" s="50">
        <f t="shared" si="13"/>
        <v>0.60101197451896704</v>
      </c>
      <c r="N134" s="47">
        <f t="shared" si="14"/>
        <v>0.88164260514959758</v>
      </c>
      <c r="O134" s="48"/>
      <c r="P134" s="48"/>
    </row>
    <row r="135" spans="1:16" x14ac:dyDescent="0.25">
      <c r="A135" s="153">
        <v>132</v>
      </c>
      <c r="B135" s="179" t="s">
        <v>30</v>
      </c>
      <c r="C135" s="176" t="s">
        <v>26</v>
      </c>
      <c r="D135" s="160" t="s">
        <v>399</v>
      </c>
      <c r="E135" s="180" t="s">
        <v>400</v>
      </c>
      <c r="F135" s="220">
        <v>1398</v>
      </c>
      <c r="G135" s="219">
        <v>2913152.15</v>
      </c>
      <c r="H135" s="8">
        <v>1548</v>
      </c>
      <c r="I135" s="8">
        <v>2415820</v>
      </c>
      <c r="J135" s="46">
        <f t="shared" si="10"/>
        <v>1.1072961373390557</v>
      </c>
      <c r="K135" s="46">
        <f t="shared" si="11"/>
        <v>0.82928040679234694</v>
      </c>
      <c r="L135" s="50">
        <f t="shared" si="12"/>
        <v>0.3</v>
      </c>
      <c r="M135" s="50">
        <f t="shared" si="13"/>
        <v>0.58049628475464277</v>
      </c>
      <c r="N135" s="47">
        <f t="shared" si="14"/>
        <v>0.8804962847546427</v>
      </c>
      <c r="O135" s="48"/>
      <c r="P135" s="48"/>
    </row>
    <row r="136" spans="1:16" x14ac:dyDescent="0.25">
      <c r="A136" s="153">
        <v>133</v>
      </c>
      <c r="B136" s="179" t="s">
        <v>30</v>
      </c>
      <c r="C136" s="176" t="s">
        <v>26</v>
      </c>
      <c r="D136" s="160" t="s">
        <v>398</v>
      </c>
      <c r="E136" s="180" t="s">
        <v>362</v>
      </c>
      <c r="F136" s="220">
        <v>2636</v>
      </c>
      <c r="G136" s="219">
        <v>3685919.9</v>
      </c>
      <c r="H136" s="8">
        <v>1211</v>
      </c>
      <c r="I136" s="8">
        <v>1878275</v>
      </c>
      <c r="J136" s="46">
        <f t="shared" si="10"/>
        <v>0.45940819423368739</v>
      </c>
      <c r="K136" s="46">
        <f t="shared" si="11"/>
        <v>0.50958106821583404</v>
      </c>
      <c r="L136" s="50">
        <f t="shared" si="12"/>
        <v>0.13782245827010622</v>
      </c>
      <c r="M136" s="50">
        <f t="shared" si="13"/>
        <v>0.3567067477510838</v>
      </c>
      <c r="N136" s="47">
        <f t="shared" si="14"/>
        <v>0.49452920602118999</v>
      </c>
      <c r="O136" s="48"/>
      <c r="P136" s="48"/>
    </row>
    <row r="137" spans="1:16" x14ac:dyDescent="0.25">
      <c r="A137" s="153">
        <v>134</v>
      </c>
      <c r="B137" s="179" t="s">
        <v>30</v>
      </c>
      <c r="C137" s="176" t="s">
        <v>26</v>
      </c>
      <c r="D137" s="160" t="s">
        <v>394</v>
      </c>
      <c r="E137" s="180" t="s">
        <v>1389</v>
      </c>
      <c r="F137" s="220">
        <v>1370</v>
      </c>
      <c r="G137" s="219">
        <v>3097224.0750000002</v>
      </c>
      <c r="H137" s="8">
        <v>1276</v>
      </c>
      <c r="I137" s="8">
        <v>2412120</v>
      </c>
      <c r="J137" s="46">
        <f t="shared" si="10"/>
        <v>0.93138686131386861</v>
      </c>
      <c r="K137" s="46">
        <f t="shared" si="11"/>
        <v>0.77880061034976933</v>
      </c>
      <c r="L137" s="50">
        <f t="shared" si="12"/>
        <v>0.27941605839416056</v>
      </c>
      <c r="M137" s="50">
        <f t="shared" si="13"/>
        <v>0.54516042724483849</v>
      </c>
      <c r="N137" s="47">
        <f t="shared" si="14"/>
        <v>0.82457648563899899</v>
      </c>
      <c r="O137" s="48"/>
      <c r="P137" s="48"/>
    </row>
    <row r="138" spans="1:16" x14ac:dyDescent="0.25">
      <c r="A138" s="153">
        <v>135</v>
      </c>
      <c r="B138" s="179" t="s">
        <v>30</v>
      </c>
      <c r="C138" s="176" t="s">
        <v>26</v>
      </c>
      <c r="D138" s="160" t="s">
        <v>401</v>
      </c>
      <c r="E138" s="180" t="s">
        <v>402</v>
      </c>
      <c r="F138" s="220">
        <v>1237</v>
      </c>
      <c r="G138" s="219">
        <v>2027986.8</v>
      </c>
      <c r="H138" s="8">
        <v>1431</v>
      </c>
      <c r="I138" s="8">
        <v>2243785</v>
      </c>
      <c r="J138" s="46">
        <f t="shared" si="10"/>
        <v>1.1568310428455941</v>
      </c>
      <c r="K138" s="46">
        <f t="shared" si="11"/>
        <v>1.1064100614461594</v>
      </c>
      <c r="L138" s="50">
        <f t="shared" si="12"/>
        <v>0.3</v>
      </c>
      <c r="M138" s="50">
        <f t="shared" si="13"/>
        <v>0.7</v>
      </c>
      <c r="N138" s="47">
        <f t="shared" si="14"/>
        <v>1</v>
      </c>
      <c r="O138" s="48"/>
      <c r="P138" s="48"/>
    </row>
    <row r="139" spans="1:16" x14ac:dyDescent="0.25">
      <c r="A139" s="153">
        <v>136</v>
      </c>
      <c r="B139" s="179" t="s">
        <v>30</v>
      </c>
      <c r="C139" s="176" t="s">
        <v>26</v>
      </c>
      <c r="D139" s="160" t="s">
        <v>392</v>
      </c>
      <c r="E139" s="180" t="s">
        <v>393</v>
      </c>
      <c r="F139" s="220">
        <v>1429</v>
      </c>
      <c r="G139" s="219">
        <v>2429870.0750000002</v>
      </c>
      <c r="H139" s="8">
        <v>1550</v>
      </c>
      <c r="I139" s="8">
        <v>2406805</v>
      </c>
      <c r="J139" s="46">
        <f t="shared" si="10"/>
        <v>1.0846745976207137</v>
      </c>
      <c r="K139" s="46">
        <f t="shared" si="11"/>
        <v>0.99050769206250655</v>
      </c>
      <c r="L139" s="50">
        <f t="shared" si="12"/>
        <v>0.3</v>
      </c>
      <c r="M139" s="50">
        <f t="shared" si="13"/>
        <v>0.69335538444375455</v>
      </c>
      <c r="N139" s="47">
        <f t="shared" si="14"/>
        <v>0.9933553844437546</v>
      </c>
      <c r="O139" s="48"/>
      <c r="P139" s="48"/>
    </row>
    <row r="140" spans="1:16" x14ac:dyDescent="0.25">
      <c r="A140" s="153">
        <v>137</v>
      </c>
      <c r="B140" s="179" t="s">
        <v>27</v>
      </c>
      <c r="C140" s="176" t="s">
        <v>26</v>
      </c>
      <c r="D140" s="160" t="s">
        <v>379</v>
      </c>
      <c r="E140" s="181" t="s">
        <v>1353</v>
      </c>
      <c r="F140" s="220">
        <v>2074</v>
      </c>
      <c r="G140" s="219">
        <v>4757146.3250000002</v>
      </c>
      <c r="H140" s="8">
        <v>1952</v>
      </c>
      <c r="I140" s="8">
        <v>3909270</v>
      </c>
      <c r="J140" s="46">
        <f t="shared" si="10"/>
        <v>0.94117647058823528</v>
      </c>
      <c r="K140" s="46">
        <f t="shared" si="11"/>
        <v>0.821767869416966</v>
      </c>
      <c r="L140" s="50">
        <f t="shared" si="12"/>
        <v>0.28235294117647058</v>
      </c>
      <c r="M140" s="50">
        <f t="shared" si="13"/>
        <v>0.57523750859187617</v>
      </c>
      <c r="N140" s="47">
        <f t="shared" si="14"/>
        <v>0.85759044976834675</v>
      </c>
      <c r="O140" s="48"/>
      <c r="P140" s="48"/>
    </row>
    <row r="141" spans="1:16" x14ac:dyDescent="0.25">
      <c r="A141" s="153">
        <v>138</v>
      </c>
      <c r="B141" s="179" t="s">
        <v>27</v>
      </c>
      <c r="C141" s="176" t="s">
        <v>26</v>
      </c>
      <c r="D141" s="160" t="s">
        <v>1200</v>
      </c>
      <c r="E141" s="181" t="s">
        <v>1101</v>
      </c>
      <c r="F141" s="220">
        <v>2216</v>
      </c>
      <c r="G141" s="219">
        <v>3570168.0249999999</v>
      </c>
      <c r="H141" s="8">
        <v>1620</v>
      </c>
      <c r="I141" s="8">
        <v>1872735</v>
      </c>
      <c r="J141" s="46">
        <f t="shared" si="10"/>
        <v>0.73104693140794219</v>
      </c>
      <c r="K141" s="46">
        <f t="shared" si="11"/>
        <v>0.5245509418285712</v>
      </c>
      <c r="L141" s="50">
        <f t="shared" si="12"/>
        <v>0.21931407942238265</v>
      </c>
      <c r="M141" s="50">
        <f t="shared" si="13"/>
        <v>0.3671856592799998</v>
      </c>
      <c r="N141" s="47">
        <f t="shared" si="14"/>
        <v>0.58649973870238248</v>
      </c>
      <c r="O141" s="48"/>
      <c r="P141" s="48"/>
    </row>
    <row r="142" spans="1:16" x14ac:dyDescent="0.25">
      <c r="A142" s="153">
        <v>139</v>
      </c>
      <c r="B142" s="179" t="s">
        <v>27</v>
      </c>
      <c r="C142" s="176" t="s">
        <v>26</v>
      </c>
      <c r="D142" s="160" t="s">
        <v>381</v>
      </c>
      <c r="E142" s="181" t="s">
        <v>1281</v>
      </c>
      <c r="F142" s="220">
        <v>3258</v>
      </c>
      <c r="G142" s="219">
        <v>4557657.5250000004</v>
      </c>
      <c r="H142" s="8">
        <v>2101</v>
      </c>
      <c r="I142" s="8">
        <v>2906970</v>
      </c>
      <c r="J142" s="46">
        <f t="shared" si="10"/>
        <v>0.64487415592387964</v>
      </c>
      <c r="K142" s="46">
        <f t="shared" si="11"/>
        <v>0.63782107015598977</v>
      </c>
      <c r="L142" s="50">
        <f t="shared" si="12"/>
        <v>0.19346224677716389</v>
      </c>
      <c r="M142" s="50">
        <f t="shared" si="13"/>
        <v>0.44647474910919283</v>
      </c>
      <c r="N142" s="47">
        <f t="shared" si="14"/>
        <v>0.63993699588635677</v>
      </c>
      <c r="O142" s="48"/>
      <c r="P142" s="48"/>
    </row>
    <row r="143" spans="1:16" x14ac:dyDescent="0.25">
      <c r="A143" s="153">
        <v>140</v>
      </c>
      <c r="B143" s="179" t="s">
        <v>39</v>
      </c>
      <c r="C143" s="176" t="s">
        <v>26</v>
      </c>
      <c r="D143" s="160" t="s">
        <v>374</v>
      </c>
      <c r="E143" s="182" t="s">
        <v>375</v>
      </c>
      <c r="F143" s="220">
        <v>1313</v>
      </c>
      <c r="G143" s="219">
        <v>4500603.45</v>
      </c>
      <c r="H143" s="8">
        <v>2316</v>
      </c>
      <c r="I143" s="8">
        <v>4146880</v>
      </c>
      <c r="J143" s="46">
        <f t="shared" si="10"/>
        <v>1.7638994668697638</v>
      </c>
      <c r="K143" s="46">
        <f t="shared" si="11"/>
        <v>0.92140532843434575</v>
      </c>
      <c r="L143" s="50">
        <f t="shared" si="12"/>
        <v>0.3</v>
      </c>
      <c r="M143" s="50">
        <f t="shared" si="13"/>
        <v>0.64498372990404196</v>
      </c>
      <c r="N143" s="47">
        <f t="shared" si="14"/>
        <v>0.944983729904042</v>
      </c>
      <c r="O143" s="48"/>
      <c r="P143" s="48"/>
    </row>
    <row r="144" spans="1:16" x14ac:dyDescent="0.25">
      <c r="A144" s="153">
        <v>141</v>
      </c>
      <c r="B144" s="179" t="s">
        <v>39</v>
      </c>
      <c r="C144" s="176" t="s">
        <v>26</v>
      </c>
      <c r="D144" s="160" t="s">
        <v>372</v>
      </c>
      <c r="E144" s="183" t="s">
        <v>373</v>
      </c>
      <c r="F144" s="220">
        <v>1178</v>
      </c>
      <c r="G144" s="219">
        <v>1432465.7250000001</v>
      </c>
      <c r="H144" s="8">
        <v>810</v>
      </c>
      <c r="I144" s="8">
        <v>1241230</v>
      </c>
      <c r="J144" s="46">
        <f t="shared" si="10"/>
        <v>0.68760611205432942</v>
      </c>
      <c r="K144" s="46">
        <f t="shared" si="11"/>
        <v>0.86649891745228313</v>
      </c>
      <c r="L144" s="50">
        <f t="shared" si="12"/>
        <v>0.20628183361629882</v>
      </c>
      <c r="M144" s="50">
        <f t="shared" si="13"/>
        <v>0.60654924221659812</v>
      </c>
      <c r="N144" s="47">
        <f t="shared" si="14"/>
        <v>0.81283107583289693</v>
      </c>
      <c r="O144" s="48"/>
      <c r="P144" s="48"/>
    </row>
    <row r="145" spans="1:16" x14ac:dyDescent="0.25">
      <c r="A145" s="153">
        <v>142</v>
      </c>
      <c r="B145" s="179" t="s">
        <v>39</v>
      </c>
      <c r="C145" s="176" t="s">
        <v>26</v>
      </c>
      <c r="D145" s="160" t="s">
        <v>370</v>
      </c>
      <c r="E145" s="182" t="s">
        <v>371</v>
      </c>
      <c r="F145" s="220">
        <v>2594</v>
      </c>
      <c r="G145" s="219">
        <v>4021362.125</v>
      </c>
      <c r="H145" s="8">
        <v>2729</v>
      </c>
      <c r="I145" s="8">
        <v>4158675</v>
      </c>
      <c r="J145" s="46">
        <f t="shared" si="10"/>
        <v>1.0520431765612952</v>
      </c>
      <c r="K145" s="46">
        <f t="shared" si="11"/>
        <v>1.0341458617084875</v>
      </c>
      <c r="L145" s="50">
        <f t="shared" si="12"/>
        <v>0.3</v>
      </c>
      <c r="M145" s="50">
        <f t="shared" si="13"/>
        <v>0.7</v>
      </c>
      <c r="N145" s="47">
        <f t="shared" si="14"/>
        <v>1</v>
      </c>
      <c r="O145" s="48"/>
      <c r="P145" s="48"/>
    </row>
    <row r="146" spans="1:16" x14ac:dyDescent="0.25">
      <c r="A146" s="153">
        <v>143</v>
      </c>
      <c r="B146" s="179" t="s">
        <v>39</v>
      </c>
      <c r="C146" s="176" t="s">
        <v>26</v>
      </c>
      <c r="D146" s="160" t="s">
        <v>376</v>
      </c>
      <c r="E146" s="182" t="s">
        <v>377</v>
      </c>
      <c r="F146" s="220">
        <v>1716</v>
      </c>
      <c r="G146" s="219">
        <v>2702401.4249999998</v>
      </c>
      <c r="H146" s="8">
        <v>1439</v>
      </c>
      <c r="I146" s="8">
        <v>2273390</v>
      </c>
      <c r="J146" s="46">
        <f t="shared" si="10"/>
        <v>0.83857808857808858</v>
      </c>
      <c r="K146" s="46">
        <f t="shared" si="11"/>
        <v>0.84124807623649034</v>
      </c>
      <c r="L146" s="50">
        <f t="shared" si="12"/>
        <v>0.25157342657342657</v>
      </c>
      <c r="M146" s="50">
        <f t="shared" si="13"/>
        <v>0.5888736533655432</v>
      </c>
      <c r="N146" s="47">
        <f t="shared" si="14"/>
        <v>0.84044707993896983</v>
      </c>
      <c r="O146" s="48"/>
      <c r="P146" s="48"/>
    </row>
    <row r="147" spans="1:16" x14ac:dyDescent="0.25">
      <c r="A147" s="153">
        <v>144</v>
      </c>
      <c r="B147" s="179" t="s">
        <v>38</v>
      </c>
      <c r="C147" s="176" t="s">
        <v>26</v>
      </c>
      <c r="D147" s="160" t="s">
        <v>418</v>
      </c>
      <c r="E147" s="184" t="s">
        <v>419</v>
      </c>
      <c r="F147" s="220">
        <v>1681</v>
      </c>
      <c r="G147" s="219">
        <v>2956178.65</v>
      </c>
      <c r="H147" s="8">
        <v>1417</v>
      </c>
      <c r="I147" s="8">
        <v>2471445</v>
      </c>
      <c r="J147" s="46">
        <f t="shared" si="10"/>
        <v>0.84295062462819748</v>
      </c>
      <c r="K147" s="46">
        <f t="shared" si="11"/>
        <v>0.83602694309425452</v>
      </c>
      <c r="L147" s="50">
        <f t="shared" si="12"/>
        <v>0.25288518738845922</v>
      </c>
      <c r="M147" s="50">
        <f t="shared" si="13"/>
        <v>0.58521886016597813</v>
      </c>
      <c r="N147" s="47">
        <f t="shared" si="14"/>
        <v>0.83810404755443735</v>
      </c>
      <c r="O147" s="48"/>
      <c r="P147" s="48"/>
    </row>
    <row r="148" spans="1:16" x14ac:dyDescent="0.25">
      <c r="A148" s="153">
        <v>145</v>
      </c>
      <c r="B148" s="179" t="s">
        <v>38</v>
      </c>
      <c r="C148" s="176" t="s">
        <v>26</v>
      </c>
      <c r="D148" s="160" t="s">
        <v>416</v>
      </c>
      <c r="E148" s="184" t="s">
        <v>417</v>
      </c>
      <c r="F148" s="220">
        <v>1491</v>
      </c>
      <c r="G148" s="219">
        <v>2609631.2000000002</v>
      </c>
      <c r="H148" s="8">
        <v>1019</v>
      </c>
      <c r="I148" s="8">
        <v>1499630</v>
      </c>
      <c r="J148" s="46">
        <f t="shared" si="10"/>
        <v>0.68343393695506371</v>
      </c>
      <c r="K148" s="46">
        <f t="shared" si="11"/>
        <v>0.57465208110632637</v>
      </c>
      <c r="L148" s="50">
        <f t="shared" si="12"/>
        <v>0.2050301810865191</v>
      </c>
      <c r="M148" s="50">
        <f t="shared" si="13"/>
        <v>0.40225645677442845</v>
      </c>
      <c r="N148" s="47">
        <f t="shared" si="14"/>
        <v>0.60728663786094761</v>
      </c>
      <c r="O148" s="48"/>
      <c r="P148" s="48"/>
    </row>
    <row r="149" spans="1:16" x14ac:dyDescent="0.25">
      <c r="A149" s="153">
        <v>146</v>
      </c>
      <c r="B149" s="179" t="s">
        <v>38</v>
      </c>
      <c r="C149" s="176" t="s">
        <v>26</v>
      </c>
      <c r="D149" s="160" t="s">
        <v>414</v>
      </c>
      <c r="E149" s="184" t="s">
        <v>415</v>
      </c>
      <c r="F149" s="220">
        <v>1086</v>
      </c>
      <c r="G149" s="219">
        <v>1914844.2250000001</v>
      </c>
      <c r="H149" s="8">
        <v>1004</v>
      </c>
      <c r="I149" s="8">
        <v>1290065</v>
      </c>
      <c r="J149" s="46">
        <f t="shared" si="10"/>
        <v>0.92449355432780844</v>
      </c>
      <c r="K149" s="46">
        <f t="shared" si="11"/>
        <v>0.67371798873091093</v>
      </c>
      <c r="L149" s="50">
        <f t="shared" si="12"/>
        <v>0.27734806629834252</v>
      </c>
      <c r="M149" s="50">
        <f t="shared" si="13"/>
        <v>0.47160259211163763</v>
      </c>
      <c r="N149" s="47">
        <f t="shared" si="14"/>
        <v>0.7489506584099801</v>
      </c>
      <c r="O149" s="48"/>
      <c r="P149" s="48"/>
    </row>
    <row r="150" spans="1:16" x14ac:dyDescent="0.25">
      <c r="A150" s="153">
        <v>147</v>
      </c>
      <c r="B150" s="179" t="s">
        <v>36</v>
      </c>
      <c r="C150" s="176" t="s">
        <v>26</v>
      </c>
      <c r="D150" s="160" t="s">
        <v>432</v>
      </c>
      <c r="E150" s="177" t="s">
        <v>1390</v>
      </c>
      <c r="F150" s="220">
        <v>912</v>
      </c>
      <c r="G150" s="219">
        <v>1464995.575</v>
      </c>
      <c r="H150" s="8">
        <v>878</v>
      </c>
      <c r="I150" s="8">
        <v>1193410</v>
      </c>
      <c r="J150" s="46">
        <f t="shared" si="10"/>
        <v>0.96271929824561409</v>
      </c>
      <c r="K150" s="46">
        <f t="shared" si="11"/>
        <v>0.81461679500294737</v>
      </c>
      <c r="L150" s="50">
        <f t="shared" si="12"/>
        <v>0.28881578947368419</v>
      </c>
      <c r="M150" s="50">
        <f t="shared" si="13"/>
        <v>0.57023175650206315</v>
      </c>
      <c r="N150" s="47">
        <f t="shared" si="14"/>
        <v>0.8590475459757474</v>
      </c>
      <c r="O150" s="48"/>
      <c r="P150" s="48"/>
    </row>
    <row r="151" spans="1:16" x14ac:dyDescent="0.25">
      <c r="A151" s="153">
        <v>148</v>
      </c>
      <c r="B151" s="179" t="s">
        <v>36</v>
      </c>
      <c r="C151" s="176" t="s">
        <v>26</v>
      </c>
      <c r="D151" s="160" t="s">
        <v>438</v>
      </c>
      <c r="E151" s="177" t="s">
        <v>439</v>
      </c>
      <c r="F151" s="220">
        <v>448</v>
      </c>
      <c r="G151" s="219">
        <v>986766.1</v>
      </c>
      <c r="H151" s="8">
        <v>331</v>
      </c>
      <c r="I151" s="8">
        <v>609325</v>
      </c>
      <c r="J151" s="46">
        <f t="shared" si="10"/>
        <v>0.7388392857142857</v>
      </c>
      <c r="K151" s="46">
        <f t="shared" si="11"/>
        <v>0.6174968921206353</v>
      </c>
      <c r="L151" s="50">
        <f t="shared" si="12"/>
        <v>0.2216517857142857</v>
      </c>
      <c r="M151" s="50">
        <f t="shared" si="13"/>
        <v>0.43224782448444471</v>
      </c>
      <c r="N151" s="47">
        <f t="shared" si="14"/>
        <v>0.65389961019873044</v>
      </c>
      <c r="O151" s="48"/>
      <c r="P151" s="48"/>
    </row>
    <row r="152" spans="1:16" x14ac:dyDescent="0.25">
      <c r="A152" s="153">
        <v>149</v>
      </c>
      <c r="B152" s="179" t="s">
        <v>36</v>
      </c>
      <c r="C152" s="176" t="s">
        <v>26</v>
      </c>
      <c r="D152" s="160" t="s">
        <v>442</v>
      </c>
      <c r="E152" s="177" t="s">
        <v>1137</v>
      </c>
      <c r="F152" s="220">
        <v>1247</v>
      </c>
      <c r="G152" s="219">
        <v>3794665.7</v>
      </c>
      <c r="H152" s="8">
        <v>602</v>
      </c>
      <c r="I152" s="8">
        <v>2005815</v>
      </c>
      <c r="J152" s="46">
        <f t="shared" si="10"/>
        <v>0.48275862068965519</v>
      </c>
      <c r="K152" s="46">
        <f t="shared" si="11"/>
        <v>0.52858806508304534</v>
      </c>
      <c r="L152" s="50">
        <f t="shared" si="12"/>
        <v>0.14482758620689656</v>
      </c>
      <c r="M152" s="50">
        <f t="shared" si="13"/>
        <v>0.37001164555813171</v>
      </c>
      <c r="N152" s="47">
        <f t="shared" si="14"/>
        <v>0.51483923176502833</v>
      </c>
      <c r="O152" s="48"/>
      <c r="P152" s="48"/>
    </row>
    <row r="153" spans="1:16" x14ac:dyDescent="0.25">
      <c r="A153" s="153">
        <v>150</v>
      </c>
      <c r="B153" s="179" t="s">
        <v>36</v>
      </c>
      <c r="C153" s="176" t="s">
        <v>26</v>
      </c>
      <c r="D153" s="160" t="s">
        <v>433</v>
      </c>
      <c r="E153" s="177" t="s">
        <v>1027</v>
      </c>
      <c r="F153" s="220">
        <v>2013</v>
      </c>
      <c r="G153" s="219">
        <v>3670678.5750000002</v>
      </c>
      <c r="H153" s="8">
        <v>1350</v>
      </c>
      <c r="I153" s="8">
        <v>2681955</v>
      </c>
      <c r="J153" s="46">
        <f t="shared" si="10"/>
        <v>0.6706408345752608</v>
      </c>
      <c r="K153" s="46">
        <f t="shared" si="11"/>
        <v>0.73064283488782444</v>
      </c>
      <c r="L153" s="50">
        <f t="shared" si="12"/>
        <v>0.20119225037257824</v>
      </c>
      <c r="M153" s="50">
        <f t="shared" si="13"/>
        <v>0.51144998442147704</v>
      </c>
      <c r="N153" s="47">
        <f t="shared" si="14"/>
        <v>0.71264223479405531</v>
      </c>
      <c r="O153" s="48"/>
      <c r="P153" s="48"/>
    </row>
    <row r="154" spans="1:16" x14ac:dyDescent="0.25">
      <c r="A154" s="153">
        <v>151</v>
      </c>
      <c r="B154" s="179" t="s">
        <v>36</v>
      </c>
      <c r="C154" s="176" t="s">
        <v>26</v>
      </c>
      <c r="D154" s="160" t="s">
        <v>436</v>
      </c>
      <c r="E154" s="177" t="s">
        <v>437</v>
      </c>
      <c r="F154" s="220">
        <v>2267</v>
      </c>
      <c r="G154" s="219">
        <v>3217207.375</v>
      </c>
      <c r="H154" s="8">
        <v>1797</v>
      </c>
      <c r="I154" s="8">
        <v>2400870</v>
      </c>
      <c r="J154" s="46">
        <f t="shared" si="10"/>
        <v>0.79267754741949714</v>
      </c>
      <c r="K154" s="46">
        <f t="shared" si="11"/>
        <v>0.74625901291178032</v>
      </c>
      <c r="L154" s="50">
        <f t="shared" si="12"/>
        <v>0.23780326422584913</v>
      </c>
      <c r="M154" s="50">
        <f t="shared" si="13"/>
        <v>0.5223813090382462</v>
      </c>
      <c r="N154" s="47">
        <f t="shared" si="14"/>
        <v>0.76018457326409528</v>
      </c>
      <c r="O154" s="48"/>
      <c r="P154" s="48"/>
    </row>
    <row r="155" spans="1:16" x14ac:dyDescent="0.25">
      <c r="A155" s="153">
        <v>152</v>
      </c>
      <c r="B155" s="179" t="s">
        <v>36</v>
      </c>
      <c r="C155" s="176" t="s">
        <v>26</v>
      </c>
      <c r="D155" s="160" t="s">
        <v>440</v>
      </c>
      <c r="E155" s="177" t="s">
        <v>441</v>
      </c>
      <c r="F155" s="220">
        <v>517</v>
      </c>
      <c r="G155" s="219">
        <v>1084759.7749999999</v>
      </c>
      <c r="H155" s="8">
        <v>445</v>
      </c>
      <c r="I155" s="8">
        <v>729600</v>
      </c>
      <c r="J155" s="46">
        <f t="shared" si="10"/>
        <v>0.86073500967117988</v>
      </c>
      <c r="K155" s="46">
        <f t="shared" si="11"/>
        <v>0.6725913117491843</v>
      </c>
      <c r="L155" s="50">
        <f t="shared" si="12"/>
        <v>0.25822050290135395</v>
      </c>
      <c r="M155" s="50">
        <f t="shared" si="13"/>
        <v>0.47081391822442897</v>
      </c>
      <c r="N155" s="47">
        <f t="shared" si="14"/>
        <v>0.72903442112578287</v>
      </c>
      <c r="O155" s="48"/>
      <c r="P155" s="48"/>
    </row>
    <row r="156" spans="1:16" x14ac:dyDescent="0.25">
      <c r="A156" s="153">
        <v>153</v>
      </c>
      <c r="B156" s="179" t="s">
        <v>36</v>
      </c>
      <c r="C156" s="176" t="s">
        <v>26</v>
      </c>
      <c r="D156" s="160" t="s">
        <v>434</v>
      </c>
      <c r="E156" s="177" t="s">
        <v>435</v>
      </c>
      <c r="F156" s="220">
        <v>726</v>
      </c>
      <c r="G156" s="219">
        <v>998870.32499999995</v>
      </c>
      <c r="H156" s="8">
        <v>816</v>
      </c>
      <c r="I156" s="8">
        <v>1015325</v>
      </c>
      <c r="J156" s="46">
        <f t="shared" si="10"/>
        <v>1.1239669421487604</v>
      </c>
      <c r="K156" s="46">
        <f t="shared" si="11"/>
        <v>1.0164732844576196</v>
      </c>
      <c r="L156" s="50">
        <f t="shared" si="12"/>
        <v>0.3</v>
      </c>
      <c r="M156" s="50">
        <f t="shared" si="13"/>
        <v>0.7</v>
      </c>
      <c r="N156" s="47">
        <f t="shared" si="14"/>
        <v>1</v>
      </c>
      <c r="O156" s="48"/>
      <c r="P156" s="48"/>
    </row>
    <row r="157" spans="1:16" x14ac:dyDescent="0.25">
      <c r="A157" s="153">
        <v>154</v>
      </c>
      <c r="B157" s="185" t="s">
        <v>1102</v>
      </c>
      <c r="C157" s="176" t="s">
        <v>26</v>
      </c>
      <c r="D157" s="160" t="s">
        <v>382</v>
      </c>
      <c r="E157" s="184" t="s">
        <v>383</v>
      </c>
      <c r="F157" s="220">
        <v>1273</v>
      </c>
      <c r="G157" s="219">
        <v>1964052.4</v>
      </c>
      <c r="H157" s="8">
        <v>814</v>
      </c>
      <c r="I157" s="8">
        <v>1413695</v>
      </c>
      <c r="J157" s="46">
        <f t="shared" si="10"/>
        <v>0.6394344069128044</v>
      </c>
      <c r="K157" s="46">
        <f t="shared" si="11"/>
        <v>0.71978476745325126</v>
      </c>
      <c r="L157" s="50">
        <f t="shared" si="12"/>
        <v>0.19183032207384132</v>
      </c>
      <c r="M157" s="50">
        <f t="shared" si="13"/>
        <v>0.50384933721727587</v>
      </c>
      <c r="N157" s="47">
        <f t="shared" si="14"/>
        <v>0.69567965929111719</v>
      </c>
      <c r="O157" s="48"/>
      <c r="P157" s="48"/>
    </row>
    <row r="158" spans="1:16" x14ac:dyDescent="0.25">
      <c r="A158" s="153">
        <v>155</v>
      </c>
      <c r="B158" s="185" t="s">
        <v>1102</v>
      </c>
      <c r="C158" s="176" t="s">
        <v>26</v>
      </c>
      <c r="D158" s="160" t="s">
        <v>387</v>
      </c>
      <c r="E158" s="184" t="s">
        <v>388</v>
      </c>
      <c r="F158" s="220">
        <v>859</v>
      </c>
      <c r="G158" s="219">
        <v>1552651.55</v>
      </c>
      <c r="H158" s="8">
        <v>905</v>
      </c>
      <c r="I158" s="8">
        <v>1216710</v>
      </c>
      <c r="J158" s="46">
        <f t="shared" si="10"/>
        <v>1.0535506402793946</v>
      </c>
      <c r="K158" s="46">
        <f t="shared" si="11"/>
        <v>0.78363364915972289</v>
      </c>
      <c r="L158" s="50">
        <f t="shared" si="12"/>
        <v>0.3</v>
      </c>
      <c r="M158" s="50">
        <f t="shared" si="13"/>
        <v>0.54854355441180602</v>
      </c>
      <c r="N158" s="47">
        <f t="shared" si="14"/>
        <v>0.84854355441180607</v>
      </c>
      <c r="O158" s="48"/>
      <c r="P158" s="48"/>
    </row>
    <row r="159" spans="1:16" x14ac:dyDescent="0.25">
      <c r="A159" s="153">
        <v>156</v>
      </c>
      <c r="B159" s="185" t="s">
        <v>1102</v>
      </c>
      <c r="C159" s="176" t="s">
        <v>26</v>
      </c>
      <c r="D159" s="160" t="s">
        <v>389</v>
      </c>
      <c r="E159" s="184" t="s">
        <v>513</v>
      </c>
      <c r="F159" s="220">
        <v>894</v>
      </c>
      <c r="G159" s="219">
        <v>1886501</v>
      </c>
      <c r="H159" s="8">
        <v>545</v>
      </c>
      <c r="I159" s="8">
        <v>1067160</v>
      </c>
      <c r="J159" s="46">
        <f t="shared" si="10"/>
        <v>0.60961968680089484</v>
      </c>
      <c r="K159" s="46">
        <f t="shared" si="11"/>
        <v>0.5656821809264877</v>
      </c>
      <c r="L159" s="50">
        <f t="shared" si="12"/>
        <v>0.18288590604026844</v>
      </c>
      <c r="M159" s="50">
        <f t="shared" si="13"/>
        <v>0.39597752664854136</v>
      </c>
      <c r="N159" s="47">
        <f t="shared" si="14"/>
        <v>0.5788634326888098</v>
      </c>
      <c r="O159" s="48"/>
      <c r="P159" s="48"/>
    </row>
    <row r="160" spans="1:16" x14ac:dyDescent="0.25">
      <c r="A160" s="153">
        <v>157</v>
      </c>
      <c r="B160" s="185" t="s">
        <v>1102</v>
      </c>
      <c r="C160" s="176" t="s">
        <v>26</v>
      </c>
      <c r="D160" s="160" t="s">
        <v>386</v>
      </c>
      <c r="E160" s="184" t="s">
        <v>1026</v>
      </c>
      <c r="F160" s="220">
        <v>1064</v>
      </c>
      <c r="G160" s="219">
        <v>1650577.1</v>
      </c>
      <c r="H160" s="8">
        <v>667</v>
      </c>
      <c r="I160" s="8">
        <v>1038705</v>
      </c>
      <c r="J160" s="46">
        <f t="shared" si="10"/>
        <v>0.62687969924812026</v>
      </c>
      <c r="K160" s="46">
        <f t="shared" si="11"/>
        <v>0.6292980800472755</v>
      </c>
      <c r="L160" s="50">
        <f t="shared" si="12"/>
        <v>0.18806390977443607</v>
      </c>
      <c r="M160" s="50">
        <f t="shared" si="13"/>
        <v>0.4405086560330928</v>
      </c>
      <c r="N160" s="47">
        <f t="shared" si="14"/>
        <v>0.62857256580752885</v>
      </c>
      <c r="O160" s="48"/>
      <c r="P160" s="48"/>
    </row>
    <row r="161" spans="1:16" x14ac:dyDescent="0.25">
      <c r="A161" s="153">
        <v>158</v>
      </c>
      <c r="B161" s="185" t="s">
        <v>34</v>
      </c>
      <c r="C161" s="176" t="s">
        <v>26</v>
      </c>
      <c r="D161" s="160" t="s">
        <v>422</v>
      </c>
      <c r="E161" s="184" t="s">
        <v>423</v>
      </c>
      <c r="F161" s="220">
        <v>2019</v>
      </c>
      <c r="G161" s="219">
        <v>4519522.3499999996</v>
      </c>
      <c r="H161" s="8">
        <v>775</v>
      </c>
      <c r="I161" s="8">
        <v>2081910</v>
      </c>
      <c r="J161" s="46">
        <f t="shared" si="10"/>
        <v>0.3838533927686974</v>
      </c>
      <c r="K161" s="46">
        <f t="shared" si="11"/>
        <v>0.46064823642259456</v>
      </c>
      <c r="L161" s="50">
        <f t="shared" si="12"/>
        <v>0.11515601783060922</v>
      </c>
      <c r="M161" s="50">
        <f t="shared" si="13"/>
        <v>0.32245376549581617</v>
      </c>
      <c r="N161" s="47">
        <f t="shared" si="14"/>
        <v>0.43760978332642542</v>
      </c>
      <c r="O161" s="48"/>
      <c r="P161" s="48"/>
    </row>
    <row r="162" spans="1:16" x14ac:dyDescent="0.25">
      <c r="A162" s="153">
        <v>159</v>
      </c>
      <c r="B162" s="185" t="s">
        <v>34</v>
      </c>
      <c r="C162" s="176" t="s">
        <v>26</v>
      </c>
      <c r="D162" s="160" t="s">
        <v>428</v>
      </c>
      <c r="E162" s="184" t="s">
        <v>429</v>
      </c>
      <c r="F162" s="220">
        <v>2121</v>
      </c>
      <c r="G162" s="219">
        <v>3054034.3</v>
      </c>
      <c r="H162" s="8">
        <v>1185</v>
      </c>
      <c r="I162" s="8">
        <v>1890635</v>
      </c>
      <c r="J162" s="46">
        <f t="shared" si="10"/>
        <v>0.55869872701555867</v>
      </c>
      <c r="K162" s="46">
        <f t="shared" si="11"/>
        <v>0.61906148205342693</v>
      </c>
      <c r="L162" s="50">
        <f t="shared" si="12"/>
        <v>0.1676096181046676</v>
      </c>
      <c r="M162" s="50">
        <f t="shared" si="13"/>
        <v>0.43334303743739883</v>
      </c>
      <c r="N162" s="47">
        <f t="shared" si="14"/>
        <v>0.60095265554206645</v>
      </c>
      <c r="O162" s="48"/>
      <c r="P162" s="48"/>
    </row>
    <row r="163" spans="1:16" x14ac:dyDescent="0.25">
      <c r="A163" s="153">
        <v>160</v>
      </c>
      <c r="B163" s="185" t="s">
        <v>34</v>
      </c>
      <c r="C163" s="176" t="s">
        <v>26</v>
      </c>
      <c r="D163" s="160" t="s">
        <v>420</v>
      </c>
      <c r="E163" s="184" t="s">
        <v>421</v>
      </c>
      <c r="F163" s="220">
        <v>2076</v>
      </c>
      <c r="G163" s="219">
        <v>2845214.3</v>
      </c>
      <c r="H163" s="8">
        <v>1325</v>
      </c>
      <c r="I163" s="8">
        <v>2060020</v>
      </c>
      <c r="J163" s="46">
        <f t="shared" si="10"/>
        <v>0.63824662813102118</v>
      </c>
      <c r="K163" s="46">
        <f t="shared" si="11"/>
        <v>0.72402982088203338</v>
      </c>
      <c r="L163" s="50">
        <f t="shared" si="12"/>
        <v>0.19147398843930635</v>
      </c>
      <c r="M163" s="50">
        <f t="shared" si="13"/>
        <v>0.50682087461742331</v>
      </c>
      <c r="N163" s="47">
        <f t="shared" si="14"/>
        <v>0.69829486305672961</v>
      </c>
      <c r="O163" s="48"/>
      <c r="P163" s="48"/>
    </row>
    <row r="164" spans="1:16" x14ac:dyDescent="0.25">
      <c r="A164" s="153">
        <v>161</v>
      </c>
      <c r="B164" s="185" t="s">
        <v>34</v>
      </c>
      <c r="C164" s="176" t="s">
        <v>26</v>
      </c>
      <c r="D164" s="160" t="s">
        <v>424</v>
      </c>
      <c r="E164" s="184" t="s">
        <v>425</v>
      </c>
      <c r="F164" s="220">
        <v>1416</v>
      </c>
      <c r="G164" s="219">
        <v>2096713.0249999999</v>
      </c>
      <c r="H164" s="8">
        <v>753</v>
      </c>
      <c r="I164" s="8">
        <v>1111045</v>
      </c>
      <c r="J164" s="46">
        <f t="shared" si="10"/>
        <v>0.53177966101694918</v>
      </c>
      <c r="K164" s="46">
        <f t="shared" si="11"/>
        <v>0.52989845856468609</v>
      </c>
      <c r="L164" s="50">
        <f t="shared" si="12"/>
        <v>0.15953389830508474</v>
      </c>
      <c r="M164" s="50">
        <f t="shared" si="13"/>
        <v>0.37092892099528024</v>
      </c>
      <c r="N164" s="47">
        <f t="shared" si="14"/>
        <v>0.53046281930036498</v>
      </c>
      <c r="O164" s="48"/>
      <c r="P164" s="48"/>
    </row>
    <row r="165" spans="1:16" x14ac:dyDescent="0.25">
      <c r="A165" s="153">
        <v>162</v>
      </c>
      <c r="B165" s="185" t="s">
        <v>34</v>
      </c>
      <c r="C165" s="176" t="s">
        <v>26</v>
      </c>
      <c r="D165" s="160" t="s">
        <v>430</v>
      </c>
      <c r="E165" s="184" t="s">
        <v>431</v>
      </c>
      <c r="F165" s="220">
        <v>1291</v>
      </c>
      <c r="G165" s="219">
        <v>1980853.7000000002</v>
      </c>
      <c r="H165" s="8">
        <v>823</v>
      </c>
      <c r="I165" s="8">
        <v>1321400</v>
      </c>
      <c r="J165" s="46">
        <f t="shared" si="10"/>
        <v>0.6374903175832688</v>
      </c>
      <c r="K165" s="46">
        <f t="shared" si="11"/>
        <v>0.66708611544608265</v>
      </c>
      <c r="L165" s="50">
        <f t="shared" si="12"/>
        <v>0.19124709527498063</v>
      </c>
      <c r="M165" s="50">
        <f t="shared" si="13"/>
        <v>0.46696028081225782</v>
      </c>
      <c r="N165" s="47">
        <f t="shared" si="14"/>
        <v>0.65820737608723845</v>
      </c>
      <c r="O165" s="48"/>
      <c r="P165" s="48"/>
    </row>
    <row r="166" spans="1:16" x14ac:dyDescent="0.25">
      <c r="A166" s="153">
        <v>163</v>
      </c>
      <c r="B166" s="186" t="s">
        <v>34</v>
      </c>
      <c r="C166" s="187" t="s">
        <v>26</v>
      </c>
      <c r="D166" s="160" t="s">
        <v>426</v>
      </c>
      <c r="E166" s="188" t="s">
        <v>1391</v>
      </c>
      <c r="F166" s="221">
        <v>1257</v>
      </c>
      <c r="G166" s="219">
        <v>1977133.45</v>
      </c>
      <c r="H166" s="8">
        <v>635</v>
      </c>
      <c r="I166" s="8">
        <v>986635</v>
      </c>
      <c r="J166" s="46">
        <f t="shared" si="10"/>
        <v>0.50517104216388231</v>
      </c>
      <c r="K166" s="46">
        <f t="shared" si="11"/>
        <v>0.4990229668108645</v>
      </c>
      <c r="L166" s="50">
        <f t="shared" si="12"/>
        <v>0.15155131264916469</v>
      </c>
      <c r="M166" s="50">
        <f t="shared" si="13"/>
        <v>0.34931607676760512</v>
      </c>
      <c r="N166" s="47">
        <f t="shared" si="14"/>
        <v>0.50086738941676978</v>
      </c>
      <c r="O166" s="48"/>
      <c r="P166" s="48"/>
    </row>
    <row r="167" spans="1:16" x14ac:dyDescent="0.25">
      <c r="A167" s="153">
        <v>164</v>
      </c>
      <c r="B167" s="160" t="s">
        <v>59</v>
      </c>
      <c r="C167" s="160" t="s">
        <v>41</v>
      </c>
      <c r="D167" s="160" t="s">
        <v>443</v>
      </c>
      <c r="E167" s="189" t="s">
        <v>1141</v>
      </c>
      <c r="F167" s="217">
        <v>1023</v>
      </c>
      <c r="G167" s="217">
        <v>1833284.0249999999</v>
      </c>
      <c r="H167" s="8">
        <v>650</v>
      </c>
      <c r="I167" s="8">
        <v>906665</v>
      </c>
      <c r="J167" s="46">
        <f t="shared" si="10"/>
        <v>0.63538611925708699</v>
      </c>
      <c r="K167" s="46">
        <f t="shared" si="11"/>
        <v>0.49455784681263454</v>
      </c>
      <c r="L167" s="50">
        <f t="shared" si="12"/>
        <v>0.1906158357771261</v>
      </c>
      <c r="M167" s="50">
        <f t="shared" si="13"/>
        <v>0.34619049276884417</v>
      </c>
      <c r="N167" s="47">
        <f t="shared" si="14"/>
        <v>0.53680632854597032</v>
      </c>
      <c r="O167" s="48"/>
      <c r="P167" s="48"/>
    </row>
    <row r="168" spans="1:16" x14ac:dyDescent="0.25">
      <c r="A168" s="153">
        <v>165</v>
      </c>
      <c r="B168" s="160" t="s">
        <v>59</v>
      </c>
      <c r="C168" s="160" t="s">
        <v>41</v>
      </c>
      <c r="D168" s="160" t="s">
        <v>446</v>
      </c>
      <c r="E168" s="189" t="s">
        <v>1142</v>
      </c>
      <c r="F168" s="217">
        <v>1849</v>
      </c>
      <c r="G168" s="217">
        <v>3292629.35</v>
      </c>
      <c r="H168" s="8">
        <v>1240</v>
      </c>
      <c r="I168" s="8">
        <v>1942190</v>
      </c>
      <c r="J168" s="46">
        <f t="shared" si="10"/>
        <v>0.67063277447268799</v>
      </c>
      <c r="K168" s="46">
        <f t="shared" si="11"/>
        <v>0.58985989419064122</v>
      </c>
      <c r="L168" s="50">
        <f t="shared" si="12"/>
        <v>0.2011898323418064</v>
      </c>
      <c r="M168" s="50">
        <f t="shared" si="13"/>
        <v>0.41290192593344882</v>
      </c>
      <c r="N168" s="47">
        <f t="shared" si="14"/>
        <v>0.6140917582752552</v>
      </c>
      <c r="O168" s="48"/>
      <c r="P168" s="48"/>
    </row>
    <row r="169" spans="1:16" x14ac:dyDescent="0.25">
      <c r="A169" s="153">
        <v>166</v>
      </c>
      <c r="B169" s="160" t="s">
        <v>59</v>
      </c>
      <c r="C169" s="160" t="s">
        <v>41</v>
      </c>
      <c r="D169" s="160" t="s">
        <v>445</v>
      </c>
      <c r="E169" s="189" t="s">
        <v>1143</v>
      </c>
      <c r="F169" s="217">
        <v>1298</v>
      </c>
      <c r="G169" s="217">
        <v>2282973.25</v>
      </c>
      <c r="H169" s="8">
        <v>694</v>
      </c>
      <c r="I169" s="8">
        <v>1076835</v>
      </c>
      <c r="J169" s="46">
        <f t="shared" si="10"/>
        <v>0.53466872110939911</v>
      </c>
      <c r="K169" s="46">
        <f t="shared" si="11"/>
        <v>0.47168095377376851</v>
      </c>
      <c r="L169" s="50">
        <f t="shared" si="12"/>
        <v>0.16040061633281974</v>
      </c>
      <c r="M169" s="50">
        <f t="shared" si="13"/>
        <v>0.33017666764163794</v>
      </c>
      <c r="N169" s="47">
        <f t="shared" si="14"/>
        <v>0.49057728397445766</v>
      </c>
      <c r="O169" s="48"/>
      <c r="P169" s="48"/>
    </row>
    <row r="170" spans="1:16" x14ac:dyDescent="0.25">
      <c r="A170" s="153">
        <v>167</v>
      </c>
      <c r="B170" s="160" t="s">
        <v>59</v>
      </c>
      <c r="C170" s="160" t="s">
        <v>41</v>
      </c>
      <c r="D170" s="160" t="s">
        <v>444</v>
      </c>
      <c r="E170" s="189" t="s">
        <v>1144</v>
      </c>
      <c r="F170" s="217">
        <v>628</v>
      </c>
      <c r="G170" s="217">
        <v>1102078.925</v>
      </c>
      <c r="H170" s="8">
        <v>498</v>
      </c>
      <c r="I170" s="8">
        <v>771930</v>
      </c>
      <c r="J170" s="46">
        <f t="shared" si="10"/>
        <v>0.79299363057324845</v>
      </c>
      <c r="K170" s="46">
        <f t="shared" si="11"/>
        <v>0.70043077903880613</v>
      </c>
      <c r="L170" s="50">
        <f t="shared" si="12"/>
        <v>0.23789808917197452</v>
      </c>
      <c r="M170" s="50">
        <f t="shared" si="13"/>
        <v>0.49030154532716425</v>
      </c>
      <c r="N170" s="47">
        <f t="shared" si="14"/>
        <v>0.72819963449913883</v>
      </c>
      <c r="O170" s="48"/>
      <c r="P170" s="48"/>
    </row>
    <row r="171" spans="1:16" x14ac:dyDescent="0.25">
      <c r="A171" s="153">
        <v>168</v>
      </c>
      <c r="B171" s="160" t="s">
        <v>40</v>
      </c>
      <c r="C171" s="160" t="s">
        <v>41</v>
      </c>
      <c r="D171" s="160" t="s">
        <v>451</v>
      </c>
      <c r="E171" s="189" t="s">
        <v>1145</v>
      </c>
      <c r="F171" s="217">
        <v>1168</v>
      </c>
      <c r="G171" s="217">
        <v>2097783.4249999998</v>
      </c>
      <c r="H171" s="8">
        <v>602</v>
      </c>
      <c r="I171" s="8">
        <v>1267395</v>
      </c>
      <c r="J171" s="46">
        <f t="shared" si="10"/>
        <v>0.5154109589041096</v>
      </c>
      <c r="K171" s="46">
        <f t="shared" si="11"/>
        <v>0.60415912572099773</v>
      </c>
      <c r="L171" s="50">
        <f t="shared" si="12"/>
        <v>0.15462328767123287</v>
      </c>
      <c r="M171" s="50">
        <f t="shared" si="13"/>
        <v>0.42291138800469841</v>
      </c>
      <c r="N171" s="47">
        <f t="shared" si="14"/>
        <v>0.57753467567593131</v>
      </c>
      <c r="O171" s="48"/>
      <c r="P171" s="48"/>
    </row>
    <row r="172" spans="1:16" x14ac:dyDescent="0.25">
      <c r="A172" s="153">
        <v>169</v>
      </c>
      <c r="B172" s="160" t="s">
        <v>40</v>
      </c>
      <c r="C172" s="160" t="s">
        <v>41</v>
      </c>
      <c r="D172" s="160" t="s">
        <v>455</v>
      </c>
      <c r="E172" s="189" t="s">
        <v>1029</v>
      </c>
      <c r="F172" s="217">
        <v>1310</v>
      </c>
      <c r="G172" s="217">
        <v>2336558.5249999999</v>
      </c>
      <c r="H172" s="8">
        <v>1183</v>
      </c>
      <c r="I172" s="8">
        <v>1877780</v>
      </c>
      <c r="J172" s="46">
        <f t="shared" si="10"/>
        <v>0.90305343511450387</v>
      </c>
      <c r="K172" s="46">
        <f t="shared" si="11"/>
        <v>0.80365202921677303</v>
      </c>
      <c r="L172" s="50">
        <f t="shared" si="12"/>
        <v>0.27091603053435115</v>
      </c>
      <c r="M172" s="50">
        <f t="shared" si="13"/>
        <v>0.56255642045174103</v>
      </c>
      <c r="N172" s="47">
        <f t="shared" si="14"/>
        <v>0.83347245098609224</v>
      </c>
      <c r="O172" s="48"/>
      <c r="P172" s="48"/>
    </row>
    <row r="173" spans="1:16" x14ac:dyDescent="0.25">
      <c r="A173" s="153">
        <v>170</v>
      </c>
      <c r="B173" s="160" t="s">
        <v>40</v>
      </c>
      <c r="C173" s="160" t="s">
        <v>41</v>
      </c>
      <c r="D173" s="160" t="s">
        <v>454</v>
      </c>
      <c r="E173" s="189" t="s">
        <v>1030</v>
      </c>
      <c r="F173" s="217">
        <v>1335</v>
      </c>
      <c r="G173" s="217">
        <v>2423669.7000000002</v>
      </c>
      <c r="H173" s="8">
        <v>957</v>
      </c>
      <c r="I173" s="8">
        <v>1764790</v>
      </c>
      <c r="J173" s="46">
        <f t="shared" si="10"/>
        <v>0.71685393258426966</v>
      </c>
      <c r="K173" s="46">
        <f t="shared" si="11"/>
        <v>0.72814789903096111</v>
      </c>
      <c r="L173" s="50">
        <f t="shared" si="12"/>
        <v>0.21505617977528088</v>
      </c>
      <c r="M173" s="50">
        <f t="shared" si="13"/>
        <v>0.50970352932167273</v>
      </c>
      <c r="N173" s="47">
        <f t="shared" si="14"/>
        <v>0.72475970909695364</v>
      </c>
      <c r="O173" s="48"/>
      <c r="P173" s="48"/>
    </row>
    <row r="174" spans="1:16" x14ac:dyDescent="0.25">
      <c r="A174" s="153">
        <v>171</v>
      </c>
      <c r="B174" s="160" t="s">
        <v>40</v>
      </c>
      <c r="C174" s="160" t="s">
        <v>41</v>
      </c>
      <c r="D174" s="160" t="s">
        <v>449</v>
      </c>
      <c r="E174" s="189" t="s">
        <v>1031</v>
      </c>
      <c r="F174" s="217">
        <v>1956</v>
      </c>
      <c r="G174" s="217">
        <v>3539105.5750000002</v>
      </c>
      <c r="H174" s="8">
        <v>1093</v>
      </c>
      <c r="I174" s="8">
        <v>2103335</v>
      </c>
      <c r="J174" s="46">
        <f t="shared" si="10"/>
        <v>0.55879345603271979</v>
      </c>
      <c r="K174" s="46">
        <f t="shared" si="11"/>
        <v>0.59431258984129054</v>
      </c>
      <c r="L174" s="50">
        <f t="shared" si="12"/>
        <v>0.16763803680981593</v>
      </c>
      <c r="M174" s="50">
        <f t="shared" si="13"/>
        <v>0.41601881288890336</v>
      </c>
      <c r="N174" s="47">
        <f t="shared" si="14"/>
        <v>0.58365684969871934</v>
      </c>
      <c r="O174" s="48"/>
      <c r="P174" s="48"/>
    </row>
    <row r="175" spans="1:16" x14ac:dyDescent="0.25">
      <c r="A175" s="153">
        <v>172</v>
      </c>
      <c r="B175" s="160" t="s">
        <v>40</v>
      </c>
      <c r="C175" s="160" t="s">
        <v>41</v>
      </c>
      <c r="D175" s="160" t="s">
        <v>450</v>
      </c>
      <c r="E175" s="189" t="s">
        <v>1146</v>
      </c>
      <c r="F175" s="217">
        <v>1181</v>
      </c>
      <c r="G175" s="217">
        <v>2128193.4249999998</v>
      </c>
      <c r="H175" s="8">
        <v>746</v>
      </c>
      <c r="I175" s="8">
        <v>1367695</v>
      </c>
      <c r="J175" s="46">
        <f t="shared" si="10"/>
        <v>0.63166807790008472</v>
      </c>
      <c r="K175" s="46">
        <f t="shared" si="11"/>
        <v>0.64265540149387512</v>
      </c>
      <c r="L175" s="50">
        <f t="shared" si="12"/>
        <v>0.1895004233700254</v>
      </c>
      <c r="M175" s="50">
        <f t="shared" si="13"/>
        <v>0.44985878104571253</v>
      </c>
      <c r="N175" s="47">
        <f t="shared" si="14"/>
        <v>0.6393592044157379</v>
      </c>
      <c r="O175" s="48"/>
      <c r="P175" s="48"/>
    </row>
    <row r="176" spans="1:16" x14ac:dyDescent="0.25">
      <c r="A176" s="153">
        <v>173</v>
      </c>
      <c r="B176" s="160" t="s">
        <v>40</v>
      </c>
      <c r="C176" s="160" t="s">
        <v>41</v>
      </c>
      <c r="D176" s="160" t="s">
        <v>447</v>
      </c>
      <c r="E176" s="189" t="s">
        <v>448</v>
      </c>
      <c r="F176" s="217">
        <v>842</v>
      </c>
      <c r="G176" s="217">
        <v>1528851.85</v>
      </c>
      <c r="H176" s="8">
        <v>431</v>
      </c>
      <c r="I176" s="8">
        <v>839010</v>
      </c>
      <c r="J176" s="46">
        <f t="shared" si="10"/>
        <v>0.51187648456057011</v>
      </c>
      <c r="K176" s="46">
        <f t="shared" si="11"/>
        <v>0.54878437044112549</v>
      </c>
      <c r="L176" s="50">
        <f t="shared" si="12"/>
        <v>0.15356294536817103</v>
      </c>
      <c r="M176" s="50">
        <f t="shared" si="13"/>
        <v>0.38414905930878784</v>
      </c>
      <c r="N176" s="47">
        <f t="shared" si="14"/>
        <v>0.5377120046769589</v>
      </c>
      <c r="O176" s="48"/>
      <c r="P176" s="48"/>
    </row>
    <row r="177" spans="1:16" x14ac:dyDescent="0.25">
      <c r="A177" s="153">
        <v>174</v>
      </c>
      <c r="B177" s="190" t="s">
        <v>1358</v>
      </c>
      <c r="C177" s="190" t="s">
        <v>41</v>
      </c>
      <c r="D177" s="160" t="s">
        <v>492</v>
      </c>
      <c r="E177" s="189" t="s">
        <v>493</v>
      </c>
      <c r="F177" s="217">
        <v>1786</v>
      </c>
      <c r="G177" s="217">
        <v>3399546.15</v>
      </c>
      <c r="H177" s="8">
        <v>1159</v>
      </c>
      <c r="I177" s="8">
        <v>2786045</v>
      </c>
      <c r="J177" s="46">
        <f t="shared" si="10"/>
        <v>0.64893617021276595</v>
      </c>
      <c r="K177" s="46">
        <f t="shared" si="11"/>
        <v>0.81953439578986154</v>
      </c>
      <c r="L177" s="50">
        <f t="shared" si="12"/>
        <v>0.19468085106382979</v>
      </c>
      <c r="M177" s="50">
        <f t="shared" si="13"/>
        <v>0.57367407705290308</v>
      </c>
      <c r="N177" s="47">
        <f t="shared" si="14"/>
        <v>0.76835492811673289</v>
      </c>
      <c r="O177" s="48"/>
      <c r="P177" s="48"/>
    </row>
    <row r="178" spans="1:16" x14ac:dyDescent="0.25">
      <c r="A178" s="153">
        <v>175</v>
      </c>
      <c r="B178" s="190" t="s">
        <v>1358</v>
      </c>
      <c r="C178" s="190" t="s">
        <v>41</v>
      </c>
      <c r="D178" s="160" t="s">
        <v>491</v>
      </c>
      <c r="E178" s="189" t="s">
        <v>1034</v>
      </c>
      <c r="F178" s="217">
        <v>891</v>
      </c>
      <c r="G178" s="217">
        <v>1703469.05</v>
      </c>
      <c r="H178" s="8">
        <v>700</v>
      </c>
      <c r="I178" s="8">
        <v>1254240</v>
      </c>
      <c r="J178" s="46">
        <f t="shared" si="10"/>
        <v>0.78563411896745228</v>
      </c>
      <c r="K178" s="46">
        <f t="shared" si="11"/>
        <v>0.73628575758391379</v>
      </c>
      <c r="L178" s="50">
        <f t="shared" si="12"/>
        <v>0.23569023569023567</v>
      </c>
      <c r="M178" s="50">
        <f t="shared" si="13"/>
        <v>0.5154000303087396</v>
      </c>
      <c r="N178" s="47">
        <f t="shared" si="14"/>
        <v>0.75109026599897533</v>
      </c>
      <c r="O178" s="48"/>
      <c r="P178" s="48"/>
    </row>
    <row r="179" spans="1:16" x14ac:dyDescent="0.25">
      <c r="A179" s="153">
        <v>176</v>
      </c>
      <c r="B179" s="190" t="s">
        <v>1358</v>
      </c>
      <c r="C179" s="190" t="s">
        <v>41</v>
      </c>
      <c r="D179" s="160" t="s">
        <v>489</v>
      </c>
      <c r="E179" s="189" t="s">
        <v>1035</v>
      </c>
      <c r="F179" s="217">
        <v>1165</v>
      </c>
      <c r="G179" s="217">
        <v>2107316.875</v>
      </c>
      <c r="H179" s="8">
        <v>823</v>
      </c>
      <c r="I179" s="8">
        <v>1081015</v>
      </c>
      <c r="J179" s="46">
        <f t="shared" si="10"/>
        <v>0.70643776824034332</v>
      </c>
      <c r="K179" s="46">
        <f t="shared" si="11"/>
        <v>0.51298170333305948</v>
      </c>
      <c r="L179" s="50">
        <f t="shared" si="12"/>
        <v>0.211931330472103</v>
      </c>
      <c r="M179" s="50">
        <f t="shared" si="13"/>
        <v>0.35908719233314162</v>
      </c>
      <c r="N179" s="47">
        <f t="shared" si="14"/>
        <v>0.57101852280524468</v>
      </c>
      <c r="O179" s="48"/>
      <c r="P179" s="48"/>
    </row>
    <row r="180" spans="1:16" x14ac:dyDescent="0.25">
      <c r="A180" s="153">
        <v>177</v>
      </c>
      <c r="B180" s="190" t="s">
        <v>1358</v>
      </c>
      <c r="C180" s="190" t="s">
        <v>41</v>
      </c>
      <c r="D180" s="160" t="s">
        <v>490</v>
      </c>
      <c r="E180" s="189" t="s">
        <v>1036</v>
      </c>
      <c r="F180" s="217">
        <v>2119</v>
      </c>
      <c r="G180" s="217">
        <v>4194173.7749999999</v>
      </c>
      <c r="H180" s="8">
        <v>1750</v>
      </c>
      <c r="I180" s="8">
        <v>3524145</v>
      </c>
      <c r="J180" s="46">
        <f t="shared" si="10"/>
        <v>0.82586125530910803</v>
      </c>
      <c r="K180" s="46">
        <f t="shared" si="11"/>
        <v>0.84024773150940801</v>
      </c>
      <c r="L180" s="50">
        <f t="shared" si="12"/>
        <v>0.24775837659273239</v>
      </c>
      <c r="M180" s="50">
        <f t="shared" si="13"/>
        <v>0.58817341205658558</v>
      </c>
      <c r="N180" s="47">
        <f t="shared" si="14"/>
        <v>0.83593178864931794</v>
      </c>
      <c r="O180" s="48"/>
      <c r="P180" s="48"/>
    </row>
    <row r="181" spans="1:16" x14ac:dyDescent="0.25">
      <c r="A181" s="153">
        <v>178</v>
      </c>
      <c r="B181" s="190" t="s">
        <v>179</v>
      </c>
      <c r="C181" s="190" t="s">
        <v>41</v>
      </c>
      <c r="D181" s="160" t="s">
        <v>495</v>
      </c>
      <c r="E181" s="189" t="s">
        <v>1037</v>
      </c>
      <c r="F181" s="217">
        <v>1052</v>
      </c>
      <c r="G181" s="217">
        <v>1849695.4</v>
      </c>
      <c r="H181" s="8">
        <v>914</v>
      </c>
      <c r="I181" s="8">
        <v>1472815</v>
      </c>
      <c r="J181" s="46">
        <f t="shared" si="10"/>
        <v>0.86882129277566544</v>
      </c>
      <c r="K181" s="46">
        <f t="shared" si="11"/>
        <v>0.7962473172609934</v>
      </c>
      <c r="L181" s="50">
        <f t="shared" si="12"/>
        <v>0.26064638783269961</v>
      </c>
      <c r="M181" s="50">
        <f t="shared" si="13"/>
        <v>0.55737312208269529</v>
      </c>
      <c r="N181" s="47">
        <f t="shared" si="14"/>
        <v>0.81801950991539485</v>
      </c>
      <c r="O181" s="48"/>
      <c r="P181" s="48"/>
    </row>
    <row r="182" spans="1:16" x14ac:dyDescent="0.25">
      <c r="A182" s="153">
        <v>179</v>
      </c>
      <c r="B182" s="190" t="s">
        <v>179</v>
      </c>
      <c r="C182" s="190" t="s">
        <v>41</v>
      </c>
      <c r="D182" s="160" t="s">
        <v>494</v>
      </c>
      <c r="E182" s="189" t="s">
        <v>1239</v>
      </c>
      <c r="F182" s="217">
        <v>1207</v>
      </c>
      <c r="G182" s="217">
        <v>2151915.5</v>
      </c>
      <c r="H182" s="8">
        <v>831</v>
      </c>
      <c r="I182" s="8">
        <v>1249055</v>
      </c>
      <c r="J182" s="46">
        <f t="shared" si="10"/>
        <v>0.6884838442419221</v>
      </c>
      <c r="K182" s="46">
        <f t="shared" si="11"/>
        <v>0.58043868358213879</v>
      </c>
      <c r="L182" s="50">
        <f t="shared" si="12"/>
        <v>0.20654515327257664</v>
      </c>
      <c r="M182" s="50">
        <f t="shared" si="13"/>
        <v>0.40630707850749714</v>
      </c>
      <c r="N182" s="47">
        <f t="shared" si="14"/>
        <v>0.61285223178007375</v>
      </c>
      <c r="O182" s="48"/>
      <c r="P182" s="48"/>
    </row>
    <row r="183" spans="1:16" x14ac:dyDescent="0.25">
      <c r="A183" s="153">
        <v>180</v>
      </c>
      <c r="B183" s="190" t="s">
        <v>179</v>
      </c>
      <c r="C183" s="190" t="s">
        <v>41</v>
      </c>
      <c r="D183" s="160" t="s">
        <v>496</v>
      </c>
      <c r="E183" s="189" t="s">
        <v>1038</v>
      </c>
      <c r="F183" s="217">
        <v>1160</v>
      </c>
      <c r="G183" s="217">
        <v>2052195.3</v>
      </c>
      <c r="H183" s="8">
        <v>1068</v>
      </c>
      <c r="I183" s="8">
        <v>1929105</v>
      </c>
      <c r="J183" s="46">
        <f t="shared" si="10"/>
        <v>0.92068965517241375</v>
      </c>
      <c r="K183" s="46">
        <f t="shared" si="11"/>
        <v>0.94002018228966799</v>
      </c>
      <c r="L183" s="50">
        <f t="shared" si="12"/>
        <v>0.27620689655172409</v>
      </c>
      <c r="M183" s="50">
        <f t="shared" si="13"/>
        <v>0.65801412760276756</v>
      </c>
      <c r="N183" s="47">
        <f t="shared" si="14"/>
        <v>0.93422102415449171</v>
      </c>
      <c r="O183" s="48"/>
      <c r="P183" s="48"/>
    </row>
    <row r="184" spans="1:16" x14ac:dyDescent="0.25">
      <c r="A184" s="153">
        <v>181</v>
      </c>
      <c r="B184" s="190" t="s">
        <v>179</v>
      </c>
      <c r="C184" s="190" t="s">
        <v>41</v>
      </c>
      <c r="D184" s="160" t="s">
        <v>497</v>
      </c>
      <c r="E184" s="189" t="s">
        <v>1091</v>
      </c>
      <c r="F184" s="217">
        <v>1397</v>
      </c>
      <c r="G184" s="217">
        <v>2482356.9750000001</v>
      </c>
      <c r="H184" s="8">
        <v>1704</v>
      </c>
      <c r="I184" s="8">
        <v>2738095</v>
      </c>
      <c r="J184" s="46">
        <f t="shared" si="10"/>
        <v>1.2197566213314244</v>
      </c>
      <c r="K184" s="46">
        <f t="shared" si="11"/>
        <v>1.1030222597215293</v>
      </c>
      <c r="L184" s="50">
        <f t="shared" si="12"/>
        <v>0.3</v>
      </c>
      <c r="M184" s="50">
        <f t="shared" si="13"/>
        <v>0.7</v>
      </c>
      <c r="N184" s="47">
        <f t="shared" si="14"/>
        <v>1</v>
      </c>
      <c r="O184" s="48"/>
      <c r="P184" s="48"/>
    </row>
    <row r="185" spans="1:16" x14ac:dyDescent="0.25">
      <c r="A185" s="153">
        <v>182</v>
      </c>
      <c r="B185" s="160" t="s">
        <v>48</v>
      </c>
      <c r="C185" s="160" t="s">
        <v>41</v>
      </c>
      <c r="D185" s="160" t="s">
        <v>479</v>
      </c>
      <c r="E185" s="189" t="s">
        <v>1323</v>
      </c>
      <c r="F185" s="217">
        <v>1085</v>
      </c>
      <c r="G185" s="217">
        <v>1758140.125</v>
      </c>
      <c r="H185" s="8">
        <v>568</v>
      </c>
      <c r="I185" s="8">
        <v>1009380</v>
      </c>
      <c r="J185" s="46">
        <f t="shared" si="10"/>
        <v>0.52350230414746546</v>
      </c>
      <c r="K185" s="46">
        <f t="shared" si="11"/>
        <v>0.57411806126658993</v>
      </c>
      <c r="L185" s="50">
        <f t="shared" si="12"/>
        <v>0.15705069124423962</v>
      </c>
      <c r="M185" s="50">
        <f t="shared" si="13"/>
        <v>0.40188264288661291</v>
      </c>
      <c r="N185" s="47">
        <f t="shared" si="14"/>
        <v>0.55893333413085255</v>
      </c>
      <c r="O185" s="48"/>
      <c r="P185" s="48"/>
    </row>
    <row r="186" spans="1:16" x14ac:dyDescent="0.25">
      <c r="A186" s="153">
        <v>183</v>
      </c>
      <c r="B186" s="160" t="s">
        <v>48</v>
      </c>
      <c r="C186" s="160" t="s">
        <v>41</v>
      </c>
      <c r="D186" s="160" t="s">
        <v>481</v>
      </c>
      <c r="E186" s="189" t="s">
        <v>1285</v>
      </c>
      <c r="F186" s="217">
        <v>1231</v>
      </c>
      <c r="G186" s="217">
        <v>1995653.075</v>
      </c>
      <c r="H186" s="8">
        <v>849</v>
      </c>
      <c r="I186" s="8">
        <v>1365030</v>
      </c>
      <c r="J186" s="46">
        <f t="shared" si="10"/>
        <v>0.68968318440292442</v>
      </c>
      <c r="K186" s="46">
        <f t="shared" si="11"/>
        <v>0.68400165194043061</v>
      </c>
      <c r="L186" s="50">
        <f t="shared" si="12"/>
        <v>0.20690495532087733</v>
      </c>
      <c r="M186" s="50">
        <f t="shared" si="13"/>
        <v>0.47880115635830139</v>
      </c>
      <c r="N186" s="47">
        <f t="shared" si="14"/>
        <v>0.68570611167917872</v>
      </c>
      <c r="O186" s="48"/>
      <c r="P186" s="48"/>
    </row>
    <row r="187" spans="1:16" x14ac:dyDescent="0.25">
      <c r="A187" s="153">
        <v>184</v>
      </c>
      <c r="B187" s="190" t="s">
        <v>1355</v>
      </c>
      <c r="C187" s="190" t="s">
        <v>41</v>
      </c>
      <c r="D187" s="160" t="s">
        <v>485</v>
      </c>
      <c r="E187" s="189" t="s">
        <v>358</v>
      </c>
      <c r="F187" s="217">
        <v>1565</v>
      </c>
      <c r="G187" s="217">
        <v>2839090.6749999998</v>
      </c>
      <c r="H187" s="8">
        <v>1033</v>
      </c>
      <c r="I187" s="8">
        <v>2084235</v>
      </c>
      <c r="J187" s="46">
        <f t="shared" si="10"/>
        <v>0.66006389776357832</v>
      </c>
      <c r="K187" s="46">
        <f t="shared" si="11"/>
        <v>0.73412061768685855</v>
      </c>
      <c r="L187" s="50">
        <f t="shared" si="12"/>
        <v>0.19801916932907349</v>
      </c>
      <c r="M187" s="50">
        <f t="shared" si="13"/>
        <v>0.51388443238080095</v>
      </c>
      <c r="N187" s="47">
        <f t="shared" si="14"/>
        <v>0.71190360170987443</v>
      </c>
      <c r="O187" s="48"/>
      <c r="P187" s="48"/>
    </row>
    <row r="188" spans="1:16" x14ac:dyDescent="0.25">
      <c r="A188" s="153">
        <v>185</v>
      </c>
      <c r="B188" s="190" t="s">
        <v>1355</v>
      </c>
      <c r="C188" s="190" t="s">
        <v>41</v>
      </c>
      <c r="D188" s="160" t="s">
        <v>483</v>
      </c>
      <c r="E188" s="191" t="s">
        <v>1356</v>
      </c>
      <c r="F188" s="217">
        <v>1237</v>
      </c>
      <c r="G188" s="217">
        <v>2249060.9750000001</v>
      </c>
      <c r="H188" s="8">
        <v>561</v>
      </c>
      <c r="I188" s="8">
        <v>1019165</v>
      </c>
      <c r="J188" s="46">
        <f t="shared" si="10"/>
        <v>0.45351657235246562</v>
      </c>
      <c r="K188" s="46">
        <f t="shared" si="11"/>
        <v>0.45315134241747268</v>
      </c>
      <c r="L188" s="50">
        <f t="shared" si="12"/>
        <v>0.13605497170573969</v>
      </c>
      <c r="M188" s="50">
        <f t="shared" si="13"/>
        <v>0.31720593969223088</v>
      </c>
      <c r="N188" s="47">
        <f t="shared" si="14"/>
        <v>0.45326091139797053</v>
      </c>
      <c r="O188" s="48"/>
      <c r="P188" s="48"/>
    </row>
    <row r="189" spans="1:16" x14ac:dyDescent="0.25">
      <c r="A189" s="153">
        <v>186</v>
      </c>
      <c r="B189" s="190" t="s">
        <v>1355</v>
      </c>
      <c r="C189" s="190" t="s">
        <v>41</v>
      </c>
      <c r="D189" s="160" t="s">
        <v>486</v>
      </c>
      <c r="E189" s="191" t="s">
        <v>1392</v>
      </c>
      <c r="F189" s="217">
        <v>866</v>
      </c>
      <c r="G189" s="217">
        <v>1567992.05</v>
      </c>
      <c r="H189" s="8">
        <v>396</v>
      </c>
      <c r="I189" s="8">
        <v>661405</v>
      </c>
      <c r="J189" s="46">
        <f t="shared" si="10"/>
        <v>0.45727482678983833</v>
      </c>
      <c r="K189" s="46">
        <f t="shared" si="11"/>
        <v>0.42181655193978818</v>
      </c>
      <c r="L189" s="50">
        <f t="shared" si="12"/>
        <v>0.13718244803695148</v>
      </c>
      <c r="M189" s="50">
        <f t="shared" si="13"/>
        <v>0.29527158635785172</v>
      </c>
      <c r="N189" s="47">
        <f t="shared" si="14"/>
        <v>0.43245403439480323</v>
      </c>
      <c r="O189" s="48"/>
      <c r="P189" s="48"/>
    </row>
    <row r="190" spans="1:16" x14ac:dyDescent="0.25">
      <c r="A190" s="153">
        <v>187</v>
      </c>
      <c r="B190" s="190" t="s">
        <v>1355</v>
      </c>
      <c r="C190" s="190" t="s">
        <v>41</v>
      </c>
      <c r="D190" s="160" t="s">
        <v>487</v>
      </c>
      <c r="E190" s="191" t="s">
        <v>1357</v>
      </c>
      <c r="F190" s="217">
        <v>597</v>
      </c>
      <c r="G190" s="217">
        <v>1093738.7250000001</v>
      </c>
      <c r="H190" s="8">
        <v>385</v>
      </c>
      <c r="I190" s="8">
        <v>645800</v>
      </c>
      <c r="J190" s="46">
        <f t="shared" si="10"/>
        <v>0.64489112227805701</v>
      </c>
      <c r="K190" s="46">
        <f t="shared" si="11"/>
        <v>0.59045180100027994</v>
      </c>
      <c r="L190" s="50">
        <f t="shared" si="12"/>
        <v>0.19346733668341709</v>
      </c>
      <c r="M190" s="50">
        <f t="shared" si="13"/>
        <v>0.41331626070019595</v>
      </c>
      <c r="N190" s="47">
        <f t="shared" si="14"/>
        <v>0.60678359738361309</v>
      </c>
      <c r="O190" s="48"/>
      <c r="P190" s="48"/>
    </row>
    <row r="191" spans="1:16" x14ac:dyDescent="0.25">
      <c r="A191" s="153">
        <v>188</v>
      </c>
      <c r="B191" s="190" t="s">
        <v>1355</v>
      </c>
      <c r="C191" s="190" t="s">
        <v>41</v>
      </c>
      <c r="D191" s="160" t="s">
        <v>482</v>
      </c>
      <c r="E191" s="191" t="s">
        <v>1322</v>
      </c>
      <c r="F191" s="217">
        <v>1134</v>
      </c>
      <c r="G191" s="217">
        <v>2053738.2250000001</v>
      </c>
      <c r="H191" s="8">
        <v>526</v>
      </c>
      <c r="I191" s="8">
        <v>824235</v>
      </c>
      <c r="J191" s="46">
        <f t="shared" si="10"/>
        <v>0.46384479717813049</v>
      </c>
      <c r="K191" s="46">
        <f t="shared" si="11"/>
        <v>0.40133401130029606</v>
      </c>
      <c r="L191" s="50">
        <f t="shared" si="12"/>
        <v>0.13915343915343914</v>
      </c>
      <c r="M191" s="50">
        <f t="shared" si="13"/>
        <v>0.28093380791020722</v>
      </c>
      <c r="N191" s="47">
        <f t="shared" si="14"/>
        <v>0.42008724706364636</v>
      </c>
      <c r="O191" s="48"/>
      <c r="P191" s="48"/>
    </row>
    <row r="192" spans="1:16" x14ac:dyDescent="0.25">
      <c r="A192" s="153">
        <v>189</v>
      </c>
      <c r="B192" s="190" t="s">
        <v>50</v>
      </c>
      <c r="C192" s="190" t="s">
        <v>41</v>
      </c>
      <c r="D192" s="160" t="s">
        <v>475</v>
      </c>
      <c r="E192" s="191" t="s">
        <v>1170</v>
      </c>
      <c r="F192" s="217">
        <v>734</v>
      </c>
      <c r="G192" s="217">
        <v>1114700.3500000001</v>
      </c>
      <c r="H192" s="8">
        <v>438</v>
      </c>
      <c r="I192" s="8">
        <v>534720</v>
      </c>
      <c r="J192" s="46">
        <f t="shared" si="10"/>
        <v>0.59673024523160767</v>
      </c>
      <c r="K192" s="46">
        <f t="shared" si="11"/>
        <v>0.4796984229887431</v>
      </c>
      <c r="L192" s="50">
        <f t="shared" si="12"/>
        <v>0.1790190735694823</v>
      </c>
      <c r="M192" s="50">
        <f t="shared" si="13"/>
        <v>0.33578889609212015</v>
      </c>
      <c r="N192" s="47">
        <f t="shared" si="14"/>
        <v>0.51480796966160247</v>
      </c>
      <c r="O192" s="48"/>
      <c r="P192" s="48"/>
    </row>
    <row r="193" spans="1:16" x14ac:dyDescent="0.25">
      <c r="A193" s="153">
        <v>190</v>
      </c>
      <c r="B193" s="190" t="s">
        <v>50</v>
      </c>
      <c r="C193" s="190" t="s">
        <v>41</v>
      </c>
      <c r="D193" s="160" t="s">
        <v>477</v>
      </c>
      <c r="E193" s="191" t="s">
        <v>1169</v>
      </c>
      <c r="F193" s="217">
        <v>3022</v>
      </c>
      <c r="G193" s="217">
        <v>4950849.8</v>
      </c>
      <c r="H193" s="8">
        <v>1019</v>
      </c>
      <c r="I193" s="8">
        <v>1864435</v>
      </c>
      <c r="J193" s="46">
        <f t="shared" si="10"/>
        <v>0.3371939113170086</v>
      </c>
      <c r="K193" s="46">
        <f t="shared" si="11"/>
        <v>0.37658888379122307</v>
      </c>
      <c r="L193" s="50">
        <f t="shared" si="12"/>
        <v>0.10115817339510258</v>
      </c>
      <c r="M193" s="50">
        <f t="shared" si="13"/>
        <v>0.26361221865385615</v>
      </c>
      <c r="N193" s="47">
        <f t="shared" si="14"/>
        <v>0.36477039204895872</v>
      </c>
      <c r="O193" s="48"/>
      <c r="P193" s="48"/>
    </row>
    <row r="194" spans="1:16" x14ac:dyDescent="0.25">
      <c r="A194" s="153">
        <v>191</v>
      </c>
      <c r="B194" s="190" t="s">
        <v>50</v>
      </c>
      <c r="C194" s="190" t="s">
        <v>41</v>
      </c>
      <c r="D194" s="160" t="s">
        <v>474</v>
      </c>
      <c r="E194" s="191" t="s">
        <v>478</v>
      </c>
      <c r="F194" s="217">
        <v>754</v>
      </c>
      <c r="G194" s="217">
        <v>1094253.675</v>
      </c>
      <c r="H194" s="8">
        <v>399</v>
      </c>
      <c r="I194" s="8">
        <v>513505</v>
      </c>
      <c r="J194" s="46">
        <f t="shared" si="10"/>
        <v>0.52917771883289122</v>
      </c>
      <c r="K194" s="46">
        <f t="shared" si="11"/>
        <v>0.469274183611949</v>
      </c>
      <c r="L194" s="50">
        <f t="shared" si="12"/>
        <v>0.15875331564986736</v>
      </c>
      <c r="M194" s="50">
        <f t="shared" si="13"/>
        <v>0.32849192852836429</v>
      </c>
      <c r="N194" s="47">
        <f t="shared" si="14"/>
        <v>0.48724524417823167</v>
      </c>
      <c r="O194" s="48"/>
      <c r="P194" s="48"/>
    </row>
    <row r="195" spans="1:16" x14ac:dyDescent="0.25">
      <c r="A195" s="153">
        <v>192</v>
      </c>
      <c r="B195" s="190" t="s">
        <v>50</v>
      </c>
      <c r="C195" s="190" t="s">
        <v>41</v>
      </c>
      <c r="D195" s="160" t="s">
        <v>1201</v>
      </c>
      <c r="E195" s="191" t="s">
        <v>476</v>
      </c>
      <c r="F195" s="217">
        <v>1296</v>
      </c>
      <c r="G195" s="217">
        <v>2141269.2999999998</v>
      </c>
      <c r="H195" s="8">
        <v>845</v>
      </c>
      <c r="I195" s="8">
        <v>1241830</v>
      </c>
      <c r="J195" s="46">
        <f t="shared" si="10"/>
        <v>0.65200617283950613</v>
      </c>
      <c r="K195" s="46">
        <f t="shared" si="11"/>
        <v>0.57995040605121462</v>
      </c>
      <c r="L195" s="50">
        <f t="shared" si="12"/>
        <v>0.19560185185185183</v>
      </c>
      <c r="M195" s="50">
        <f t="shared" si="13"/>
        <v>0.40596528423585021</v>
      </c>
      <c r="N195" s="47">
        <f t="shared" si="14"/>
        <v>0.60156713608770207</v>
      </c>
      <c r="O195" s="48"/>
      <c r="P195" s="48"/>
    </row>
    <row r="196" spans="1:16" x14ac:dyDescent="0.25">
      <c r="A196" s="153">
        <v>193</v>
      </c>
      <c r="B196" s="190" t="s">
        <v>50</v>
      </c>
      <c r="C196" s="190" t="s">
        <v>41</v>
      </c>
      <c r="D196" s="160" t="s">
        <v>1202</v>
      </c>
      <c r="E196" s="191" t="s">
        <v>1286</v>
      </c>
      <c r="F196" s="217">
        <v>1072</v>
      </c>
      <c r="G196" s="217">
        <v>2303785.65</v>
      </c>
      <c r="H196" s="8">
        <v>669</v>
      </c>
      <c r="I196" s="8">
        <v>1497515</v>
      </c>
      <c r="J196" s="46">
        <f t="shared" ref="J196:J259" si="15">IFERROR(H196/F196,0)</f>
        <v>0.62406716417910446</v>
      </c>
      <c r="K196" s="46">
        <f t="shared" ref="K196:K259" si="16">IFERROR(I196/G196,0)</f>
        <v>0.65002358183800657</v>
      </c>
      <c r="L196" s="50">
        <f t="shared" si="12"/>
        <v>0.18722014925373134</v>
      </c>
      <c r="M196" s="50">
        <f t="shared" si="13"/>
        <v>0.45501650728660459</v>
      </c>
      <c r="N196" s="47">
        <f t="shared" si="14"/>
        <v>0.6422366565403359</v>
      </c>
      <c r="O196" s="48"/>
      <c r="P196" s="48"/>
    </row>
    <row r="197" spans="1:16" x14ac:dyDescent="0.25">
      <c r="A197" s="153">
        <v>194</v>
      </c>
      <c r="B197" s="160" t="s">
        <v>1367</v>
      </c>
      <c r="C197" s="160" t="s">
        <v>41</v>
      </c>
      <c r="D197" s="160" t="s">
        <v>464</v>
      </c>
      <c r="E197" s="189" t="s">
        <v>465</v>
      </c>
      <c r="F197" s="217">
        <v>1887</v>
      </c>
      <c r="G197" s="217">
        <v>3208391.3</v>
      </c>
      <c r="H197" s="8">
        <v>1187</v>
      </c>
      <c r="I197" s="8">
        <v>2318620</v>
      </c>
      <c r="J197" s="46">
        <f t="shared" si="15"/>
        <v>0.62904080551139374</v>
      </c>
      <c r="K197" s="46">
        <f t="shared" si="16"/>
        <v>0.72267369631628164</v>
      </c>
      <c r="L197" s="50">
        <f t="shared" ref="L197:L260" si="17">IF((J197*0.3)&gt;30%,30%,(J197*0.3))</f>
        <v>0.18871224165341813</v>
      </c>
      <c r="M197" s="50">
        <f t="shared" ref="M197:M260" si="18">IF((K197*0.7)&gt;70%,70%,(K197*0.7))</f>
        <v>0.50587158742139715</v>
      </c>
      <c r="N197" s="47">
        <f t="shared" ref="N197:N260" si="19">L197+M197</f>
        <v>0.69458382907481531</v>
      </c>
      <c r="O197" s="48"/>
      <c r="P197" s="48"/>
    </row>
    <row r="198" spans="1:16" x14ac:dyDescent="0.25">
      <c r="A198" s="153">
        <v>195</v>
      </c>
      <c r="B198" s="160" t="s">
        <v>1367</v>
      </c>
      <c r="C198" s="160" t="s">
        <v>41</v>
      </c>
      <c r="D198" s="160" t="s">
        <v>463</v>
      </c>
      <c r="E198" s="189" t="s">
        <v>1237</v>
      </c>
      <c r="F198" s="217">
        <v>1315</v>
      </c>
      <c r="G198" s="217">
        <v>2225993.3250000002</v>
      </c>
      <c r="H198" s="8">
        <v>709</v>
      </c>
      <c r="I198" s="8">
        <v>1076630</v>
      </c>
      <c r="J198" s="46">
        <f t="shared" si="15"/>
        <v>0.53916349809885933</v>
      </c>
      <c r="K198" s="46">
        <f t="shared" si="16"/>
        <v>0.48366272616742906</v>
      </c>
      <c r="L198" s="50">
        <f t="shared" si="17"/>
        <v>0.16174904942965779</v>
      </c>
      <c r="M198" s="50">
        <f t="shared" si="18"/>
        <v>0.33856390831720035</v>
      </c>
      <c r="N198" s="47">
        <f t="shared" si="19"/>
        <v>0.50031295774685813</v>
      </c>
      <c r="O198" s="48"/>
      <c r="P198" s="48"/>
    </row>
    <row r="199" spans="1:16" x14ac:dyDescent="0.25">
      <c r="A199" s="153">
        <v>196</v>
      </c>
      <c r="B199" s="160" t="s">
        <v>1367</v>
      </c>
      <c r="C199" s="160" t="s">
        <v>41</v>
      </c>
      <c r="D199" s="160" t="s">
        <v>461</v>
      </c>
      <c r="E199" s="189" t="s">
        <v>462</v>
      </c>
      <c r="F199" s="217">
        <v>1253</v>
      </c>
      <c r="G199" s="217">
        <v>2107797.9249999998</v>
      </c>
      <c r="H199" s="8">
        <v>846</v>
      </c>
      <c r="I199" s="8">
        <v>1393590</v>
      </c>
      <c r="J199" s="46">
        <f t="shared" si="15"/>
        <v>0.67517956903431764</v>
      </c>
      <c r="K199" s="46">
        <f t="shared" si="16"/>
        <v>0.66115920481324131</v>
      </c>
      <c r="L199" s="50">
        <f t="shared" si="17"/>
        <v>0.20255387071029529</v>
      </c>
      <c r="M199" s="50">
        <f t="shared" si="18"/>
        <v>0.46281144336926888</v>
      </c>
      <c r="N199" s="47">
        <f t="shared" si="19"/>
        <v>0.66536531407956412</v>
      </c>
      <c r="O199" s="48"/>
      <c r="P199" s="48"/>
    </row>
    <row r="200" spans="1:16" x14ac:dyDescent="0.25">
      <c r="A200" s="153">
        <v>197</v>
      </c>
      <c r="B200" s="160" t="s">
        <v>1238</v>
      </c>
      <c r="C200" s="160" t="s">
        <v>41</v>
      </c>
      <c r="D200" s="160" t="s">
        <v>470</v>
      </c>
      <c r="E200" s="189" t="s">
        <v>471</v>
      </c>
      <c r="F200" s="217">
        <v>635</v>
      </c>
      <c r="G200" s="217">
        <v>1126716.075</v>
      </c>
      <c r="H200" s="8">
        <v>530</v>
      </c>
      <c r="I200" s="8">
        <v>871140</v>
      </c>
      <c r="J200" s="46">
        <f t="shared" si="15"/>
        <v>0.83464566929133854</v>
      </c>
      <c r="K200" s="46">
        <f t="shared" si="16"/>
        <v>0.7731672773018704</v>
      </c>
      <c r="L200" s="50">
        <f t="shared" si="17"/>
        <v>0.25039370078740153</v>
      </c>
      <c r="M200" s="50">
        <f t="shared" si="18"/>
        <v>0.54121709411130925</v>
      </c>
      <c r="N200" s="47">
        <f t="shared" si="19"/>
        <v>0.79161079489871078</v>
      </c>
      <c r="O200" s="48"/>
      <c r="P200" s="48"/>
    </row>
    <row r="201" spans="1:16" x14ac:dyDescent="0.25">
      <c r="A201" s="153">
        <v>198</v>
      </c>
      <c r="B201" s="160" t="s">
        <v>1238</v>
      </c>
      <c r="C201" s="160" t="s">
        <v>41</v>
      </c>
      <c r="D201" s="160" t="s">
        <v>466</v>
      </c>
      <c r="E201" s="189" t="s">
        <v>1032</v>
      </c>
      <c r="F201" s="217">
        <v>1078</v>
      </c>
      <c r="G201" s="217">
        <v>1938762.55</v>
      </c>
      <c r="H201" s="8">
        <v>786</v>
      </c>
      <c r="I201" s="8">
        <v>1373085</v>
      </c>
      <c r="J201" s="46">
        <f t="shared" si="15"/>
        <v>0.72912801484230061</v>
      </c>
      <c r="K201" s="46">
        <f t="shared" si="16"/>
        <v>0.708227523788305</v>
      </c>
      <c r="L201" s="50">
        <f t="shared" si="17"/>
        <v>0.21873840445269019</v>
      </c>
      <c r="M201" s="50">
        <f t="shared" si="18"/>
        <v>0.49575926665181347</v>
      </c>
      <c r="N201" s="47">
        <f t="shared" si="19"/>
        <v>0.71449767110450368</v>
      </c>
      <c r="O201" s="48"/>
      <c r="P201" s="48"/>
    </row>
    <row r="202" spans="1:16" x14ac:dyDescent="0.25">
      <c r="A202" s="153">
        <v>199</v>
      </c>
      <c r="B202" s="160" t="s">
        <v>1238</v>
      </c>
      <c r="C202" s="160" t="s">
        <v>41</v>
      </c>
      <c r="D202" s="160" t="s">
        <v>469</v>
      </c>
      <c r="E202" s="189" t="s">
        <v>1033</v>
      </c>
      <c r="F202" s="217">
        <v>699</v>
      </c>
      <c r="G202" s="217">
        <v>1242544.5249999999</v>
      </c>
      <c r="H202" s="8">
        <v>523</v>
      </c>
      <c r="I202" s="8">
        <v>792970</v>
      </c>
      <c r="J202" s="46">
        <f t="shared" si="15"/>
        <v>0.74821173104434902</v>
      </c>
      <c r="K202" s="46">
        <f t="shared" si="16"/>
        <v>0.63818236211696322</v>
      </c>
      <c r="L202" s="50">
        <f t="shared" si="17"/>
        <v>0.22446351931330469</v>
      </c>
      <c r="M202" s="50">
        <f t="shared" si="18"/>
        <v>0.44672765348187421</v>
      </c>
      <c r="N202" s="47">
        <f t="shared" si="19"/>
        <v>0.67119117279517893</v>
      </c>
      <c r="O202" s="48"/>
      <c r="P202" s="48"/>
    </row>
    <row r="203" spans="1:16" x14ac:dyDescent="0.25">
      <c r="A203" s="153">
        <v>200</v>
      </c>
      <c r="B203" s="160" t="s">
        <v>1238</v>
      </c>
      <c r="C203" s="160" t="s">
        <v>41</v>
      </c>
      <c r="D203" s="160" t="s">
        <v>467</v>
      </c>
      <c r="E203" s="189" t="s">
        <v>468</v>
      </c>
      <c r="F203" s="217">
        <v>1276</v>
      </c>
      <c r="G203" s="217">
        <v>2310011.1749999998</v>
      </c>
      <c r="H203" s="8">
        <v>1108</v>
      </c>
      <c r="I203" s="8">
        <v>2267850</v>
      </c>
      <c r="J203" s="46">
        <f t="shared" si="15"/>
        <v>0.86833855799373039</v>
      </c>
      <c r="K203" s="46">
        <f t="shared" si="16"/>
        <v>0.98174849738551595</v>
      </c>
      <c r="L203" s="50">
        <f t="shared" si="17"/>
        <v>0.26050156739811908</v>
      </c>
      <c r="M203" s="50">
        <f t="shared" si="18"/>
        <v>0.6872239481698611</v>
      </c>
      <c r="N203" s="47">
        <f t="shared" si="19"/>
        <v>0.94772551556798024</v>
      </c>
      <c r="O203" s="48"/>
      <c r="P203" s="48"/>
    </row>
    <row r="204" spans="1:16" x14ac:dyDescent="0.25">
      <c r="A204" s="153">
        <v>201</v>
      </c>
      <c r="B204" s="160" t="s">
        <v>1238</v>
      </c>
      <c r="C204" s="160" t="s">
        <v>41</v>
      </c>
      <c r="D204" s="160" t="s">
        <v>472</v>
      </c>
      <c r="E204" s="189" t="s">
        <v>473</v>
      </c>
      <c r="F204" s="217">
        <v>1166</v>
      </c>
      <c r="G204" s="217">
        <v>2078272.45</v>
      </c>
      <c r="H204" s="8">
        <v>702</v>
      </c>
      <c r="I204" s="8">
        <v>1511090</v>
      </c>
      <c r="J204" s="46">
        <f t="shared" si="15"/>
        <v>0.60205831903945106</v>
      </c>
      <c r="K204" s="46">
        <f t="shared" si="16"/>
        <v>0.72708946317408962</v>
      </c>
      <c r="L204" s="50">
        <f t="shared" si="17"/>
        <v>0.1806174957118353</v>
      </c>
      <c r="M204" s="50">
        <f t="shared" si="18"/>
        <v>0.50896262422186267</v>
      </c>
      <c r="N204" s="47">
        <f t="shared" si="19"/>
        <v>0.68958011993369794</v>
      </c>
      <c r="O204" s="48"/>
      <c r="P204" s="48"/>
    </row>
    <row r="205" spans="1:16" x14ac:dyDescent="0.25">
      <c r="A205" s="153">
        <v>202</v>
      </c>
      <c r="B205" s="192" t="s">
        <v>1236</v>
      </c>
      <c r="C205" s="192" t="s">
        <v>41</v>
      </c>
      <c r="D205" s="160" t="s">
        <v>516</v>
      </c>
      <c r="E205" s="163" t="s">
        <v>517</v>
      </c>
      <c r="F205" s="217">
        <v>3558</v>
      </c>
      <c r="G205" s="217">
        <v>6188019.7249999996</v>
      </c>
      <c r="H205" s="8">
        <v>2213</v>
      </c>
      <c r="I205" s="8">
        <v>3488305</v>
      </c>
      <c r="J205" s="46">
        <f t="shared" si="15"/>
        <v>0.62197863968521638</v>
      </c>
      <c r="K205" s="46">
        <f t="shared" si="16"/>
        <v>0.5637191145184981</v>
      </c>
      <c r="L205" s="50">
        <f t="shared" si="17"/>
        <v>0.1865935919055649</v>
      </c>
      <c r="M205" s="50">
        <f t="shared" si="18"/>
        <v>0.39460338016294866</v>
      </c>
      <c r="N205" s="47">
        <f t="shared" si="19"/>
        <v>0.58119697206851351</v>
      </c>
      <c r="O205" s="48"/>
      <c r="P205" s="48"/>
    </row>
    <row r="206" spans="1:16" x14ac:dyDescent="0.25">
      <c r="A206" s="153">
        <v>203</v>
      </c>
      <c r="B206" s="192" t="s">
        <v>1236</v>
      </c>
      <c r="C206" s="192" t="s">
        <v>41</v>
      </c>
      <c r="D206" s="160" t="s">
        <v>518</v>
      </c>
      <c r="E206" s="163" t="s">
        <v>1307</v>
      </c>
      <c r="F206" s="217">
        <v>503</v>
      </c>
      <c r="G206" s="217">
        <v>879521.17500000005</v>
      </c>
      <c r="H206" s="8">
        <v>489</v>
      </c>
      <c r="I206" s="8">
        <v>668175</v>
      </c>
      <c r="J206" s="46">
        <f t="shared" si="15"/>
        <v>0.97216699801192841</v>
      </c>
      <c r="K206" s="46">
        <f t="shared" si="16"/>
        <v>0.75970314188285459</v>
      </c>
      <c r="L206" s="50">
        <f t="shared" si="17"/>
        <v>0.2916500994035785</v>
      </c>
      <c r="M206" s="50">
        <f t="shared" si="18"/>
        <v>0.53179219931799815</v>
      </c>
      <c r="N206" s="47">
        <f t="shared" si="19"/>
        <v>0.82344229872157659</v>
      </c>
      <c r="O206" s="48"/>
      <c r="P206" s="48"/>
    </row>
    <row r="207" spans="1:16" x14ac:dyDescent="0.25">
      <c r="A207" s="153">
        <v>204</v>
      </c>
      <c r="B207" s="192" t="s">
        <v>1236</v>
      </c>
      <c r="C207" s="192" t="s">
        <v>41</v>
      </c>
      <c r="D207" s="160" t="s">
        <v>512</v>
      </c>
      <c r="E207" s="163" t="s">
        <v>513</v>
      </c>
      <c r="F207" s="217">
        <v>1339</v>
      </c>
      <c r="G207" s="217">
        <v>2405238.9249999998</v>
      </c>
      <c r="H207" s="8">
        <v>1102</v>
      </c>
      <c r="I207" s="8">
        <v>1991145</v>
      </c>
      <c r="J207" s="46">
        <f t="shared" si="15"/>
        <v>0.82300224047796866</v>
      </c>
      <c r="K207" s="46">
        <f t="shared" si="16"/>
        <v>0.82783667738954458</v>
      </c>
      <c r="L207" s="50">
        <f t="shared" si="17"/>
        <v>0.24690067214339059</v>
      </c>
      <c r="M207" s="50">
        <f t="shared" si="18"/>
        <v>0.57948567417268115</v>
      </c>
      <c r="N207" s="47">
        <f t="shared" si="19"/>
        <v>0.82638634631607177</v>
      </c>
      <c r="O207" s="48"/>
      <c r="P207" s="48"/>
    </row>
    <row r="208" spans="1:16" x14ac:dyDescent="0.25">
      <c r="A208" s="153">
        <v>205</v>
      </c>
      <c r="B208" s="192" t="s">
        <v>1236</v>
      </c>
      <c r="C208" s="192" t="s">
        <v>41</v>
      </c>
      <c r="D208" s="160" t="s">
        <v>515</v>
      </c>
      <c r="E208" s="163" t="s">
        <v>1331</v>
      </c>
      <c r="F208" s="217">
        <v>365</v>
      </c>
      <c r="G208" s="217">
        <v>776797.75</v>
      </c>
      <c r="H208" s="8">
        <v>228</v>
      </c>
      <c r="I208" s="8">
        <v>331150</v>
      </c>
      <c r="J208" s="46">
        <f t="shared" si="15"/>
        <v>0.62465753424657533</v>
      </c>
      <c r="K208" s="46">
        <f t="shared" si="16"/>
        <v>0.42630144075468807</v>
      </c>
      <c r="L208" s="50">
        <f t="shared" si="17"/>
        <v>0.1873972602739726</v>
      </c>
      <c r="M208" s="50">
        <f t="shared" si="18"/>
        <v>0.29841100852828162</v>
      </c>
      <c r="N208" s="47">
        <f t="shared" si="19"/>
        <v>0.48580826880225425</v>
      </c>
      <c r="O208" s="48"/>
      <c r="P208" s="48"/>
    </row>
    <row r="209" spans="1:16" x14ac:dyDescent="0.25">
      <c r="A209" s="153">
        <v>206</v>
      </c>
      <c r="B209" s="192" t="s">
        <v>55</v>
      </c>
      <c r="C209" s="192" t="s">
        <v>41</v>
      </c>
      <c r="D209" s="160" t="s">
        <v>504</v>
      </c>
      <c r="E209" s="163" t="s">
        <v>505</v>
      </c>
      <c r="F209" s="217">
        <v>2832</v>
      </c>
      <c r="G209" s="217">
        <v>3816667.875</v>
      </c>
      <c r="H209" s="8">
        <v>3116</v>
      </c>
      <c r="I209" s="8">
        <v>3500980</v>
      </c>
      <c r="J209" s="46">
        <f t="shared" si="15"/>
        <v>1.1002824858757063</v>
      </c>
      <c r="K209" s="46">
        <f t="shared" si="16"/>
        <v>0.91728704583707066</v>
      </c>
      <c r="L209" s="50">
        <f t="shared" si="17"/>
        <v>0.3</v>
      </c>
      <c r="M209" s="50">
        <f t="shared" si="18"/>
        <v>0.64210093208594943</v>
      </c>
      <c r="N209" s="47">
        <f t="shared" si="19"/>
        <v>0.94210093208594947</v>
      </c>
      <c r="O209" s="48"/>
      <c r="P209" s="48"/>
    </row>
    <row r="210" spans="1:16" x14ac:dyDescent="0.25">
      <c r="A210" s="153">
        <v>207</v>
      </c>
      <c r="B210" s="192" t="s">
        <v>55</v>
      </c>
      <c r="C210" s="192" t="s">
        <v>41</v>
      </c>
      <c r="D210" s="160" t="s">
        <v>500</v>
      </c>
      <c r="E210" s="163" t="s">
        <v>501</v>
      </c>
      <c r="F210" s="217">
        <v>1010</v>
      </c>
      <c r="G210" s="217">
        <v>2458306.7749999999</v>
      </c>
      <c r="H210" s="8">
        <v>1040</v>
      </c>
      <c r="I210" s="8">
        <v>2171995</v>
      </c>
      <c r="J210" s="46">
        <f t="shared" si="15"/>
        <v>1.0297029702970297</v>
      </c>
      <c r="K210" s="46">
        <f t="shared" si="16"/>
        <v>0.8835329349812332</v>
      </c>
      <c r="L210" s="50">
        <f t="shared" si="17"/>
        <v>0.3</v>
      </c>
      <c r="M210" s="50">
        <f t="shared" si="18"/>
        <v>0.61847305448686318</v>
      </c>
      <c r="N210" s="47">
        <f t="shared" si="19"/>
        <v>0.91847305448686312</v>
      </c>
      <c r="O210" s="48"/>
      <c r="P210" s="48"/>
    </row>
    <row r="211" spans="1:16" x14ac:dyDescent="0.25">
      <c r="A211" s="153">
        <v>208</v>
      </c>
      <c r="B211" s="192" t="s">
        <v>55</v>
      </c>
      <c r="C211" s="192" t="s">
        <v>41</v>
      </c>
      <c r="D211" s="160" t="s">
        <v>498</v>
      </c>
      <c r="E211" s="163" t="s">
        <v>499</v>
      </c>
      <c r="F211" s="217">
        <v>1213</v>
      </c>
      <c r="G211" s="217">
        <v>3686466.7749999999</v>
      </c>
      <c r="H211" s="8">
        <v>1345</v>
      </c>
      <c r="I211" s="8">
        <v>3132030</v>
      </c>
      <c r="J211" s="46">
        <f t="shared" si="15"/>
        <v>1.1088211046990932</v>
      </c>
      <c r="K211" s="46">
        <f t="shared" si="16"/>
        <v>0.84960212343158847</v>
      </c>
      <c r="L211" s="50">
        <f t="shared" si="17"/>
        <v>0.3</v>
      </c>
      <c r="M211" s="50">
        <f t="shared" si="18"/>
        <v>0.59472148640211187</v>
      </c>
      <c r="N211" s="47">
        <f t="shared" si="19"/>
        <v>0.8947214864021118</v>
      </c>
      <c r="O211" s="48"/>
      <c r="P211" s="48"/>
    </row>
    <row r="212" spans="1:16" x14ac:dyDescent="0.25">
      <c r="A212" s="153">
        <v>209</v>
      </c>
      <c r="B212" s="192" t="s">
        <v>55</v>
      </c>
      <c r="C212" s="192" t="s">
        <v>41</v>
      </c>
      <c r="D212" s="160" t="s">
        <v>502</v>
      </c>
      <c r="E212" s="163" t="s">
        <v>503</v>
      </c>
      <c r="F212" s="217">
        <v>671</v>
      </c>
      <c r="G212" s="217">
        <v>1062372.6499999999</v>
      </c>
      <c r="H212" s="8">
        <v>454</v>
      </c>
      <c r="I212" s="8">
        <v>536065</v>
      </c>
      <c r="J212" s="46">
        <f t="shared" si="15"/>
        <v>0.67660208643815201</v>
      </c>
      <c r="K212" s="46">
        <f t="shared" si="16"/>
        <v>0.50459224453867491</v>
      </c>
      <c r="L212" s="50">
        <f t="shared" si="17"/>
        <v>0.20298062593144559</v>
      </c>
      <c r="M212" s="50">
        <f t="shared" si="18"/>
        <v>0.35321457117707239</v>
      </c>
      <c r="N212" s="47">
        <f t="shared" si="19"/>
        <v>0.55619519710851795</v>
      </c>
      <c r="O212" s="48"/>
      <c r="P212" s="48"/>
    </row>
    <row r="213" spans="1:16" x14ac:dyDescent="0.25">
      <c r="A213" s="153">
        <v>210</v>
      </c>
      <c r="B213" s="192" t="s">
        <v>55</v>
      </c>
      <c r="C213" s="192" t="s">
        <v>41</v>
      </c>
      <c r="D213" s="160" t="s">
        <v>506</v>
      </c>
      <c r="E213" s="163" t="s">
        <v>507</v>
      </c>
      <c r="F213" s="217">
        <v>2072</v>
      </c>
      <c r="G213" s="217">
        <v>2831997.9750000001</v>
      </c>
      <c r="H213" s="8">
        <v>1910</v>
      </c>
      <c r="I213" s="8">
        <v>2070220</v>
      </c>
      <c r="J213" s="46">
        <f t="shared" si="15"/>
        <v>0.9218146718146718</v>
      </c>
      <c r="K213" s="46">
        <f t="shared" si="16"/>
        <v>0.73101040970906761</v>
      </c>
      <c r="L213" s="50">
        <f t="shared" si="17"/>
        <v>0.27654440154440152</v>
      </c>
      <c r="M213" s="50">
        <f t="shared" si="18"/>
        <v>0.51170728679634725</v>
      </c>
      <c r="N213" s="47">
        <f t="shared" si="19"/>
        <v>0.78825168834074877</v>
      </c>
      <c r="O213" s="48"/>
      <c r="P213" s="48"/>
    </row>
    <row r="214" spans="1:16" x14ac:dyDescent="0.25">
      <c r="A214" s="153">
        <v>211</v>
      </c>
      <c r="B214" s="192" t="s">
        <v>57</v>
      </c>
      <c r="C214" s="192" t="s">
        <v>41</v>
      </c>
      <c r="D214" s="160" t="s">
        <v>510</v>
      </c>
      <c r="E214" s="163" t="s">
        <v>1041</v>
      </c>
      <c r="F214" s="217">
        <v>2504</v>
      </c>
      <c r="G214" s="217">
        <v>4030307.0750000002</v>
      </c>
      <c r="H214" s="8">
        <v>810</v>
      </c>
      <c r="I214" s="8">
        <v>1460245</v>
      </c>
      <c r="J214" s="46">
        <f t="shared" si="15"/>
        <v>0.32348242811501599</v>
      </c>
      <c r="K214" s="46">
        <f t="shared" si="16"/>
        <v>0.36231606496137764</v>
      </c>
      <c r="L214" s="50">
        <f t="shared" si="17"/>
        <v>9.704472843450479E-2</v>
      </c>
      <c r="M214" s="50">
        <f t="shared" si="18"/>
        <v>0.25362124547296433</v>
      </c>
      <c r="N214" s="47">
        <f t="shared" si="19"/>
        <v>0.35066597390746912</v>
      </c>
      <c r="O214" s="48"/>
      <c r="P214" s="48"/>
    </row>
    <row r="215" spans="1:16" x14ac:dyDescent="0.25">
      <c r="A215" s="153">
        <v>212</v>
      </c>
      <c r="B215" s="192" t="s">
        <v>57</v>
      </c>
      <c r="C215" s="192" t="s">
        <v>41</v>
      </c>
      <c r="D215" s="160" t="s">
        <v>1301</v>
      </c>
      <c r="E215" s="163" t="s">
        <v>1285</v>
      </c>
      <c r="F215" s="217">
        <v>821</v>
      </c>
      <c r="G215" s="217">
        <v>1643445.625</v>
      </c>
      <c r="H215" s="8">
        <v>582</v>
      </c>
      <c r="I215" s="8">
        <v>1089635</v>
      </c>
      <c r="J215" s="46">
        <f t="shared" si="15"/>
        <v>0.70889159561510351</v>
      </c>
      <c r="K215" s="46">
        <f t="shared" si="16"/>
        <v>0.66301858937377378</v>
      </c>
      <c r="L215" s="50">
        <f t="shared" si="17"/>
        <v>0.21266747868453104</v>
      </c>
      <c r="M215" s="50">
        <f t="shared" si="18"/>
        <v>0.46411301256164161</v>
      </c>
      <c r="N215" s="47">
        <f t="shared" si="19"/>
        <v>0.67678049124617268</v>
      </c>
      <c r="O215" s="48"/>
      <c r="P215" s="48"/>
    </row>
    <row r="216" spans="1:16" x14ac:dyDescent="0.25">
      <c r="A216" s="153">
        <v>213</v>
      </c>
      <c r="B216" s="192" t="s">
        <v>43</v>
      </c>
      <c r="C216" s="192" t="s">
        <v>41</v>
      </c>
      <c r="D216" s="160" t="s">
        <v>456</v>
      </c>
      <c r="E216" s="163" t="s">
        <v>457</v>
      </c>
      <c r="F216" s="217">
        <v>3107</v>
      </c>
      <c r="G216" s="217">
        <v>6243164.4749999996</v>
      </c>
      <c r="H216" s="8">
        <v>798</v>
      </c>
      <c r="I216" s="8">
        <v>1623450</v>
      </c>
      <c r="J216" s="46">
        <f t="shared" si="15"/>
        <v>0.2568393949147087</v>
      </c>
      <c r="K216" s="46">
        <f t="shared" si="16"/>
        <v>0.26003639764752473</v>
      </c>
      <c r="L216" s="50">
        <f t="shared" si="17"/>
        <v>7.7051818474412601E-2</v>
      </c>
      <c r="M216" s="50">
        <f t="shared" si="18"/>
        <v>0.18202547835326729</v>
      </c>
      <c r="N216" s="47">
        <f t="shared" si="19"/>
        <v>0.25907729682767988</v>
      </c>
      <c r="O216" s="48"/>
      <c r="P216" s="48"/>
    </row>
    <row r="217" spans="1:16" x14ac:dyDescent="0.25">
      <c r="A217" s="153">
        <v>214</v>
      </c>
      <c r="B217" s="192" t="s">
        <v>43</v>
      </c>
      <c r="C217" s="192" t="s">
        <v>41</v>
      </c>
      <c r="D217" s="160" t="s">
        <v>458</v>
      </c>
      <c r="E217" s="163" t="s">
        <v>459</v>
      </c>
      <c r="F217" s="217">
        <v>2010</v>
      </c>
      <c r="G217" s="217">
        <v>2757664.95</v>
      </c>
      <c r="H217" s="8">
        <v>699</v>
      </c>
      <c r="I217" s="8">
        <v>903620</v>
      </c>
      <c r="J217" s="46">
        <f t="shared" si="15"/>
        <v>0.34776119402985073</v>
      </c>
      <c r="K217" s="46">
        <f t="shared" si="16"/>
        <v>0.32767577511546497</v>
      </c>
      <c r="L217" s="50">
        <f t="shared" si="17"/>
        <v>0.10432835820895521</v>
      </c>
      <c r="M217" s="50">
        <f t="shared" si="18"/>
        <v>0.22937304258082547</v>
      </c>
      <c r="N217" s="47">
        <f t="shared" si="19"/>
        <v>0.33370140078978067</v>
      </c>
      <c r="O217" s="48"/>
      <c r="P217" s="48"/>
    </row>
    <row r="218" spans="1:16" x14ac:dyDescent="0.25">
      <c r="A218" s="153">
        <v>215</v>
      </c>
      <c r="B218" s="193" t="s">
        <v>1044</v>
      </c>
      <c r="C218" s="193" t="s">
        <v>172</v>
      </c>
      <c r="D218" s="160" t="s">
        <v>572</v>
      </c>
      <c r="E218" s="194" t="s">
        <v>1241</v>
      </c>
      <c r="F218" s="222">
        <v>947</v>
      </c>
      <c r="G218" s="217">
        <v>2289052.9500000002</v>
      </c>
      <c r="H218" s="8">
        <v>662</v>
      </c>
      <c r="I218" s="8">
        <v>1762875</v>
      </c>
      <c r="J218" s="46">
        <f t="shared" si="15"/>
        <v>0.69904963041182677</v>
      </c>
      <c r="K218" s="46">
        <f t="shared" si="16"/>
        <v>0.77013290583776139</v>
      </c>
      <c r="L218" s="50">
        <f t="shared" si="17"/>
        <v>0.20971488912354802</v>
      </c>
      <c r="M218" s="50">
        <f t="shared" si="18"/>
        <v>0.53909303408643294</v>
      </c>
      <c r="N218" s="47">
        <f t="shared" si="19"/>
        <v>0.74880792320998091</v>
      </c>
      <c r="O218" s="48"/>
      <c r="P218" s="48"/>
    </row>
    <row r="219" spans="1:16" x14ac:dyDescent="0.25">
      <c r="A219" s="153">
        <v>216</v>
      </c>
      <c r="B219" s="193" t="s">
        <v>1044</v>
      </c>
      <c r="C219" s="193" t="s">
        <v>172</v>
      </c>
      <c r="D219" s="160" t="s">
        <v>571</v>
      </c>
      <c r="E219" s="193" t="s">
        <v>1375</v>
      </c>
      <c r="F219" s="222">
        <v>826</v>
      </c>
      <c r="G219" s="217">
        <v>2037690.625</v>
      </c>
      <c r="H219" s="8">
        <v>340</v>
      </c>
      <c r="I219" s="8">
        <v>1024690</v>
      </c>
      <c r="J219" s="46">
        <f t="shared" si="15"/>
        <v>0.41162227602905571</v>
      </c>
      <c r="K219" s="46">
        <f t="shared" si="16"/>
        <v>0.50286828992992982</v>
      </c>
      <c r="L219" s="50">
        <f t="shared" si="17"/>
        <v>0.12348668280871671</v>
      </c>
      <c r="M219" s="50">
        <f t="shared" si="18"/>
        <v>0.35200780295095085</v>
      </c>
      <c r="N219" s="47">
        <f t="shared" si="19"/>
        <v>0.47549448575966757</v>
      </c>
      <c r="O219" s="48"/>
      <c r="P219" s="48"/>
    </row>
    <row r="220" spans="1:16" x14ac:dyDescent="0.25">
      <c r="A220" s="153">
        <v>217</v>
      </c>
      <c r="B220" s="193" t="s">
        <v>1044</v>
      </c>
      <c r="C220" s="193" t="s">
        <v>172</v>
      </c>
      <c r="D220" s="160" t="s">
        <v>579</v>
      </c>
      <c r="E220" s="193" t="s">
        <v>1091</v>
      </c>
      <c r="F220" s="222">
        <v>2036</v>
      </c>
      <c r="G220" s="217">
        <v>3124322.9249999998</v>
      </c>
      <c r="H220" s="8">
        <v>1598</v>
      </c>
      <c r="I220" s="8">
        <v>2530620</v>
      </c>
      <c r="J220" s="46">
        <f t="shared" si="15"/>
        <v>0.78487229862475438</v>
      </c>
      <c r="K220" s="46">
        <f t="shared" si="16"/>
        <v>0.80997389218337612</v>
      </c>
      <c r="L220" s="50">
        <f t="shared" si="17"/>
        <v>0.2354616895874263</v>
      </c>
      <c r="M220" s="50">
        <f t="shared" si="18"/>
        <v>0.56698172452836326</v>
      </c>
      <c r="N220" s="47">
        <f t="shared" si="19"/>
        <v>0.80244341411578957</v>
      </c>
      <c r="O220" s="48"/>
      <c r="P220" s="48"/>
    </row>
    <row r="221" spans="1:16" x14ac:dyDescent="0.25">
      <c r="A221" s="153">
        <v>218</v>
      </c>
      <c r="B221" s="193" t="s">
        <v>1044</v>
      </c>
      <c r="C221" s="193" t="s">
        <v>172</v>
      </c>
      <c r="D221" s="160" t="s">
        <v>580</v>
      </c>
      <c r="E221" s="193" t="s">
        <v>1393</v>
      </c>
      <c r="F221" s="222">
        <v>1124</v>
      </c>
      <c r="G221" s="217">
        <v>2008818.65</v>
      </c>
      <c r="H221" s="8">
        <v>464</v>
      </c>
      <c r="I221" s="8">
        <v>695920</v>
      </c>
      <c r="J221" s="46">
        <f t="shared" si="15"/>
        <v>0.41281138790035588</v>
      </c>
      <c r="K221" s="46">
        <f t="shared" si="16"/>
        <v>0.34643246666392707</v>
      </c>
      <c r="L221" s="50">
        <f t="shared" si="17"/>
        <v>0.12384341637010676</v>
      </c>
      <c r="M221" s="50">
        <f t="shared" si="18"/>
        <v>0.24250272666474892</v>
      </c>
      <c r="N221" s="47">
        <f t="shared" si="19"/>
        <v>0.36634614303485569</v>
      </c>
      <c r="O221" s="48"/>
      <c r="P221" s="48"/>
    </row>
    <row r="222" spans="1:16" x14ac:dyDescent="0.25">
      <c r="A222" s="153">
        <v>219</v>
      </c>
      <c r="B222" s="193" t="s">
        <v>1044</v>
      </c>
      <c r="C222" s="193" t="s">
        <v>172</v>
      </c>
      <c r="D222" s="160" t="s">
        <v>575</v>
      </c>
      <c r="E222" s="193" t="s">
        <v>576</v>
      </c>
      <c r="F222" s="222">
        <v>2701</v>
      </c>
      <c r="G222" s="217">
        <v>4292952.6749999998</v>
      </c>
      <c r="H222" s="8">
        <v>933</v>
      </c>
      <c r="I222" s="8">
        <v>1601750</v>
      </c>
      <c r="J222" s="46">
        <f t="shared" si="15"/>
        <v>0.34542761940022215</v>
      </c>
      <c r="K222" s="46">
        <f t="shared" si="16"/>
        <v>0.37311149720512587</v>
      </c>
      <c r="L222" s="50">
        <f t="shared" si="17"/>
        <v>0.10362828582006664</v>
      </c>
      <c r="M222" s="50">
        <f t="shared" si="18"/>
        <v>0.26117804804358807</v>
      </c>
      <c r="N222" s="47">
        <f t="shared" si="19"/>
        <v>0.36480633386365469</v>
      </c>
      <c r="O222" s="48"/>
      <c r="P222" s="48"/>
    </row>
    <row r="223" spans="1:16" x14ac:dyDescent="0.25">
      <c r="A223" s="153">
        <v>220</v>
      </c>
      <c r="B223" s="193" t="s">
        <v>1044</v>
      </c>
      <c r="C223" s="193" t="s">
        <v>172</v>
      </c>
      <c r="D223" s="160" t="s">
        <v>581</v>
      </c>
      <c r="E223" s="193" t="s">
        <v>1151</v>
      </c>
      <c r="F223" s="222">
        <v>1315</v>
      </c>
      <c r="G223" s="217">
        <v>2289187.0750000002</v>
      </c>
      <c r="H223" s="8">
        <v>641</v>
      </c>
      <c r="I223" s="8">
        <v>1215095</v>
      </c>
      <c r="J223" s="46">
        <f t="shared" si="15"/>
        <v>0.48745247148288973</v>
      </c>
      <c r="K223" s="46">
        <f t="shared" si="16"/>
        <v>0.53079759765811185</v>
      </c>
      <c r="L223" s="50">
        <f t="shared" si="17"/>
        <v>0.14623574144486692</v>
      </c>
      <c r="M223" s="50">
        <f t="shared" si="18"/>
        <v>0.37155831836067826</v>
      </c>
      <c r="N223" s="47">
        <f t="shared" si="19"/>
        <v>0.51779405980554516</v>
      </c>
      <c r="O223" s="48"/>
      <c r="P223" s="48"/>
    </row>
    <row r="224" spans="1:16" x14ac:dyDescent="0.25">
      <c r="A224" s="153">
        <v>221</v>
      </c>
      <c r="B224" s="193" t="s">
        <v>1044</v>
      </c>
      <c r="C224" s="193" t="s">
        <v>172</v>
      </c>
      <c r="D224" s="160" t="s">
        <v>577</v>
      </c>
      <c r="E224" s="193" t="s">
        <v>1394</v>
      </c>
      <c r="F224" s="222">
        <v>890</v>
      </c>
      <c r="G224" s="217">
        <v>1603095.8</v>
      </c>
      <c r="H224" s="8">
        <v>344</v>
      </c>
      <c r="I224" s="8">
        <v>447905</v>
      </c>
      <c r="J224" s="46">
        <f t="shared" si="15"/>
        <v>0.38651685393258428</v>
      </c>
      <c r="K224" s="46">
        <f t="shared" si="16"/>
        <v>0.27940002088459093</v>
      </c>
      <c r="L224" s="50">
        <f t="shared" si="17"/>
        <v>0.11595505617977528</v>
      </c>
      <c r="M224" s="50">
        <f t="shared" si="18"/>
        <v>0.19558001461921365</v>
      </c>
      <c r="N224" s="47">
        <f t="shared" si="19"/>
        <v>0.3115350707989889</v>
      </c>
      <c r="O224" s="48"/>
      <c r="P224" s="48"/>
    </row>
    <row r="225" spans="1:16" x14ac:dyDescent="0.25">
      <c r="A225" s="153">
        <v>222</v>
      </c>
      <c r="B225" s="193" t="s">
        <v>1044</v>
      </c>
      <c r="C225" s="193" t="s">
        <v>172</v>
      </c>
      <c r="D225" s="160" t="s">
        <v>573</v>
      </c>
      <c r="E225" s="193" t="s">
        <v>574</v>
      </c>
      <c r="F225" s="222">
        <v>1553</v>
      </c>
      <c r="G225" s="217">
        <v>2516856.4249999998</v>
      </c>
      <c r="H225" s="8">
        <v>787</v>
      </c>
      <c r="I225" s="8">
        <v>1166285</v>
      </c>
      <c r="J225" s="46">
        <f t="shared" si="15"/>
        <v>0.50676110753380554</v>
      </c>
      <c r="K225" s="46">
        <f t="shared" si="16"/>
        <v>0.46338956343129506</v>
      </c>
      <c r="L225" s="50">
        <f t="shared" si="17"/>
        <v>0.15202833226014165</v>
      </c>
      <c r="M225" s="50">
        <f t="shared" si="18"/>
        <v>0.32437269440190653</v>
      </c>
      <c r="N225" s="47">
        <f t="shared" si="19"/>
        <v>0.4764010266620482</v>
      </c>
      <c r="O225" s="48"/>
      <c r="P225" s="48"/>
    </row>
    <row r="226" spans="1:16" x14ac:dyDescent="0.25">
      <c r="A226" s="153">
        <v>223</v>
      </c>
      <c r="B226" s="193" t="s">
        <v>1240</v>
      </c>
      <c r="C226" s="193" t="s">
        <v>172</v>
      </c>
      <c r="D226" s="160" t="s">
        <v>565</v>
      </c>
      <c r="E226" s="193" t="s">
        <v>566</v>
      </c>
      <c r="F226" s="222">
        <v>772</v>
      </c>
      <c r="G226" s="217">
        <v>1373413.05</v>
      </c>
      <c r="H226" s="8">
        <v>465</v>
      </c>
      <c r="I226" s="8">
        <v>973080</v>
      </c>
      <c r="J226" s="46">
        <f t="shared" si="15"/>
        <v>0.60233160621761661</v>
      </c>
      <c r="K226" s="46">
        <f t="shared" si="16"/>
        <v>0.70851227167238584</v>
      </c>
      <c r="L226" s="50">
        <f t="shared" si="17"/>
        <v>0.18069948186528498</v>
      </c>
      <c r="M226" s="50">
        <f t="shared" si="18"/>
        <v>0.49595859017067007</v>
      </c>
      <c r="N226" s="47">
        <f t="shared" si="19"/>
        <v>0.67665807203595507</v>
      </c>
      <c r="O226" s="48"/>
      <c r="P226" s="48"/>
    </row>
    <row r="227" spans="1:16" x14ac:dyDescent="0.25">
      <c r="A227" s="153">
        <v>224</v>
      </c>
      <c r="B227" s="193" t="s">
        <v>1240</v>
      </c>
      <c r="C227" s="193" t="s">
        <v>172</v>
      </c>
      <c r="D227" s="160" t="s">
        <v>569</v>
      </c>
      <c r="E227" s="193" t="s">
        <v>1324</v>
      </c>
      <c r="F227" s="222">
        <v>728</v>
      </c>
      <c r="G227" s="217">
        <v>1288955.7</v>
      </c>
      <c r="H227" s="8">
        <v>596</v>
      </c>
      <c r="I227" s="8">
        <v>914815</v>
      </c>
      <c r="J227" s="46">
        <f t="shared" si="15"/>
        <v>0.81868131868131866</v>
      </c>
      <c r="K227" s="46">
        <f t="shared" si="16"/>
        <v>0.70973346872976317</v>
      </c>
      <c r="L227" s="50">
        <f t="shared" si="17"/>
        <v>0.24560439560439559</v>
      </c>
      <c r="M227" s="50">
        <f t="shared" si="18"/>
        <v>0.49681342811083418</v>
      </c>
      <c r="N227" s="47">
        <f t="shared" si="19"/>
        <v>0.7424178237152298</v>
      </c>
      <c r="O227" s="48"/>
      <c r="P227" s="48"/>
    </row>
    <row r="228" spans="1:16" x14ac:dyDescent="0.25">
      <c r="A228" s="153">
        <v>225</v>
      </c>
      <c r="B228" s="193" t="s">
        <v>1240</v>
      </c>
      <c r="C228" s="193" t="s">
        <v>172</v>
      </c>
      <c r="D228" s="160" t="s">
        <v>567</v>
      </c>
      <c r="E228" s="193" t="s">
        <v>568</v>
      </c>
      <c r="F228" s="222">
        <v>847</v>
      </c>
      <c r="G228" s="217">
        <v>1514360.6</v>
      </c>
      <c r="H228" s="8">
        <v>761</v>
      </c>
      <c r="I228" s="8">
        <v>1160815</v>
      </c>
      <c r="J228" s="46">
        <f t="shared" si="15"/>
        <v>0.89846517119244396</v>
      </c>
      <c r="K228" s="46">
        <f t="shared" si="16"/>
        <v>0.76653803592090286</v>
      </c>
      <c r="L228" s="50">
        <f t="shared" si="17"/>
        <v>0.26953955135773316</v>
      </c>
      <c r="M228" s="50">
        <f t="shared" si="18"/>
        <v>0.536576625144632</v>
      </c>
      <c r="N228" s="47">
        <f t="shared" si="19"/>
        <v>0.80611617650236522</v>
      </c>
      <c r="O228" s="48"/>
      <c r="P228" s="48"/>
    </row>
    <row r="229" spans="1:16" x14ac:dyDescent="0.25">
      <c r="A229" s="153">
        <v>226</v>
      </c>
      <c r="B229" s="193" t="s">
        <v>1240</v>
      </c>
      <c r="C229" s="193" t="s">
        <v>172</v>
      </c>
      <c r="D229" s="160" t="s">
        <v>563</v>
      </c>
      <c r="E229" s="193" t="s">
        <v>564</v>
      </c>
      <c r="F229" s="222">
        <v>1693</v>
      </c>
      <c r="G229" s="217">
        <v>3004046.2</v>
      </c>
      <c r="H229" s="8">
        <v>817</v>
      </c>
      <c r="I229" s="8">
        <v>1501845</v>
      </c>
      <c r="J229" s="46">
        <f t="shared" si="15"/>
        <v>0.48257531010041349</v>
      </c>
      <c r="K229" s="46">
        <f t="shared" si="16"/>
        <v>0.49994071329528816</v>
      </c>
      <c r="L229" s="50">
        <f t="shared" si="17"/>
        <v>0.14477259303012405</v>
      </c>
      <c r="M229" s="50">
        <f t="shared" si="18"/>
        <v>0.3499584993067017</v>
      </c>
      <c r="N229" s="47">
        <f t="shared" si="19"/>
        <v>0.49473109233682577</v>
      </c>
      <c r="O229" s="48"/>
      <c r="P229" s="48"/>
    </row>
    <row r="230" spans="1:16" x14ac:dyDescent="0.25">
      <c r="A230" s="153">
        <v>227</v>
      </c>
      <c r="B230" s="193" t="s">
        <v>162</v>
      </c>
      <c r="C230" s="193" t="s">
        <v>172</v>
      </c>
      <c r="D230" s="160" t="s">
        <v>555</v>
      </c>
      <c r="E230" s="193" t="s">
        <v>556</v>
      </c>
      <c r="F230" s="222">
        <v>1716</v>
      </c>
      <c r="G230" s="217">
        <v>3042059.5249999999</v>
      </c>
      <c r="H230" s="8">
        <v>1364</v>
      </c>
      <c r="I230" s="8">
        <v>2129045</v>
      </c>
      <c r="J230" s="46">
        <f t="shared" si="15"/>
        <v>0.79487179487179482</v>
      </c>
      <c r="K230" s="46">
        <f t="shared" si="16"/>
        <v>0.69986960560872002</v>
      </c>
      <c r="L230" s="50">
        <f t="shared" si="17"/>
        <v>0.23846153846153845</v>
      </c>
      <c r="M230" s="50">
        <f t="shared" si="18"/>
        <v>0.48990872392610396</v>
      </c>
      <c r="N230" s="47">
        <f t="shared" si="19"/>
        <v>0.72837026238764246</v>
      </c>
      <c r="O230" s="48"/>
      <c r="P230" s="48"/>
    </row>
    <row r="231" spans="1:16" x14ac:dyDescent="0.25">
      <c r="A231" s="153">
        <v>228</v>
      </c>
      <c r="B231" s="193" t="s">
        <v>162</v>
      </c>
      <c r="C231" s="193" t="s">
        <v>172</v>
      </c>
      <c r="D231" s="160" t="s">
        <v>551</v>
      </c>
      <c r="E231" s="193" t="s">
        <v>552</v>
      </c>
      <c r="F231" s="222">
        <v>1883</v>
      </c>
      <c r="G231" s="217">
        <v>3317809.8250000002</v>
      </c>
      <c r="H231" s="8">
        <v>1127</v>
      </c>
      <c r="I231" s="8">
        <v>2589335</v>
      </c>
      <c r="J231" s="46">
        <f t="shared" si="15"/>
        <v>0.5985130111524164</v>
      </c>
      <c r="K231" s="46">
        <f t="shared" si="16"/>
        <v>0.78043502689307997</v>
      </c>
      <c r="L231" s="50">
        <f t="shared" si="17"/>
        <v>0.17955390334572491</v>
      </c>
      <c r="M231" s="50">
        <f t="shared" si="18"/>
        <v>0.54630451882515596</v>
      </c>
      <c r="N231" s="47">
        <f t="shared" si="19"/>
        <v>0.72585842217088081</v>
      </c>
      <c r="O231" s="48"/>
      <c r="P231" s="48"/>
    </row>
    <row r="232" spans="1:16" x14ac:dyDescent="0.25">
      <c r="A232" s="153">
        <v>229</v>
      </c>
      <c r="B232" s="193" t="s">
        <v>162</v>
      </c>
      <c r="C232" s="193" t="s">
        <v>172</v>
      </c>
      <c r="D232" s="160" t="s">
        <v>561</v>
      </c>
      <c r="E232" s="193" t="s">
        <v>1361</v>
      </c>
      <c r="F232" s="222">
        <v>2152</v>
      </c>
      <c r="G232" s="217">
        <v>3826333.85</v>
      </c>
      <c r="H232" s="8">
        <v>1392</v>
      </c>
      <c r="I232" s="8">
        <v>2677830</v>
      </c>
      <c r="J232" s="46">
        <f t="shared" si="15"/>
        <v>0.64684014869888473</v>
      </c>
      <c r="K232" s="46">
        <f t="shared" si="16"/>
        <v>0.6998422262605235</v>
      </c>
      <c r="L232" s="50">
        <f t="shared" si="17"/>
        <v>0.19405204460966541</v>
      </c>
      <c r="M232" s="50">
        <f t="shared" si="18"/>
        <v>0.48988955838236642</v>
      </c>
      <c r="N232" s="47">
        <f t="shared" si="19"/>
        <v>0.68394160299203177</v>
      </c>
      <c r="O232" s="48"/>
      <c r="P232" s="48"/>
    </row>
    <row r="233" spans="1:16" x14ac:dyDescent="0.25">
      <c r="A233" s="153">
        <v>230</v>
      </c>
      <c r="B233" s="193" t="s">
        <v>162</v>
      </c>
      <c r="C233" s="193" t="s">
        <v>172</v>
      </c>
      <c r="D233" s="160" t="s">
        <v>557</v>
      </c>
      <c r="E233" s="193" t="s">
        <v>1325</v>
      </c>
      <c r="F233" s="222">
        <v>1044</v>
      </c>
      <c r="G233" s="217">
        <v>1526073.65</v>
      </c>
      <c r="H233" s="8">
        <v>853</v>
      </c>
      <c r="I233" s="8">
        <v>1308445</v>
      </c>
      <c r="J233" s="46">
        <f t="shared" si="15"/>
        <v>0.81704980842911878</v>
      </c>
      <c r="K233" s="46">
        <f t="shared" si="16"/>
        <v>0.85739308846594664</v>
      </c>
      <c r="L233" s="50">
        <f t="shared" si="17"/>
        <v>0.24511494252873561</v>
      </c>
      <c r="M233" s="50">
        <f t="shared" si="18"/>
        <v>0.6001751619261626</v>
      </c>
      <c r="N233" s="47">
        <f t="shared" si="19"/>
        <v>0.84529010445489816</v>
      </c>
      <c r="O233" s="48"/>
      <c r="P233" s="48"/>
    </row>
    <row r="234" spans="1:16" x14ac:dyDescent="0.25">
      <c r="A234" s="153">
        <v>231</v>
      </c>
      <c r="B234" s="193" t="s">
        <v>162</v>
      </c>
      <c r="C234" s="193" t="s">
        <v>172</v>
      </c>
      <c r="D234" s="160" t="s">
        <v>559</v>
      </c>
      <c r="E234" s="193" t="s">
        <v>560</v>
      </c>
      <c r="F234" s="222">
        <v>1792</v>
      </c>
      <c r="G234" s="217">
        <v>3493636.4</v>
      </c>
      <c r="H234" s="8">
        <v>1029</v>
      </c>
      <c r="I234" s="8">
        <v>2734290</v>
      </c>
      <c r="J234" s="46">
        <f t="shared" si="15"/>
        <v>0.57421875</v>
      </c>
      <c r="K234" s="46">
        <f t="shared" si="16"/>
        <v>0.78264870379756746</v>
      </c>
      <c r="L234" s="50">
        <f t="shared" si="17"/>
        <v>0.17226562500000001</v>
      </c>
      <c r="M234" s="50">
        <f t="shared" si="18"/>
        <v>0.54785409265829721</v>
      </c>
      <c r="N234" s="47">
        <f t="shared" si="19"/>
        <v>0.72011971765829719</v>
      </c>
      <c r="O234" s="48"/>
      <c r="P234" s="48"/>
    </row>
    <row r="235" spans="1:16" x14ac:dyDescent="0.25">
      <c r="A235" s="153">
        <v>232</v>
      </c>
      <c r="B235" s="195" t="s">
        <v>166</v>
      </c>
      <c r="C235" s="196" t="s">
        <v>172</v>
      </c>
      <c r="D235" s="160" t="s">
        <v>519</v>
      </c>
      <c r="E235" s="196" t="s">
        <v>1359</v>
      </c>
      <c r="F235" s="222">
        <v>980</v>
      </c>
      <c r="G235" s="217">
        <v>1733833.55</v>
      </c>
      <c r="H235" s="8">
        <v>846</v>
      </c>
      <c r="I235" s="8">
        <v>1901865</v>
      </c>
      <c r="J235" s="46">
        <f t="shared" si="15"/>
        <v>0.86326530612244901</v>
      </c>
      <c r="K235" s="46">
        <f t="shared" si="16"/>
        <v>1.0969132532935471</v>
      </c>
      <c r="L235" s="50">
        <f t="shared" si="17"/>
        <v>0.25897959183673469</v>
      </c>
      <c r="M235" s="50">
        <f t="shared" si="18"/>
        <v>0.7</v>
      </c>
      <c r="N235" s="47">
        <f t="shared" si="19"/>
        <v>0.95897959183673465</v>
      </c>
      <c r="O235" s="48"/>
      <c r="P235" s="48"/>
    </row>
    <row r="236" spans="1:16" x14ac:dyDescent="0.25">
      <c r="A236" s="153">
        <v>233</v>
      </c>
      <c r="B236" s="195" t="s">
        <v>166</v>
      </c>
      <c r="C236" s="196" t="s">
        <v>172</v>
      </c>
      <c r="D236" s="160" t="s">
        <v>522</v>
      </c>
      <c r="E236" s="196" t="s">
        <v>1360</v>
      </c>
      <c r="F236" s="222">
        <v>530</v>
      </c>
      <c r="G236" s="217">
        <v>963396.07499999995</v>
      </c>
      <c r="H236" s="8">
        <v>293</v>
      </c>
      <c r="I236" s="8">
        <v>587555</v>
      </c>
      <c r="J236" s="46">
        <f t="shared" si="15"/>
        <v>0.55283018867924527</v>
      </c>
      <c r="K236" s="46">
        <f t="shared" si="16"/>
        <v>0.6098789638519132</v>
      </c>
      <c r="L236" s="50">
        <f t="shared" si="17"/>
        <v>0.16584905660377358</v>
      </c>
      <c r="M236" s="50">
        <f t="shared" si="18"/>
        <v>0.42691527469633922</v>
      </c>
      <c r="N236" s="47">
        <f t="shared" si="19"/>
        <v>0.59276433130011275</v>
      </c>
      <c r="O236" s="48"/>
      <c r="P236" s="48"/>
    </row>
    <row r="237" spans="1:16" x14ac:dyDescent="0.25">
      <c r="A237" s="153">
        <v>234</v>
      </c>
      <c r="B237" s="195" t="s">
        <v>166</v>
      </c>
      <c r="C237" s="196" t="s">
        <v>172</v>
      </c>
      <c r="D237" s="160" t="s">
        <v>521</v>
      </c>
      <c r="E237" s="196" t="s">
        <v>1242</v>
      </c>
      <c r="F237" s="222">
        <v>480</v>
      </c>
      <c r="G237" s="217">
        <v>825132.95</v>
      </c>
      <c r="H237" s="8">
        <v>314</v>
      </c>
      <c r="I237" s="8">
        <v>449920</v>
      </c>
      <c r="J237" s="46">
        <f t="shared" si="15"/>
        <v>0.65416666666666667</v>
      </c>
      <c r="K237" s="46">
        <f t="shared" si="16"/>
        <v>0.54526970471849423</v>
      </c>
      <c r="L237" s="50">
        <f t="shared" si="17"/>
        <v>0.19625000000000001</v>
      </c>
      <c r="M237" s="50">
        <f t="shared" si="18"/>
        <v>0.38168879330294592</v>
      </c>
      <c r="N237" s="47">
        <f t="shared" si="19"/>
        <v>0.57793879330294595</v>
      </c>
      <c r="O237" s="48"/>
      <c r="P237" s="48"/>
    </row>
    <row r="238" spans="1:16" x14ac:dyDescent="0.25">
      <c r="A238" s="153">
        <v>235</v>
      </c>
      <c r="B238" s="223" t="s">
        <v>167</v>
      </c>
      <c r="C238" s="193" t="s">
        <v>172</v>
      </c>
      <c r="D238" s="160" t="s">
        <v>586</v>
      </c>
      <c r="E238" s="223" t="s">
        <v>587</v>
      </c>
      <c r="F238" s="222">
        <v>1518</v>
      </c>
      <c r="G238" s="217">
        <v>2634771.0499999998</v>
      </c>
      <c r="H238" s="8">
        <v>999</v>
      </c>
      <c r="I238" s="8">
        <v>1790160</v>
      </c>
      <c r="J238" s="46">
        <f t="shared" si="15"/>
        <v>0.65810276679841895</v>
      </c>
      <c r="K238" s="46">
        <f t="shared" si="16"/>
        <v>0.67943664403022808</v>
      </c>
      <c r="L238" s="50">
        <f t="shared" si="17"/>
        <v>0.19743083003952569</v>
      </c>
      <c r="M238" s="50">
        <f t="shared" si="18"/>
        <v>0.47560565082115963</v>
      </c>
      <c r="N238" s="47">
        <f t="shared" si="19"/>
        <v>0.67303648086068535</v>
      </c>
      <c r="O238" s="48"/>
      <c r="P238" s="48"/>
    </row>
    <row r="239" spans="1:16" x14ac:dyDescent="0.25">
      <c r="A239" s="153">
        <v>236</v>
      </c>
      <c r="B239" s="223" t="s">
        <v>167</v>
      </c>
      <c r="C239" s="193" t="s">
        <v>172</v>
      </c>
      <c r="D239" s="160" t="s">
        <v>588</v>
      </c>
      <c r="E239" s="223" t="s">
        <v>589</v>
      </c>
      <c r="F239" s="222">
        <v>1243</v>
      </c>
      <c r="G239" s="217">
        <v>2516181.0249999999</v>
      </c>
      <c r="H239" s="8">
        <v>1009</v>
      </c>
      <c r="I239" s="8">
        <v>1988390</v>
      </c>
      <c r="J239" s="46">
        <f t="shared" si="15"/>
        <v>0.8117457763475463</v>
      </c>
      <c r="K239" s="46">
        <f t="shared" si="16"/>
        <v>0.79024123472992169</v>
      </c>
      <c r="L239" s="50">
        <f t="shared" si="17"/>
        <v>0.24352373290426388</v>
      </c>
      <c r="M239" s="50">
        <f t="shared" si="18"/>
        <v>0.55316886431094514</v>
      </c>
      <c r="N239" s="47">
        <f t="shared" si="19"/>
        <v>0.79669259721520902</v>
      </c>
      <c r="O239" s="48"/>
      <c r="P239" s="48"/>
    </row>
    <row r="240" spans="1:16" x14ac:dyDescent="0.25">
      <c r="A240" s="153">
        <v>237</v>
      </c>
      <c r="B240" s="223" t="s">
        <v>167</v>
      </c>
      <c r="C240" s="193" t="s">
        <v>172</v>
      </c>
      <c r="D240" s="160" t="s">
        <v>583</v>
      </c>
      <c r="E240" s="223" t="s">
        <v>1398</v>
      </c>
      <c r="F240" s="222">
        <v>1031</v>
      </c>
      <c r="G240" s="217">
        <v>1766736.875</v>
      </c>
      <c r="H240" s="8">
        <v>825</v>
      </c>
      <c r="I240" s="8">
        <v>1418410</v>
      </c>
      <c r="J240" s="46">
        <f t="shared" si="15"/>
        <v>0.80019398642095052</v>
      </c>
      <c r="K240" s="46">
        <f t="shared" si="16"/>
        <v>0.80284167952287744</v>
      </c>
      <c r="L240" s="50">
        <f t="shared" si="17"/>
        <v>0.24005819592628513</v>
      </c>
      <c r="M240" s="50">
        <f t="shared" si="18"/>
        <v>0.56198917566601414</v>
      </c>
      <c r="N240" s="47">
        <f t="shared" si="19"/>
        <v>0.80204737159229933</v>
      </c>
      <c r="O240" s="48"/>
      <c r="P240" s="48"/>
    </row>
    <row r="241" spans="1:16" x14ac:dyDescent="0.25">
      <c r="A241" s="153">
        <v>238</v>
      </c>
      <c r="B241" s="223" t="s">
        <v>167</v>
      </c>
      <c r="C241" s="223" t="s">
        <v>172</v>
      </c>
      <c r="D241" s="160" t="s">
        <v>582</v>
      </c>
      <c r="E241" s="223" t="s">
        <v>1172</v>
      </c>
      <c r="F241" s="222">
        <v>886</v>
      </c>
      <c r="G241" s="217">
        <v>1501747.675</v>
      </c>
      <c r="H241" s="8">
        <v>641</v>
      </c>
      <c r="I241" s="8">
        <v>911280</v>
      </c>
      <c r="J241" s="46">
        <f t="shared" si="15"/>
        <v>0.7234762979683973</v>
      </c>
      <c r="K241" s="46">
        <f t="shared" si="16"/>
        <v>0.6068129920693901</v>
      </c>
      <c r="L241" s="50">
        <f t="shared" si="17"/>
        <v>0.21704288939051919</v>
      </c>
      <c r="M241" s="50">
        <f t="shared" si="18"/>
        <v>0.42476909444857303</v>
      </c>
      <c r="N241" s="47">
        <f t="shared" si="19"/>
        <v>0.64181198383909221</v>
      </c>
      <c r="O241" s="48"/>
      <c r="P241" s="48"/>
    </row>
    <row r="242" spans="1:16" x14ac:dyDescent="0.25">
      <c r="A242" s="153">
        <v>239</v>
      </c>
      <c r="B242" s="223" t="s">
        <v>167</v>
      </c>
      <c r="C242" s="223" t="s">
        <v>172</v>
      </c>
      <c r="D242" s="160" t="s">
        <v>585</v>
      </c>
      <c r="E242" s="223" t="s">
        <v>1407</v>
      </c>
      <c r="F242" s="222">
        <v>839</v>
      </c>
      <c r="G242" s="217">
        <v>1379583.5249999999</v>
      </c>
      <c r="H242" s="8">
        <v>727</v>
      </c>
      <c r="I242" s="8">
        <v>1035145</v>
      </c>
      <c r="J242" s="46">
        <f t="shared" si="15"/>
        <v>0.86650774731823599</v>
      </c>
      <c r="K242" s="46">
        <f t="shared" si="16"/>
        <v>0.7503315176223202</v>
      </c>
      <c r="L242" s="50">
        <f t="shared" si="17"/>
        <v>0.25995232419547076</v>
      </c>
      <c r="M242" s="50">
        <f t="shared" si="18"/>
        <v>0.52523206233562414</v>
      </c>
      <c r="N242" s="47">
        <f t="shared" si="19"/>
        <v>0.7851843865310949</v>
      </c>
      <c r="O242" s="48"/>
      <c r="P242" s="48"/>
    </row>
    <row r="243" spans="1:16" x14ac:dyDescent="0.25">
      <c r="A243" s="153">
        <v>240</v>
      </c>
      <c r="B243" s="195" t="s">
        <v>168</v>
      </c>
      <c r="C243" s="196" t="s">
        <v>172</v>
      </c>
      <c r="D243" s="160" t="s">
        <v>525</v>
      </c>
      <c r="E243" s="196" t="s">
        <v>1399</v>
      </c>
      <c r="F243" s="222">
        <v>941</v>
      </c>
      <c r="G243" s="217">
        <v>1725705.2</v>
      </c>
      <c r="H243" s="8">
        <v>470</v>
      </c>
      <c r="I243" s="8">
        <v>904380</v>
      </c>
      <c r="J243" s="46">
        <f t="shared" si="15"/>
        <v>0.49946865037194477</v>
      </c>
      <c r="K243" s="46">
        <f t="shared" si="16"/>
        <v>0.52406401742313813</v>
      </c>
      <c r="L243" s="50">
        <f t="shared" si="17"/>
        <v>0.14984059511158343</v>
      </c>
      <c r="M243" s="50">
        <f t="shared" si="18"/>
        <v>0.36684481219619669</v>
      </c>
      <c r="N243" s="47">
        <f t="shared" si="19"/>
        <v>0.51668540730778012</v>
      </c>
      <c r="O243" s="48"/>
      <c r="P243" s="48"/>
    </row>
    <row r="244" spans="1:16" x14ac:dyDescent="0.25">
      <c r="A244" s="153">
        <v>241</v>
      </c>
      <c r="B244" s="195" t="s">
        <v>168</v>
      </c>
      <c r="C244" s="196" t="s">
        <v>172</v>
      </c>
      <c r="D244" s="160" t="s">
        <v>528</v>
      </c>
      <c r="E244" s="196" t="s">
        <v>529</v>
      </c>
      <c r="F244" s="222">
        <v>858</v>
      </c>
      <c r="G244" s="217">
        <v>1572641.7</v>
      </c>
      <c r="H244" s="8">
        <v>589</v>
      </c>
      <c r="I244" s="8">
        <v>1041445</v>
      </c>
      <c r="J244" s="46">
        <f t="shared" si="15"/>
        <v>0.68648018648018649</v>
      </c>
      <c r="K244" s="46">
        <f t="shared" si="16"/>
        <v>0.66222649443926107</v>
      </c>
      <c r="L244" s="50">
        <f t="shared" si="17"/>
        <v>0.20594405594405593</v>
      </c>
      <c r="M244" s="50">
        <f t="shared" si="18"/>
        <v>0.46355854610748271</v>
      </c>
      <c r="N244" s="47">
        <f t="shared" si="19"/>
        <v>0.66950260205153866</v>
      </c>
      <c r="O244" s="48"/>
      <c r="P244" s="48"/>
    </row>
    <row r="245" spans="1:16" x14ac:dyDescent="0.25">
      <c r="A245" s="153">
        <v>242</v>
      </c>
      <c r="B245" s="195" t="s">
        <v>168</v>
      </c>
      <c r="C245" s="196" t="s">
        <v>172</v>
      </c>
      <c r="D245" s="160" t="s">
        <v>530</v>
      </c>
      <c r="E245" s="196" t="s">
        <v>468</v>
      </c>
      <c r="F245" s="222">
        <v>1141</v>
      </c>
      <c r="G245" s="217">
        <v>1943776.15</v>
      </c>
      <c r="H245" s="8">
        <v>630</v>
      </c>
      <c r="I245" s="8">
        <v>1206410</v>
      </c>
      <c r="J245" s="46">
        <f t="shared" si="15"/>
        <v>0.55214723926380371</v>
      </c>
      <c r="K245" s="46">
        <f t="shared" si="16"/>
        <v>0.62065274337273868</v>
      </c>
      <c r="L245" s="50">
        <f t="shared" si="17"/>
        <v>0.16564417177914112</v>
      </c>
      <c r="M245" s="50">
        <f t="shared" si="18"/>
        <v>0.43445692036091704</v>
      </c>
      <c r="N245" s="47">
        <f t="shared" si="19"/>
        <v>0.60010109214005813</v>
      </c>
      <c r="O245" s="48"/>
      <c r="P245" s="48"/>
    </row>
    <row r="246" spans="1:16" x14ac:dyDescent="0.25">
      <c r="A246" s="153">
        <v>243</v>
      </c>
      <c r="B246" s="195" t="s">
        <v>168</v>
      </c>
      <c r="C246" s="196" t="s">
        <v>172</v>
      </c>
      <c r="D246" s="160" t="s">
        <v>527</v>
      </c>
      <c r="E246" s="196" t="s">
        <v>1148</v>
      </c>
      <c r="F246" s="222">
        <v>1393</v>
      </c>
      <c r="G246" s="217">
        <v>2463823.3250000002</v>
      </c>
      <c r="H246" s="8">
        <v>985</v>
      </c>
      <c r="I246" s="8">
        <v>1832585</v>
      </c>
      <c r="J246" s="46">
        <f t="shared" si="15"/>
        <v>0.70710696338837042</v>
      </c>
      <c r="K246" s="46">
        <f t="shared" si="16"/>
        <v>0.74379724447165863</v>
      </c>
      <c r="L246" s="50">
        <f t="shared" si="17"/>
        <v>0.21213208901651112</v>
      </c>
      <c r="M246" s="50">
        <f t="shared" si="18"/>
        <v>0.52065807113016105</v>
      </c>
      <c r="N246" s="47">
        <f t="shared" si="19"/>
        <v>0.7327901601466722</v>
      </c>
      <c r="O246" s="48"/>
      <c r="P246" s="48"/>
    </row>
    <row r="247" spans="1:16" x14ac:dyDescent="0.25">
      <c r="A247" s="153">
        <v>244</v>
      </c>
      <c r="B247" s="195" t="s">
        <v>168</v>
      </c>
      <c r="C247" s="196" t="s">
        <v>172</v>
      </c>
      <c r="D247" s="160" t="s">
        <v>524</v>
      </c>
      <c r="E247" s="196" t="s">
        <v>1437</v>
      </c>
      <c r="F247" s="222">
        <v>719</v>
      </c>
      <c r="G247" s="217">
        <v>1276374</v>
      </c>
      <c r="H247" s="8">
        <v>554</v>
      </c>
      <c r="I247" s="8">
        <v>878895</v>
      </c>
      <c r="J247" s="46">
        <f t="shared" si="15"/>
        <v>0.77051460361613355</v>
      </c>
      <c r="K247" s="46">
        <f t="shared" si="16"/>
        <v>0.68858735762401935</v>
      </c>
      <c r="L247" s="50">
        <f t="shared" si="17"/>
        <v>0.23115438108484004</v>
      </c>
      <c r="M247" s="50">
        <f t="shared" si="18"/>
        <v>0.48201115033681352</v>
      </c>
      <c r="N247" s="47">
        <f t="shared" si="19"/>
        <v>0.71316553142165362</v>
      </c>
      <c r="O247" s="48"/>
      <c r="P247" s="48"/>
    </row>
    <row r="248" spans="1:16" x14ac:dyDescent="0.25">
      <c r="A248" s="153">
        <v>245</v>
      </c>
      <c r="B248" s="196" t="s">
        <v>169</v>
      </c>
      <c r="C248" s="196" t="s">
        <v>172</v>
      </c>
      <c r="D248" s="160" t="s">
        <v>593</v>
      </c>
      <c r="E248" s="196" t="s">
        <v>594</v>
      </c>
      <c r="F248" s="222">
        <v>1180</v>
      </c>
      <c r="G248" s="217">
        <v>2082074.325</v>
      </c>
      <c r="H248" s="8">
        <v>654</v>
      </c>
      <c r="I248" s="8">
        <v>1120950</v>
      </c>
      <c r="J248" s="46">
        <f t="shared" si="15"/>
        <v>0.55423728813559325</v>
      </c>
      <c r="K248" s="46">
        <f t="shared" si="16"/>
        <v>0.53838135677505172</v>
      </c>
      <c r="L248" s="50">
        <f t="shared" si="17"/>
        <v>0.16627118644067798</v>
      </c>
      <c r="M248" s="50">
        <f t="shared" si="18"/>
        <v>0.37686694974253621</v>
      </c>
      <c r="N248" s="47">
        <f t="shared" si="19"/>
        <v>0.54313813618321416</v>
      </c>
      <c r="O248" s="48"/>
      <c r="P248" s="48"/>
    </row>
    <row r="249" spans="1:16" x14ac:dyDescent="0.25">
      <c r="A249" s="153">
        <v>246</v>
      </c>
      <c r="B249" s="196" t="s">
        <v>169</v>
      </c>
      <c r="C249" s="196" t="s">
        <v>172</v>
      </c>
      <c r="D249" s="160" t="s">
        <v>597</v>
      </c>
      <c r="E249" s="196" t="s">
        <v>1204</v>
      </c>
      <c r="F249" s="222">
        <v>865</v>
      </c>
      <c r="G249" s="217">
        <v>1531541.7749999999</v>
      </c>
      <c r="H249" s="8">
        <v>836</v>
      </c>
      <c r="I249" s="8">
        <v>1505535</v>
      </c>
      <c r="J249" s="46">
        <f t="shared" si="15"/>
        <v>0.96647398843930632</v>
      </c>
      <c r="K249" s="46">
        <f t="shared" si="16"/>
        <v>0.98301921930924807</v>
      </c>
      <c r="L249" s="50">
        <f t="shared" si="17"/>
        <v>0.28994219653179187</v>
      </c>
      <c r="M249" s="50">
        <f t="shared" si="18"/>
        <v>0.68811345351647357</v>
      </c>
      <c r="N249" s="47">
        <f t="shared" si="19"/>
        <v>0.97805565004826545</v>
      </c>
      <c r="O249" s="48"/>
      <c r="P249" s="48"/>
    </row>
    <row r="250" spans="1:16" x14ac:dyDescent="0.25">
      <c r="A250" s="153">
        <v>247</v>
      </c>
      <c r="B250" s="196" t="s">
        <v>169</v>
      </c>
      <c r="C250" s="196" t="s">
        <v>172</v>
      </c>
      <c r="D250" s="160" t="s">
        <v>591</v>
      </c>
      <c r="E250" s="196" t="s">
        <v>592</v>
      </c>
      <c r="F250" s="222">
        <v>1286</v>
      </c>
      <c r="G250" s="217">
        <v>2287128.9500000002</v>
      </c>
      <c r="H250" s="8">
        <v>977</v>
      </c>
      <c r="I250" s="8">
        <v>1816855</v>
      </c>
      <c r="J250" s="46">
        <f t="shared" si="15"/>
        <v>0.75972006220839816</v>
      </c>
      <c r="K250" s="46">
        <f t="shared" si="16"/>
        <v>0.79438240681619632</v>
      </c>
      <c r="L250" s="50">
        <f t="shared" si="17"/>
        <v>0.22791601866251943</v>
      </c>
      <c r="M250" s="50">
        <f t="shared" si="18"/>
        <v>0.55606768477133739</v>
      </c>
      <c r="N250" s="47">
        <f t="shared" si="19"/>
        <v>0.78398370343385682</v>
      </c>
      <c r="O250" s="48"/>
      <c r="P250" s="48"/>
    </row>
    <row r="251" spans="1:16" x14ac:dyDescent="0.25">
      <c r="A251" s="153">
        <v>248</v>
      </c>
      <c r="B251" s="196" t="s">
        <v>169</v>
      </c>
      <c r="C251" s="196" t="s">
        <v>172</v>
      </c>
      <c r="D251" s="160" t="s">
        <v>595</v>
      </c>
      <c r="E251" s="196" t="s">
        <v>596</v>
      </c>
      <c r="F251" s="222">
        <v>821</v>
      </c>
      <c r="G251" s="217">
        <v>1470650.4</v>
      </c>
      <c r="H251" s="8">
        <v>492</v>
      </c>
      <c r="I251" s="8">
        <v>741660</v>
      </c>
      <c r="J251" s="46">
        <f t="shared" si="15"/>
        <v>0.59926918392204631</v>
      </c>
      <c r="K251" s="46">
        <f t="shared" si="16"/>
        <v>0.50430748191412456</v>
      </c>
      <c r="L251" s="50">
        <f t="shared" si="17"/>
        <v>0.17978075517661388</v>
      </c>
      <c r="M251" s="50">
        <f t="shared" si="18"/>
        <v>0.35301523733988716</v>
      </c>
      <c r="N251" s="47">
        <f t="shared" si="19"/>
        <v>0.532795992516501</v>
      </c>
      <c r="O251" s="48"/>
      <c r="P251" s="48"/>
    </row>
    <row r="252" spans="1:16" x14ac:dyDescent="0.25">
      <c r="A252" s="153">
        <v>249</v>
      </c>
      <c r="B252" s="196" t="s">
        <v>169</v>
      </c>
      <c r="C252" s="196" t="s">
        <v>172</v>
      </c>
      <c r="D252" s="160" t="s">
        <v>590</v>
      </c>
      <c r="E252" s="196" t="s">
        <v>373</v>
      </c>
      <c r="F252" s="222">
        <v>414</v>
      </c>
      <c r="G252" s="217">
        <v>724978.15</v>
      </c>
      <c r="H252" s="8">
        <v>388</v>
      </c>
      <c r="I252" s="8">
        <v>502925</v>
      </c>
      <c r="J252" s="46">
        <f t="shared" si="15"/>
        <v>0.9371980676328503</v>
      </c>
      <c r="K252" s="46">
        <f t="shared" si="16"/>
        <v>0.69371056217349447</v>
      </c>
      <c r="L252" s="50">
        <f t="shared" si="17"/>
        <v>0.28115942028985508</v>
      </c>
      <c r="M252" s="50">
        <f t="shared" si="18"/>
        <v>0.4855973935214461</v>
      </c>
      <c r="N252" s="47">
        <f t="shared" si="19"/>
        <v>0.76675681381130123</v>
      </c>
      <c r="O252" s="48"/>
      <c r="P252" s="48"/>
    </row>
    <row r="253" spans="1:16" x14ac:dyDescent="0.25">
      <c r="A253" s="153">
        <v>250</v>
      </c>
      <c r="B253" s="196" t="s">
        <v>170</v>
      </c>
      <c r="C253" s="196" t="s">
        <v>172</v>
      </c>
      <c r="D253" s="160" t="s">
        <v>604</v>
      </c>
      <c r="E253" s="196" t="s">
        <v>605</v>
      </c>
      <c r="F253" s="222">
        <v>687</v>
      </c>
      <c r="G253" s="217">
        <v>1230834.325</v>
      </c>
      <c r="H253" s="8">
        <v>380</v>
      </c>
      <c r="I253" s="8">
        <v>578655</v>
      </c>
      <c r="J253" s="46">
        <f t="shared" si="15"/>
        <v>0.55312954876273657</v>
      </c>
      <c r="K253" s="46">
        <f t="shared" si="16"/>
        <v>0.4701323226422045</v>
      </c>
      <c r="L253" s="50">
        <f t="shared" si="17"/>
        <v>0.16593886462882096</v>
      </c>
      <c r="M253" s="50">
        <f t="shared" si="18"/>
        <v>0.32909262584954313</v>
      </c>
      <c r="N253" s="47">
        <f t="shared" si="19"/>
        <v>0.49503149047836409</v>
      </c>
      <c r="O253" s="48"/>
      <c r="P253" s="48"/>
    </row>
    <row r="254" spans="1:16" x14ac:dyDescent="0.25">
      <c r="A254" s="153">
        <v>251</v>
      </c>
      <c r="B254" s="193" t="s">
        <v>170</v>
      </c>
      <c r="C254" s="193" t="s">
        <v>172</v>
      </c>
      <c r="D254" s="160" t="s">
        <v>602</v>
      </c>
      <c r="E254" s="193" t="s">
        <v>1395</v>
      </c>
      <c r="F254" s="222">
        <v>721</v>
      </c>
      <c r="G254" s="217">
        <v>1278576.675</v>
      </c>
      <c r="H254" s="8">
        <v>329</v>
      </c>
      <c r="I254" s="8">
        <v>465405</v>
      </c>
      <c r="J254" s="46">
        <f t="shared" si="15"/>
        <v>0.4563106796116505</v>
      </c>
      <c r="K254" s="46">
        <f t="shared" si="16"/>
        <v>0.36400241698449565</v>
      </c>
      <c r="L254" s="50">
        <f t="shared" si="17"/>
        <v>0.13689320388349516</v>
      </c>
      <c r="M254" s="50">
        <f t="shared" si="18"/>
        <v>0.25480169188914692</v>
      </c>
      <c r="N254" s="47">
        <f t="shared" si="19"/>
        <v>0.39169489577264205</v>
      </c>
      <c r="O254" s="48"/>
      <c r="P254" s="48"/>
    </row>
    <row r="255" spans="1:16" x14ac:dyDescent="0.25">
      <c r="A255" s="153">
        <v>252</v>
      </c>
      <c r="B255" s="193" t="s">
        <v>170</v>
      </c>
      <c r="C255" s="193" t="s">
        <v>172</v>
      </c>
      <c r="D255" s="160" t="s">
        <v>600</v>
      </c>
      <c r="E255" s="193" t="s">
        <v>601</v>
      </c>
      <c r="F255" s="222">
        <v>908</v>
      </c>
      <c r="G255" s="217">
        <v>1614498.15</v>
      </c>
      <c r="H255" s="8">
        <v>454</v>
      </c>
      <c r="I255" s="8">
        <v>862725</v>
      </c>
      <c r="J255" s="46">
        <f t="shared" si="15"/>
        <v>0.5</v>
      </c>
      <c r="K255" s="46">
        <f t="shared" si="16"/>
        <v>0.53436109542770305</v>
      </c>
      <c r="L255" s="50">
        <f t="shared" si="17"/>
        <v>0.15</v>
      </c>
      <c r="M255" s="50">
        <f t="shared" si="18"/>
        <v>0.37405276679939209</v>
      </c>
      <c r="N255" s="47">
        <f t="shared" si="19"/>
        <v>0.52405276679939206</v>
      </c>
      <c r="O255" s="48"/>
      <c r="P255" s="48"/>
    </row>
    <row r="256" spans="1:16" x14ac:dyDescent="0.25">
      <c r="A256" s="153">
        <v>253</v>
      </c>
      <c r="B256" s="193" t="s">
        <v>170</v>
      </c>
      <c r="C256" s="193" t="s">
        <v>172</v>
      </c>
      <c r="D256" s="160" t="s">
        <v>606</v>
      </c>
      <c r="E256" s="193" t="s">
        <v>1396</v>
      </c>
      <c r="F256" s="222">
        <v>361</v>
      </c>
      <c r="G256" s="217">
        <v>641166.77500000002</v>
      </c>
      <c r="H256" s="8">
        <v>222</v>
      </c>
      <c r="I256" s="8">
        <v>343065</v>
      </c>
      <c r="J256" s="46">
        <f t="shared" si="15"/>
        <v>0.61495844875346262</v>
      </c>
      <c r="K256" s="46">
        <f t="shared" si="16"/>
        <v>0.53506359558322403</v>
      </c>
      <c r="L256" s="50">
        <f t="shared" si="17"/>
        <v>0.18448753462603878</v>
      </c>
      <c r="M256" s="50">
        <f t="shared" si="18"/>
        <v>0.3745445169082568</v>
      </c>
      <c r="N256" s="47">
        <f t="shared" si="19"/>
        <v>0.55903205153429558</v>
      </c>
      <c r="O256" s="48"/>
      <c r="P256" s="48"/>
    </row>
    <row r="257" spans="1:16" x14ac:dyDescent="0.25">
      <c r="A257" s="153">
        <v>254</v>
      </c>
      <c r="B257" s="193" t="s">
        <v>170</v>
      </c>
      <c r="C257" s="193" t="s">
        <v>172</v>
      </c>
      <c r="D257" s="160" t="s">
        <v>608</v>
      </c>
      <c r="E257" s="193" t="s">
        <v>1205</v>
      </c>
      <c r="F257" s="222">
        <v>1169</v>
      </c>
      <c r="G257" s="217">
        <v>2047223.15</v>
      </c>
      <c r="H257" s="8">
        <v>552</v>
      </c>
      <c r="I257" s="8">
        <v>1371175</v>
      </c>
      <c r="J257" s="46">
        <f t="shared" si="15"/>
        <v>0.4721984602224123</v>
      </c>
      <c r="K257" s="46">
        <f t="shared" si="16"/>
        <v>0.66977310216524277</v>
      </c>
      <c r="L257" s="50">
        <f t="shared" si="17"/>
        <v>0.14165953806672368</v>
      </c>
      <c r="M257" s="50">
        <f t="shared" si="18"/>
        <v>0.4688411715156699</v>
      </c>
      <c r="N257" s="47">
        <f t="shared" si="19"/>
        <v>0.61050070958239355</v>
      </c>
      <c r="O257" s="48"/>
      <c r="P257" s="48"/>
    </row>
    <row r="258" spans="1:16" x14ac:dyDescent="0.25">
      <c r="A258" s="153">
        <v>255</v>
      </c>
      <c r="B258" s="193" t="s">
        <v>170</v>
      </c>
      <c r="C258" s="193" t="s">
        <v>172</v>
      </c>
      <c r="D258" s="160" t="s">
        <v>598</v>
      </c>
      <c r="E258" s="193" t="s">
        <v>1397</v>
      </c>
      <c r="F258" s="222">
        <v>687</v>
      </c>
      <c r="G258" s="217">
        <v>1230834.325</v>
      </c>
      <c r="H258" s="8">
        <v>288</v>
      </c>
      <c r="I258" s="8">
        <v>503400</v>
      </c>
      <c r="J258" s="46">
        <f t="shared" si="15"/>
        <v>0.41921397379912662</v>
      </c>
      <c r="K258" s="46">
        <f t="shared" si="16"/>
        <v>0.40899086885637514</v>
      </c>
      <c r="L258" s="50">
        <f t="shared" si="17"/>
        <v>0.12576419213973797</v>
      </c>
      <c r="M258" s="50">
        <f t="shared" si="18"/>
        <v>0.28629360819946259</v>
      </c>
      <c r="N258" s="47">
        <f t="shared" si="19"/>
        <v>0.41205780033920059</v>
      </c>
      <c r="O258" s="48"/>
      <c r="P258" s="48"/>
    </row>
    <row r="259" spans="1:16" x14ac:dyDescent="0.25">
      <c r="A259" s="153">
        <v>256</v>
      </c>
      <c r="B259" s="193" t="s">
        <v>165</v>
      </c>
      <c r="C259" s="193" t="s">
        <v>172</v>
      </c>
      <c r="D259" s="160" t="s">
        <v>613</v>
      </c>
      <c r="E259" s="193" t="s">
        <v>1438</v>
      </c>
      <c r="F259" s="222">
        <v>1651</v>
      </c>
      <c r="G259" s="217">
        <v>2928638.85</v>
      </c>
      <c r="H259" s="8">
        <v>1332</v>
      </c>
      <c r="I259" s="8">
        <v>2638190</v>
      </c>
      <c r="J259" s="46">
        <f t="shared" si="15"/>
        <v>0.80678376741368862</v>
      </c>
      <c r="K259" s="46">
        <f t="shared" si="16"/>
        <v>0.90082462711303579</v>
      </c>
      <c r="L259" s="50">
        <f t="shared" si="17"/>
        <v>0.24203513022410658</v>
      </c>
      <c r="M259" s="50">
        <f t="shared" si="18"/>
        <v>0.63057723897912499</v>
      </c>
      <c r="N259" s="47">
        <f t="shared" si="19"/>
        <v>0.8726123692032316</v>
      </c>
      <c r="O259" s="48"/>
      <c r="P259" s="48"/>
    </row>
    <row r="260" spans="1:16" x14ac:dyDescent="0.25">
      <c r="A260" s="153">
        <v>257</v>
      </c>
      <c r="B260" s="193" t="s">
        <v>165</v>
      </c>
      <c r="C260" s="193" t="s">
        <v>172</v>
      </c>
      <c r="D260" s="160" t="s">
        <v>617</v>
      </c>
      <c r="E260" s="193" t="s">
        <v>618</v>
      </c>
      <c r="F260" s="222">
        <v>772</v>
      </c>
      <c r="G260" s="217">
        <v>1373413.05</v>
      </c>
      <c r="H260" s="8">
        <v>640</v>
      </c>
      <c r="I260" s="8">
        <v>972400</v>
      </c>
      <c r="J260" s="46">
        <f t="shared" ref="J260:J323" si="20">IFERROR(H260/F260,0)</f>
        <v>0.82901554404145072</v>
      </c>
      <c r="K260" s="46">
        <f t="shared" ref="K260:K323" si="21">IFERROR(I260/G260,0)</f>
        <v>0.70801715478093064</v>
      </c>
      <c r="L260" s="50">
        <f t="shared" si="17"/>
        <v>0.2487046632124352</v>
      </c>
      <c r="M260" s="50">
        <f t="shared" si="18"/>
        <v>0.49561200834665142</v>
      </c>
      <c r="N260" s="47">
        <f t="shared" si="19"/>
        <v>0.74431667155908665</v>
      </c>
      <c r="O260" s="48"/>
      <c r="P260" s="48"/>
    </row>
    <row r="261" spans="1:16" x14ac:dyDescent="0.25">
      <c r="A261" s="153">
        <v>258</v>
      </c>
      <c r="B261" s="193" t="s">
        <v>165</v>
      </c>
      <c r="C261" s="193" t="s">
        <v>172</v>
      </c>
      <c r="D261" s="160" t="s">
        <v>615</v>
      </c>
      <c r="E261" s="193" t="s">
        <v>616</v>
      </c>
      <c r="F261" s="222">
        <v>1062</v>
      </c>
      <c r="G261" s="217">
        <v>1883605.4</v>
      </c>
      <c r="H261" s="8">
        <v>748</v>
      </c>
      <c r="I261" s="8">
        <v>1386685</v>
      </c>
      <c r="J261" s="46">
        <f t="shared" si="20"/>
        <v>0.70433145009416198</v>
      </c>
      <c r="K261" s="46">
        <f t="shared" si="21"/>
        <v>0.73618657071167881</v>
      </c>
      <c r="L261" s="50">
        <f t="shared" ref="L261:L324" si="22">IF((J261*0.3)&gt;30%,30%,(J261*0.3))</f>
        <v>0.21129943502824858</v>
      </c>
      <c r="M261" s="50">
        <f t="shared" ref="M261:M324" si="23">IF((K261*0.7)&gt;70%,70%,(K261*0.7))</f>
        <v>0.51533059949817517</v>
      </c>
      <c r="N261" s="47">
        <f t="shared" ref="N261:N324" si="24">L261+M261</f>
        <v>0.72663003452642372</v>
      </c>
      <c r="O261" s="48"/>
      <c r="P261" s="48"/>
    </row>
    <row r="262" spans="1:16" x14ac:dyDescent="0.25">
      <c r="A262" s="153">
        <v>259</v>
      </c>
      <c r="B262" s="193" t="s">
        <v>165</v>
      </c>
      <c r="C262" s="193" t="s">
        <v>172</v>
      </c>
      <c r="D262" s="160" t="s">
        <v>611</v>
      </c>
      <c r="E262" s="193" t="s">
        <v>612</v>
      </c>
      <c r="F262" s="222">
        <v>852</v>
      </c>
      <c r="G262" s="217">
        <v>1519290.6</v>
      </c>
      <c r="H262" s="8">
        <v>801</v>
      </c>
      <c r="I262" s="8">
        <v>1390900</v>
      </c>
      <c r="J262" s="46">
        <f t="shared" si="20"/>
        <v>0.9401408450704225</v>
      </c>
      <c r="K262" s="46">
        <f t="shared" si="21"/>
        <v>0.91549305972142514</v>
      </c>
      <c r="L262" s="50">
        <f t="shared" si="22"/>
        <v>0.28204225352112672</v>
      </c>
      <c r="M262" s="50">
        <f t="shared" si="23"/>
        <v>0.64084514180499752</v>
      </c>
      <c r="N262" s="47">
        <f t="shared" si="24"/>
        <v>0.92288739532612429</v>
      </c>
      <c r="O262" s="48"/>
      <c r="P262" s="48"/>
    </row>
    <row r="263" spans="1:16" x14ac:dyDescent="0.25">
      <c r="A263" s="153">
        <v>260</v>
      </c>
      <c r="B263" s="193" t="s">
        <v>165</v>
      </c>
      <c r="C263" s="193" t="s">
        <v>172</v>
      </c>
      <c r="D263" s="160" t="s">
        <v>609</v>
      </c>
      <c r="E263" s="193" t="s">
        <v>1046</v>
      </c>
      <c r="F263" s="222">
        <v>1564</v>
      </c>
      <c r="G263" s="217">
        <v>2767695.125</v>
      </c>
      <c r="H263" s="8">
        <v>963</v>
      </c>
      <c r="I263" s="8">
        <v>1862470</v>
      </c>
      <c r="J263" s="46">
        <f t="shared" si="20"/>
        <v>0.61572890025575444</v>
      </c>
      <c r="K263" s="46">
        <f t="shared" si="21"/>
        <v>0.67293177748398136</v>
      </c>
      <c r="L263" s="50">
        <f t="shared" si="22"/>
        <v>0.18471867007672632</v>
      </c>
      <c r="M263" s="50">
        <f t="shared" si="23"/>
        <v>0.47105224423878694</v>
      </c>
      <c r="N263" s="47">
        <f t="shared" si="24"/>
        <v>0.65577091431551326</v>
      </c>
      <c r="O263" s="48"/>
      <c r="P263" s="48"/>
    </row>
    <row r="264" spans="1:16" x14ac:dyDescent="0.25">
      <c r="A264" s="153">
        <v>261</v>
      </c>
      <c r="B264" s="193" t="s">
        <v>165</v>
      </c>
      <c r="C264" s="193" t="s">
        <v>172</v>
      </c>
      <c r="D264" s="160" t="s">
        <v>1047</v>
      </c>
      <c r="E264" s="193" t="s">
        <v>1152</v>
      </c>
      <c r="F264" s="222">
        <v>772</v>
      </c>
      <c r="G264" s="217">
        <v>1373413.05</v>
      </c>
      <c r="H264" s="8">
        <v>624</v>
      </c>
      <c r="I264" s="8">
        <v>962740</v>
      </c>
      <c r="J264" s="46">
        <f t="shared" si="20"/>
        <v>0.80829015544041449</v>
      </c>
      <c r="K264" s="46">
        <f t="shared" si="21"/>
        <v>0.70098358246996417</v>
      </c>
      <c r="L264" s="50">
        <f t="shared" si="22"/>
        <v>0.24248704663212434</v>
      </c>
      <c r="M264" s="50">
        <f t="shared" si="23"/>
        <v>0.49068850772897488</v>
      </c>
      <c r="N264" s="47">
        <f t="shared" si="24"/>
        <v>0.73317555436109916</v>
      </c>
      <c r="O264" s="48"/>
      <c r="P264" s="48"/>
    </row>
    <row r="265" spans="1:16" x14ac:dyDescent="0.25">
      <c r="A265" s="153">
        <v>262</v>
      </c>
      <c r="B265" s="193" t="s">
        <v>165</v>
      </c>
      <c r="C265" s="193" t="s">
        <v>172</v>
      </c>
      <c r="D265" s="160" t="s">
        <v>610</v>
      </c>
      <c r="E265" s="193" t="s">
        <v>1243</v>
      </c>
      <c r="F265" s="222">
        <v>721</v>
      </c>
      <c r="G265" s="217">
        <v>1282346.675</v>
      </c>
      <c r="H265" s="8">
        <v>621</v>
      </c>
      <c r="I265" s="8">
        <v>1000530</v>
      </c>
      <c r="J265" s="46">
        <f t="shared" si="20"/>
        <v>0.86130374479889038</v>
      </c>
      <c r="K265" s="46">
        <f t="shared" si="21"/>
        <v>0.78023362910033667</v>
      </c>
      <c r="L265" s="50">
        <f t="shared" si="22"/>
        <v>0.25839112343966708</v>
      </c>
      <c r="M265" s="50">
        <f t="shared" si="23"/>
        <v>0.54616354037023562</v>
      </c>
      <c r="N265" s="47">
        <f t="shared" si="24"/>
        <v>0.8045546638099027</v>
      </c>
      <c r="O265" s="48"/>
      <c r="P265" s="48"/>
    </row>
    <row r="266" spans="1:16" x14ac:dyDescent="0.25">
      <c r="A266" s="153">
        <v>263</v>
      </c>
      <c r="B266" s="193" t="s">
        <v>165</v>
      </c>
      <c r="C266" s="193" t="s">
        <v>172</v>
      </c>
      <c r="D266" s="160" t="s">
        <v>619</v>
      </c>
      <c r="E266" s="193" t="s">
        <v>1106</v>
      </c>
      <c r="F266" s="222">
        <v>1068</v>
      </c>
      <c r="G266" s="217">
        <v>1865913.45</v>
      </c>
      <c r="H266" s="8">
        <v>524</v>
      </c>
      <c r="I266" s="8">
        <v>1148785</v>
      </c>
      <c r="J266" s="46">
        <f t="shared" si="20"/>
        <v>0.49063670411985016</v>
      </c>
      <c r="K266" s="46">
        <f t="shared" si="21"/>
        <v>0.61566896363815804</v>
      </c>
      <c r="L266" s="50">
        <f t="shared" si="22"/>
        <v>0.14719101123595504</v>
      </c>
      <c r="M266" s="50">
        <f t="shared" si="23"/>
        <v>0.43096827454671061</v>
      </c>
      <c r="N266" s="47">
        <f t="shared" si="24"/>
        <v>0.57815928578266562</v>
      </c>
      <c r="O266" s="48"/>
      <c r="P266" s="48"/>
    </row>
    <row r="267" spans="1:16" x14ac:dyDescent="0.25">
      <c r="A267" s="153">
        <v>264</v>
      </c>
      <c r="B267" s="193" t="s">
        <v>160</v>
      </c>
      <c r="C267" s="193" t="s">
        <v>172</v>
      </c>
      <c r="D267" s="160" t="s">
        <v>532</v>
      </c>
      <c r="E267" s="193" t="s">
        <v>533</v>
      </c>
      <c r="F267" s="222">
        <v>1062</v>
      </c>
      <c r="G267" s="217">
        <v>1883605.4</v>
      </c>
      <c r="H267" s="8">
        <v>1059</v>
      </c>
      <c r="I267" s="8">
        <v>1655490</v>
      </c>
      <c r="J267" s="46">
        <f t="shared" si="20"/>
        <v>0.99717514124293782</v>
      </c>
      <c r="K267" s="46">
        <f t="shared" si="21"/>
        <v>0.87889427371571571</v>
      </c>
      <c r="L267" s="50">
        <f t="shared" si="22"/>
        <v>0.29915254237288136</v>
      </c>
      <c r="M267" s="50">
        <f t="shared" si="23"/>
        <v>0.615225991601001</v>
      </c>
      <c r="N267" s="47">
        <f t="shared" si="24"/>
        <v>0.91437853397388236</v>
      </c>
      <c r="O267" s="48"/>
      <c r="P267" s="48"/>
    </row>
    <row r="268" spans="1:16" x14ac:dyDescent="0.25">
      <c r="A268" s="153">
        <v>265</v>
      </c>
      <c r="B268" s="193" t="s">
        <v>160</v>
      </c>
      <c r="C268" s="193" t="s">
        <v>172</v>
      </c>
      <c r="D268" s="160" t="s">
        <v>531</v>
      </c>
      <c r="E268" s="193" t="s">
        <v>1037</v>
      </c>
      <c r="F268" s="222">
        <v>949</v>
      </c>
      <c r="G268" s="217">
        <v>1696013.35</v>
      </c>
      <c r="H268" s="8">
        <v>833</v>
      </c>
      <c r="I268" s="8">
        <v>1388760</v>
      </c>
      <c r="J268" s="46">
        <f t="shared" si="20"/>
        <v>0.87776606954689151</v>
      </c>
      <c r="K268" s="46">
        <f t="shared" si="21"/>
        <v>0.81883789417105701</v>
      </c>
      <c r="L268" s="50">
        <f t="shared" si="22"/>
        <v>0.26332982086406742</v>
      </c>
      <c r="M268" s="50">
        <f t="shared" si="23"/>
        <v>0.57318652591973984</v>
      </c>
      <c r="N268" s="47">
        <f t="shared" si="24"/>
        <v>0.83651634678380726</v>
      </c>
      <c r="O268" s="48"/>
      <c r="P268" s="48"/>
    </row>
    <row r="269" spans="1:16" x14ac:dyDescent="0.25">
      <c r="A269" s="153">
        <v>266</v>
      </c>
      <c r="B269" s="193" t="s">
        <v>161</v>
      </c>
      <c r="C269" s="193" t="s">
        <v>172</v>
      </c>
      <c r="D269" s="160" t="s">
        <v>542</v>
      </c>
      <c r="E269" s="193" t="s">
        <v>543</v>
      </c>
      <c r="F269" s="222">
        <v>1334</v>
      </c>
      <c r="G269" s="217">
        <v>2357893.4500000002</v>
      </c>
      <c r="H269" s="8">
        <v>937</v>
      </c>
      <c r="I269" s="8">
        <v>1281225</v>
      </c>
      <c r="J269" s="46">
        <f t="shared" si="20"/>
        <v>0.70239880059970017</v>
      </c>
      <c r="K269" s="46">
        <f t="shared" si="21"/>
        <v>0.54337697065997614</v>
      </c>
      <c r="L269" s="50">
        <f t="shared" si="22"/>
        <v>0.21071964017991004</v>
      </c>
      <c r="M269" s="50">
        <f t="shared" si="23"/>
        <v>0.3803638794619833</v>
      </c>
      <c r="N269" s="47">
        <f t="shared" si="24"/>
        <v>0.59108351964189332</v>
      </c>
      <c r="O269" s="48"/>
      <c r="P269" s="48"/>
    </row>
    <row r="270" spans="1:16" x14ac:dyDescent="0.25">
      <c r="A270" s="153">
        <v>267</v>
      </c>
      <c r="B270" s="193" t="s">
        <v>161</v>
      </c>
      <c r="C270" s="193" t="s">
        <v>172</v>
      </c>
      <c r="D270" s="160" t="s">
        <v>548</v>
      </c>
      <c r="E270" s="193" t="s">
        <v>1147</v>
      </c>
      <c r="F270" s="222">
        <v>1132</v>
      </c>
      <c r="G270" s="217">
        <v>2002099.825</v>
      </c>
      <c r="H270" s="8">
        <v>845</v>
      </c>
      <c r="I270" s="8">
        <v>1239205</v>
      </c>
      <c r="J270" s="46">
        <f t="shared" si="20"/>
        <v>0.74646643109540634</v>
      </c>
      <c r="K270" s="46">
        <f t="shared" si="21"/>
        <v>0.61895265387179188</v>
      </c>
      <c r="L270" s="50">
        <f t="shared" si="22"/>
        <v>0.22393992932862189</v>
      </c>
      <c r="M270" s="50">
        <f t="shared" si="23"/>
        <v>0.43326685771025431</v>
      </c>
      <c r="N270" s="47">
        <f t="shared" si="24"/>
        <v>0.65720678703887625</v>
      </c>
      <c r="O270" s="48"/>
      <c r="P270" s="48"/>
    </row>
    <row r="271" spans="1:16" x14ac:dyDescent="0.25">
      <c r="A271" s="153">
        <v>268</v>
      </c>
      <c r="B271" s="193" t="s">
        <v>161</v>
      </c>
      <c r="C271" s="193" t="s">
        <v>172</v>
      </c>
      <c r="D271" s="160" t="s">
        <v>549</v>
      </c>
      <c r="E271" s="193" t="s">
        <v>550</v>
      </c>
      <c r="F271" s="222">
        <v>976</v>
      </c>
      <c r="G271" s="217">
        <v>1733383.55</v>
      </c>
      <c r="H271" s="8">
        <v>668</v>
      </c>
      <c r="I271" s="8">
        <v>1110125</v>
      </c>
      <c r="J271" s="46">
        <f t="shared" si="20"/>
        <v>0.68442622950819676</v>
      </c>
      <c r="K271" s="46">
        <f t="shared" si="21"/>
        <v>0.64043817653628932</v>
      </c>
      <c r="L271" s="50">
        <f t="shared" si="22"/>
        <v>0.20532786885245902</v>
      </c>
      <c r="M271" s="50">
        <f t="shared" si="23"/>
        <v>0.44830672357540247</v>
      </c>
      <c r="N271" s="47">
        <f t="shared" si="24"/>
        <v>0.65363459242786148</v>
      </c>
      <c r="O271" s="48"/>
      <c r="P271" s="48"/>
    </row>
    <row r="272" spans="1:16" x14ac:dyDescent="0.25">
      <c r="A272" s="153">
        <v>269</v>
      </c>
      <c r="B272" s="193" t="s">
        <v>161</v>
      </c>
      <c r="C272" s="193" t="s">
        <v>172</v>
      </c>
      <c r="D272" s="160" t="s">
        <v>540</v>
      </c>
      <c r="E272" s="193" t="s">
        <v>541</v>
      </c>
      <c r="F272" s="222">
        <v>1230</v>
      </c>
      <c r="G272" s="217">
        <v>2173540.7000000002</v>
      </c>
      <c r="H272" s="8">
        <v>758</v>
      </c>
      <c r="I272" s="8">
        <v>1601965</v>
      </c>
      <c r="J272" s="46">
        <f t="shared" si="20"/>
        <v>0.61626016260162597</v>
      </c>
      <c r="K272" s="46">
        <f t="shared" si="21"/>
        <v>0.73703013704781317</v>
      </c>
      <c r="L272" s="50">
        <f t="shared" si="22"/>
        <v>0.18487804878048777</v>
      </c>
      <c r="M272" s="50">
        <f t="shared" si="23"/>
        <v>0.51592109593346924</v>
      </c>
      <c r="N272" s="47">
        <f t="shared" si="24"/>
        <v>0.70079914471395699</v>
      </c>
      <c r="O272" s="48"/>
      <c r="P272" s="48"/>
    </row>
    <row r="273" spans="1:16" x14ac:dyDescent="0.25">
      <c r="A273" s="153">
        <v>270</v>
      </c>
      <c r="B273" s="193" t="s">
        <v>161</v>
      </c>
      <c r="C273" s="193" t="s">
        <v>172</v>
      </c>
      <c r="D273" s="160" t="s">
        <v>536</v>
      </c>
      <c r="E273" s="193" t="s">
        <v>537</v>
      </c>
      <c r="F273" s="222">
        <v>1406</v>
      </c>
      <c r="G273" s="217">
        <v>2490721</v>
      </c>
      <c r="H273" s="8">
        <v>582</v>
      </c>
      <c r="I273" s="8">
        <v>1541695</v>
      </c>
      <c r="J273" s="46">
        <f t="shared" si="20"/>
        <v>0.41394025604551921</v>
      </c>
      <c r="K273" s="46">
        <f t="shared" si="21"/>
        <v>0.61897538905401284</v>
      </c>
      <c r="L273" s="50">
        <f t="shared" si="22"/>
        <v>0.12418207681365576</v>
      </c>
      <c r="M273" s="50">
        <f t="shared" si="23"/>
        <v>0.43328277233780899</v>
      </c>
      <c r="N273" s="47">
        <f t="shared" si="24"/>
        <v>0.55746484915146477</v>
      </c>
      <c r="O273" s="48"/>
      <c r="P273" s="48"/>
    </row>
    <row r="274" spans="1:16" x14ac:dyDescent="0.25">
      <c r="A274" s="153">
        <v>271</v>
      </c>
      <c r="B274" s="193" t="s">
        <v>161</v>
      </c>
      <c r="C274" s="193" t="s">
        <v>172</v>
      </c>
      <c r="D274" s="160" t="s">
        <v>546</v>
      </c>
      <c r="E274" s="193" t="s">
        <v>547</v>
      </c>
      <c r="F274" s="222">
        <v>2905</v>
      </c>
      <c r="G274" s="217">
        <v>5154935.7249999996</v>
      </c>
      <c r="H274" s="8">
        <v>1596</v>
      </c>
      <c r="I274" s="8">
        <v>2984620</v>
      </c>
      <c r="J274" s="46">
        <f t="shared" si="20"/>
        <v>0.54939759036144575</v>
      </c>
      <c r="K274" s="46">
        <f t="shared" si="21"/>
        <v>0.57898297073335481</v>
      </c>
      <c r="L274" s="50">
        <f t="shared" si="22"/>
        <v>0.16481927710843372</v>
      </c>
      <c r="M274" s="50">
        <f t="shared" si="23"/>
        <v>0.40528807951334833</v>
      </c>
      <c r="N274" s="47">
        <f t="shared" si="24"/>
        <v>0.57010735662178202</v>
      </c>
      <c r="O274" s="48"/>
      <c r="P274" s="48"/>
    </row>
    <row r="275" spans="1:16" x14ac:dyDescent="0.25">
      <c r="A275" s="153">
        <v>272</v>
      </c>
      <c r="B275" s="193" t="s">
        <v>161</v>
      </c>
      <c r="C275" s="193" t="s">
        <v>172</v>
      </c>
      <c r="D275" s="160" t="s">
        <v>534</v>
      </c>
      <c r="E275" s="193" t="s">
        <v>535</v>
      </c>
      <c r="F275" s="222">
        <v>794</v>
      </c>
      <c r="G275" s="217">
        <v>1405214.2250000001</v>
      </c>
      <c r="H275" s="8">
        <v>447</v>
      </c>
      <c r="I275" s="8">
        <v>859640</v>
      </c>
      <c r="J275" s="46">
        <f t="shared" si="20"/>
        <v>0.56297229219143574</v>
      </c>
      <c r="K275" s="46">
        <f t="shared" si="21"/>
        <v>0.61175014080148526</v>
      </c>
      <c r="L275" s="50">
        <f t="shared" si="22"/>
        <v>0.16889168765743071</v>
      </c>
      <c r="M275" s="50">
        <f t="shared" si="23"/>
        <v>0.42822509856103969</v>
      </c>
      <c r="N275" s="47">
        <f t="shared" si="24"/>
        <v>0.59711678621847042</v>
      </c>
      <c r="O275" s="48"/>
      <c r="P275" s="48"/>
    </row>
    <row r="276" spans="1:16" x14ac:dyDescent="0.25">
      <c r="A276" s="153">
        <v>273</v>
      </c>
      <c r="B276" s="193" t="s">
        <v>161</v>
      </c>
      <c r="C276" s="193" t="s">
        <v>172</v>
      </c>
      <c r="D276" s="160" t="s">
        <v>544</v>
      </c>
      <c r="E276" s="193" t="s">
        <v>1332</v>
      </c>
      <c r="F276" s="222">
        <v>763</v>
      </c>
      <c r="G276" s="217">
        <v>1357164.0249999999</v>
      </c>
      <c r="H276" s="8">
        <v>421</v>
      </c>
      <c r="I276" s="8">
        <v>671785</v>
      </c>
      <c r="J276" s="46">
        <f t="shared" si="20"/>
        <v>0.5517693315858454</v>
      </c>
      <c r="K276" s="46">
        <f t="shared" si="21"/>
        <v>0.49499175311547183</v>
      </c>
      <c r="L276" s="50">
        <f t="shared" si="22"/>
        <v>0.16553079947575361</v>
      </c>
      <c r="M276" s="50">
        <f t="shared" si="23"/>
        <v>0.34649422718083028</v>
      </c>
      <c r="N276" s="47">
        <f t="shared" si="24"/>
        <v>0.51202502665658389</v>
      </c>
      <c r="O276" s="48"/>
      <c r="P276" s="48"/>
    </row>
    <row r="277" spans="1:16" x14ac:dyDescent="0.25">
      <c r="A277" s="153">
        <v>274</v>
      </c>
      <c r="B277" s="193" t="s">
        <v>161</v>
      </c>
      <c r="C277" s="193" t="s">
        <v>172</v>
      </c>
      <c r="D277" s="160" t="s">
        <v>545</v>
      </c>
      <c r="E277" s="193" t="s">
        <v>1333</v>
      </c>
      <c r="F277" s="222">
        <v>816</v>
      </c>
      <c r="G277" s="217">
        <v>1458460.4</v>
      </c>
      <c r="H277" s="8">
        <v>512</v>
      </c>
      <c r="I277" s="8">
        <v>1081940</v>
      </c>
      <c r="J277" s="46">
        <f t="shared" si="20"/>
        <v>0.62745098039215685</v>
      </c>
      <c r="K277" s="46">
        <f t="shared" si="21"/>
        <v>0.74183707696143142</v>
      </c>
      <c r="L277" s="50">
        <f t="shared" si="22"/>
        <v>0.18823529411764706</v>
      </c>
      <c r="M277" s="50">
        <f t="shared" si="23"/>
        <v>0.51928595387300192</v>
      </c>
      <c r="N277" s="47">
        <f t="shared" si="24"/>
        <v>0.70752124799064897</v>
      </c>
      <c r="O277" s="48"/>
      <c r="P277" s="48"/>
    </row>
    <row r="278" spans="1:16" x14ac:dyDescent="0.25">
      <c r="A278" s="153">
        <v>275</v>
      </c>
      <c r="B278" s="193" t="s">
        <v>161</v>
      </c>
      <c r="C278" s="193" t="s">
        <v>172</v>
      </c>
      <c r="D278" s="160" t="s">
        <v>538</v>
      </c>
      <c r="E278" s="193" t="s">
        <v>1287</v>
      </c>
      <c r="F278" s="222">
        <v>923</v>
      </c>
      <c r="G278" s="217">
        <v>1633787.175</v>
      </c>
      <c r="H278" s="8">
        <v>463</v>
      </c>
      <c r="I278" s="8">
        <v>932100</v>
      </c>
      <c r="J278" s="46">
        <f t="shared" si="20"/>
        <v>0.50162513542795228</v>
      </c>
      <c r="K278" s="46">
        <f t="shared" si="21"/>
        <v>0.57051494482443832</v>
      </c>
      <c r="L278" s="50">
        <f t="shared" si="22"/>
        <v>0.15048754062838568</v>
      </c>
      <c r="M278" s="50">
        <f t="shared" si="23"/>
        <v>0.39936046137710679</v>
      </c>
      <c r="N278" s="47">
        <f t="shared" si="24"/>
        <v>0.54984800200549244</v>
      </c>
      <c r="O278" s="48"/>
      <c r="P278" s="48"/>
    </row>
    <row r="279" spans="1:16" x14ac:dyDescent="0.25">
      <c r="A279" s="153">
        <v>276</v>
      </c>
      <c r="B279" s="190" t="s">
        <v>72</v>
      </c>
      <c r="C279" s="197" t="s">
        <v>66</v>
      </c>
      <c r="D279" s="160" t="s">
        <v>654</v>
      </c>
      <c r="E279" s="198" t="s">
        <v>1289</v>
      </c>
      <c r="F279" s="217">
        <v>1603</v>
      </c>
      <c r="G279" s="217">
        <v>2548374.8250000002</v>
      </c>
      <c r="H279" s="8">
        <v>1125</v>
      </c>
      <c r="I279" s="8">
        <v>1954370</v>
      </c>
      <c r="J279" s="46">
        <f t="shared" si="20"/>
        <v>0.70180910792264506</v>
      </c>
      <c r="K279" s="46">
        <f t="shared" si="21"/>
        <v>0.76690837659644506</v>
      </c>
      <c r="L279" s="50">
        <f t="shared" si="22"/>
        <v>0.21054273237679352</v>
      </c>
      <c r="M279" s="50">
        <f t="shared" si="23"/>
        <v>0.53683586361751146</v>
      </c>
      <c r="N279" s="47">
        <f t="shared" si="24"/>
        <v>0.74737859599430501</v>
      </c>
      <c r="O279" s="48"/>
      <c r="P279" s="48"/>
    </row>
    <row r="280" spans="1:16" x14ac:dyDescent="0.25">
      <c r="A280" s="153">
        <v>277</v>
      </c>
      <c r="B280" s="190" t="s">
        <v>72</v>
      </c>
      <c r="C280" s="197" t="s">
        <v>66</v>
      </c>
      <c r="D280" s="160" t="s">
        <v>651</v>
      </c>
      <c r="E280" s="190" t="s">
        <v>652</v>
      </c>
      <c r="F280" s="217">
        <v>1476</v>
      </c>
      <c r="G280" s="217">
        <v>2605778.5499999998</v>
      </c>
      <c r="H280" s="8">
        <v>862</v>
      </c>
      <c r="I280" s="8">
        <v>1198765</v>
      </c>
      <c r="J280" s="46">
        <f t="shared" si="20"/>
        <v>0.5840108401084011</v>
      </c>
      <c r="K280" s="46">
        <f t="shared" si="21"/>
        <v>0.46004101154336391</v>
      </c>
      <c r="L280" s="50">
        <f t="shared" si="22"/>
        <v>0.17520325203252032</v>
      </c>
      <c r="M280" s="50">
        <f t="shared" si="23"/>
        <v>0.32202870808035472</v>
      </c>
      <c r="N280" s="47">
        <f t="shared" si="24"/>
        <v>0.49723196011287507</v>
      </c>
      <c r="O280" s="48"/>
      <c r="P280" s="48"/>
    </row>
    <row r="281" spans="1:16" x14ac:dyDescent="0.25">
      <c r="A281" s="153">
        <v>278</v>
      </c>
      <c r="B281" s="190" t="s">
        <v>72</v>
      </c>
      <c r="C281" s="197" t="s">
        <v>66</v>
      </c>
      <c r="D281" s="160" t="s">
        <v>641</v>
      </c>
      <c r="E281" s="199" t="s">
        <v>1372</v>
      </c>
      <c r="F281" s="217">
        <v>1575</v>
      </c>
      <c r="G281" s="217">
        <v>2629972.1749999998</v>
      </c>
      <c r="H281" s="8">
        <v>940</v>
      </c>
      <c r="I281" s="8">
        <v>1744745</v>
      </c>
      <c r="J281" s="46">
        <f t="shared" si="20"/>
        <v>0.59682539682539681</v>
      </c>
      <c r="K281" s="46">
        <f t="shared" si="21"/>
        <v>0.66340815944183906</v>
      </c>
      <c r="L281" s="50">
        <f t="shared" si="22"/>
        <v>0.17904761904761904</v>
      </c>
      <c r="M281" s="50">
        <f t="shared" si="23"/>
        <v>0.46438571160928732</v>
      </c>
      <c r="N281" s="47">
        <f t="shared" si="24"/>
        <v>0.64343333065690633</v>
      </c>
      <c r="O281" s="48"/>
      <c r="P281" s="48"/>
    </row>
    <row r="282" spans="1:16" x14ac:dyDescent="0.25">
      <c r="A282" s="153">
        <v>279</v>
      </c>
      <c r="B282" s="190" t="s">
        <v>72</v>
      </c>
      <c r="C282" s="197" t="s">
        <v>66</v>
      </c>
      <c r="D282" s="160" t="s">
        <v>658</v>
      </c>
      <c r="E282" s="198" t="s">
        <v>659</v>
      </c>
      <c r="F282" s="217">
        <v>1906</v>
      </c>
      <c r="G282" s="217">
        <v>3185225.3250000002</v>
      </c>
      <c r="H282" s="8">
        <v>1217</v>
      </c>
      <c r="I282" s="8">
        <v>2119575</v>
      </c>
      <c r="J282" s="46">
        <f t="shared" si="20"/>
        <v>0.63850996852046171</v>
      </c>
      <c r="K282" s="46">
        <f t="shared" si="21"/>
        <v>0.66543957922348862</v>
      </c>
      <c r="L282" s="50">
        <f t="shared" si="22"/>
        <v>0.1915529905561385</v>
      </c>
      <c r="M282" s="50">
        <f t="shared" si="23"/>
        <v>0.46580770545644201</v>
      </c>
      <c r="N282" s="47">
        <f t="shared" si="24"/>
        <v>0.65736069601258051</v>
      </c>
      <c r="O282" s="48"/>
      <c r="P282" s="48"/>
    </row>
    <row r="283" spans="1:16" x14ac:dyDescent="0.25">
      <c r="A283" s="153">
        <v>280</v>
      </c>
      <c r="B283" s="190" t="s">
        <v>72</v>
      </c>
      <c r="C283" s="197" t="s">
        <v>66</v>
      </c>
      <c r="D283" s="160" t="s">
        <v>648</v>
      </c>
      <c r="E283" s="198" t="s">
        <v>649</v>
      </c>
      <c r="F283" s="217">
        <v>1169</v>
      </c>
      <c r="G283" s="217">
        <v>1974995.9</v>
      </c>
      <c r="H283" s="8">
        <v>1229</v>
      </c>
      <c r="I283" s="8">
        <v>1673660</v>
      </c>
      <c r="J283" s="46">
        <f t="shared" si="20"/>
        <v>1.0513259195893927</v>
      </c>
      <c r="K283" s="46">
        <f t="shared" si="21"/>
        <v>0.84742454402057243</v>
      </c>
      <c r="L283" s="50">
        <f t="shared" si="22"/>
        <v>0.3</v>
      </c>
      <c r="M283" s="50">
        <f t="shared" si="23"/>
        <v>0.59319718081440065</v>
      </c>
      <c r="N283" s="47">
        <f t="shared" si="24"/>
        <v>0.89319718081440058</v>
      </c>
      <c r="O283" s="48"/>
      <c r="P283" s="48"/>
    </row>
    <row r="284" spans="1:16" x14ac:dyDescent="0.25">
      <c r="A284" s="153">
        <v>281</v>
      </c>
      <c r="B284" s="190" t="s">
        <v>72</v>
      </c>
      <c r="C284" s="197" t="s">
        <v>66</v>
      </c>
      <c r="D284" s="160" t="s">
        <v>656</v>
      </c>
      <c r="E284" s="198" t="s">
        <v>657</v>
      </c>
      <c r="F284" s="217">
        <v>3269</v>
      </c>
      <c r="G284" s="217">
        <v>6095273.6749999998</v>
      </c>
      <c r="H284" s="8">
        <v>2482</v>
      </c>
      <c r="I284" s="8">
        <v>4721420</v>
      </c>
      <c r="J284" s="46">
        <f t="shared" si="20"/>
        <v>0.75925359437136741</v>
      </c>
      <c r="K284" s="46">
        <f t="shared" si="21"/>
        <v>0.77460344715366702</v>
      </c>
      <c r="L284" s="50">
        <f t="shared" si="22"/>
        <v>0.22777607831141022</v>
      </c>
      <c r="M284" s="50">
        <f t="shared" si="23"/>
        <v>0.54222241300756691</v>
      </c>
      <c r="N284" s="47">
        <f t="shared" si="24"/>
        <v>0.76999849131897713</v>
      </c>
      <c r="O284" s="48"/>
      <c r="P284" s="48"/>
    </row>
    <row r="285" spans="1:16" x14ac:dyDescent="0.25">
      <c r="A285" s="153">
        <v>282</v>
      </c>
      <c r="B285" s="190" t="s">
        <v>72</v>
      </c>
      <c r="C285" s="197" t="s">
        <v>66</v>
      </c>
      <c r="D285" s="160" t="s">
        <v>639</v>
      </c>
      <c r="E285" s="198" t="s">
        <v>640</v>
      </c>
      <c r="F285" s="217">
        <v>1169</v>
      </c>
      <c r="G285" s="217">
        <v>1974995.9</v>
      </c>
      <c r="H285" s="8">
        <v>1101</v>
      </c>
      <c r="I285" s="8">
        <v>1695110</v>
      </c>
      <c r="J285" s="46">
        <f t="shared" si="20"/>
        <v>0.94183062446535504</v>
      </c>
      <c r="K285" s="46">
        <f t="shared" si="21"/>
        <v>0.85828532606067698</v>
      </c>
      <c r="L285" s="50">
        <f t="shared" si="22"/>
        <v>0.28254918733960649</v>
      </c>
      <c r="M285" s="50">
        <f t="shared" si="23"/>
        <v>0.60079972824247385</v>
      </c>
      <c r="N285" s="47">
        <f t="shared" si="24"/>
        <v>0.8833489155820804</v>
      </c>
      <c r="O285" s="48"/>
      <c r="P285" s="48"/>
    </row>
    <row r="286" spans="1:16" x14ac:dyDescent="0.25">
      <c r="A286" s="153">
        <v>283</v>
      </c>
      <c r="B286" s="190" t="s">
        <v>72</v>
      </c>
      <c r="C286" s="197" t="s">
        <v>66</v>
      </c>
      <c r="D286" s="160" t="s">
        <v>655</v>
      </c>
      <c r="E286" s="198" t="s">
        <v>1290</v>
      </c>
      <c r="F286" s="217">
        <v>1584</v>
      </c>
      <c r="G286" s="217">
        <v>2701582.1749999998</v>
      </c>
      <c r="H286" s="8">
        <v>885</v>
      </c>
      <c r="I286" s="8">
        <v>1534160</v>
      </c>
      <c r="J286" s="46">
        <f t="shared" si="20"/>
        <v>0.55871212121212122</v>
      </c>
      <c r="K286" s="46">
        <f t="shared" si="21"/>
        <v>0.56787463812756322</v>
      </c>
      <c r="L286" s="50">
        <f t="shared" si="22"/>
        <v>0.16761363636363635</v>
      </c>
      <c r="M286" s="50">
        <f t="shared" si="23"/>
        <v>0.39751224668929425</v>
      </c>
      <c r="N286" s="47">
        <f t="shared" si="24"/>
        <v>0.56512588305293066</v>
      </c>
      <c r="O286" s="48"/>
      <c r="P286" s="48"/>
    </row>
    <row r="287" spans="1:16" x14ac:dyDescent="0.25">
      <c r="A287" s="153">
        <v>284</v>
      </c>
      <c r="B287" s="190" t="s">
        <v>72</v>
      </c>
      <c r="C287" s="197" t="s">
        <v>66</v>
      </c>
      <c r="D287" s="160" t="s">
        <v>653</v>
      </c>
      <c r="E287" s="198" t="s">
        <v>1291</v>
      </c>
      <c r="F287" s="217">
        <v>735</v>
      </c>
      <c r="G287" s="217">
        <v>1414897.95</v>
      </c>
      <c r="H287" s="8">
        <v>882</v>
      </c>
      <c r="I287" s="8">
        <v>1288140</v>
      </c>
      <c r="J287" s="46">
        <f t="shared" si="20"/>
        <v>1.2</v>
      </c>
      <c r="K287" s="46">
        <f t="shared" si="21"/>
        <v>0.91041194879107712</v>
      </c>
      <c r="L287" s="50">
        <f t="shared" si="22"/>
        <v>0.3</v>
      </c>
      <c r="M287" s="50">
        <f t="shared" si="23"/>
        <v>0.63728836415375389</v>
      </c>
      <c r="N287" s="47">
        <f t="shared" si="24"/>
        <v>0.93728836415375394</v>
      </c>
      <c r="O287" s="48"/>
      <c r="P287" s="48"/>
    </row>
    <row r="288" spans="1:16" x14ac:dyDescent="0.25">
      <c r="A288" s="153">
        <v>285</v>
      </c>
      <c r="B288" s="190" t="s">
        <v>72</v>
      </c>
      <c r="C288" s="197" t="s">
        <v>66</v>
      </c>
      <c r="D288" s="160" t="s">
        <v>642</v>
      </c>
      <c r="E288" s="198" t="s">
        <v>693</v>
      </c>
      <c r="F288" s="217">
        <v>1169</v>
      </c>
      <c r="G288" s="217">
        <v>1974995.9</v>
      </c>
      <c r="H288" s="8">
        <v>1093</v>
      </c>
      <c r="I288" s="8">
        <v>1843200</v>
      </c>
      <c r="J288" s="46">
        <f t="shared" si="20"/>
        <v>0.93498716852010266</v>
      </c>
      <c r="K288" s="46">
        <f t="shared" si="21"/>
        <v>0.93326776020142632</v>
      </c>
      <c r="L288" s="50">
        <f t="shared" si="22"/>
        <v>0.28049615055603078</v>
      </c>
      <c r="M288" s="50">
        <f t="shared" si="23"/>
        <v>0.65328743214099838</v>
      </c>
      <c r="N288" s="47">
        <f t="shared" si="24"/>
        <v>0.9337835826970291</v>
      </c>
      <c r="O288" s="48"/>
      <c r="P288" s="48"/>
    </row>
    <row r="289" spans="1:16" x14ac:dyDescent="0.25">
      <c r="A289" s="153">
        <v>286</v>
      </c>
      <c r="B289" s="190" t="s">
        <v>72</v>
      </c>
      <c r="C289" s="197" t="s">
        <v>66</v>
      </c>
      <c r="D289" s="160" t="s">
        <v>650</v>
      </c>
      <c r="E289" s="198" t="s">
        <v>1292</v>
      </c>
      <c r="F289" s="217">
        <v>1012</v>
      </c>
      <c r="G289" s="217">
        <v>2727882.65</v>
      </c>
      <c r="H289" s="8">
        <v>1028</v>
      </c>
      <c r="I289" s="8">
        <v>2308500</v>
      </c>
      <c r="J289" s="46">
        <f t="shared" si="20"/>
        <v>1.0158102766798418</v>
      </c>
      <c r="K289" s="46">
        <f t="shared" si="21"/>
        <v>0.84626074365772297</v>
      </c>
      <c r="L289" s="50">
        <f t="shared" si="22"/>
        <v>0.3</v>
      </c>
      <c r="M289" s="50">
        <f t="shared" si="23"/>
        <v>0.59238252056040608</v>
      </c>
      <c r="N289" s="47">
        <f t="shared" si="24"/>
        <v>0.89238252056040612</v>
      </c>
      <c r="O289" s="48"/>
      <c r="P289" s="48"/>
    </row>
    <row r="290" spans="1:16" x14ac:dyDescent="0.25">
      <c r="A290" s="153">
        <v>287</v>
      </c>
      <c r="B290" s="190" t="s">
        <v>72</v>
      </c>
      <c r="C290" s="197" t="s">
        <v>66</v>
      </c>
      <c r="D290" s="160" t="s">
        <v>646</v>
      </c>
      <c r="E290" s="198" t="s">
        <v>499</v>
      </c>
      <c r="F290" s="217">
        <v>735</v>
      </c>
      <c r="G290" s="217">
        <v>1414897.95</v>
      </c>
      <c r="H290" s="8">
        <v>1008</v>
      </c>
      <c r="I290" s="8">
        <v>1166080</v>
      </c>
      <c r="J290" s="46">
        <f t="shared" si="20"/>
        <v>1.3714285714285714</v>
      </c>
      <c r="K290" s="46">
        <f t="shared" si="21"/>
        <v>0.82414424305300604</v>
      </c>
      <c r="L290" s="50">
        <f t="shared" si="22"/>
        <v>0.3</v>
      </c>
      <c r="M290" s="50">
        <f t="shared" si="23"/>
        <v>0.57690097013710417</v>
      </c>
      <c r="N290" s="47">
        <f t="shared" si="24"/>
        <v>0.87690097013710422</v>
      </c>
      <c r="O290" s="48"/>
      <c r="P290" s="48"/>
    </row>
    <row r="291" spans="1:16" x14ac:dyDescent="0.25">
      <c r="A291" s="153">
        <v>288</v>
      </c>
      <c r="B291" s="190" t="s">
        <v>72</v>
      </c>
      <c r="C291" s="197" t="s">
        <v>66</v>
      </c>
      <c r="D291" s="160" t="s">
        <v>637</v>
      </c>
      <c r="E291" s="190" t="s">
        <v>638</v>
      </c>
      <c r="F291" s="217">
        <v>1282</v>
      </c>
      <c r="G291" s="217">
        <v>2344805.9</v>
      </c>
      <c r="H291" s="8">
        <v>1464</v>
      </c>
      <c r="I291" s="8">
        <v>2050900</v>
      </c>
      <c r="J291" s="46">
        <f t="shared" si="20"/>
        <v>1.141965678627145</v>
      </c>
      <c r="K291" s="46">
        <f t="shared" si="21"/>
        <v>0.87465661869922795</v>
      </c>
      <c r="L291" s="50">
        <f t="shared" si="22"/>
        <v>0.3</v>
      </c>
      <c r="M291" s="50">
        <f t="shared" si="23"/>
        <v>0.61225963308945952</v>
      </c>
      <c r="N291" s="47">
        <f t="shared" si="24"/>
        <v>0.91225963308945945</v>
      </c>
      <c r="O291" s="48"/>
      <c r="P291" s="48"/>
    </row>
    <row r="292" spans="1:16" x14ac:dyDescent="0.25">
      <c r="A292" s="153">
        <v>289</v>
      </c>
      <c r="B292" s="190" t="s">
        <v>72</v>
      </c>
      <c r="C292" s="197" t="s">
        <v>66</v>
      </c>
      <c r="D292" s="160" t="s">
        <v>644</v>
      </c>
      <c r="E292" s="190" t="s">
        <v>645</v>
      </c>
      <c r="F292" s="217">
        <v>747</v>
      </c>
      <c r="G292" s="217">
        <v>1218760.6000000001</v>
      </c>
      <c r="H292" s="8">
        <v>588</v>
      </c>
      <c r="I292" s="8">
        <v>773770</v>
      </c>
      <c r="J292" s="46">
        <f t="shared" si="20"/>
        <v>0.78714859437751006</v>
      </c>
      <c r="K292" s="46">
        <f t="shared" si="21"/>
        <v>0.63488268327676489</v>
      </c>
      <c r="L292" s="50">
        <f t="shared" si="22"/>
        <v>0.236144578313253</v>
      </c>
      <c r="M292" s="50">
        <f t="shared" si="23"/>
        <v>0.44441787829373541</v>
      </c>
      <c r="N292" s="47">
        <f t="shared" si="24"/>
        <v>0.68056245660698844</v>
      </c>
      <c r="O292" s="48"/>
      <c r="P292" s="48"/>
    </row>
    <row r="293" spans="1:16" x14ac:dyDescent="0.25">
      <c r="A293" s="153">
        <v>290</v>
      </c>
      <c r="B293" s="190" t="s">
        <v>72</v>
      </c>
      <c r="C293" s="197" t="s">
        <v>66</v>
      </c>
      <c r="D293" s="160" t="s">
        <v>632</v>
      </c>
      <c r="E293" s="190" t="s">
        <v>1326</v>
      </c>
      <c r="F293" s="217">
        <v>847</v>
      </c>
      <c r="G293" s="217">
        <v>1514360.6</v>
      </c>
      <c r="H293" s="8">
        <v>788</v>
      </c>
      <c r="I293" s="8">
        <v>1120065</v>
      </c>
      <c r="J293" s="46">
        <f t="shared" si="20"/>
        <v>0.93034238488783938</v>
      </c>
      <c r="K293" s="46">
        <f t="shared" si="21"/>
        <v>0.7396289892909258</v>
      </c>
      <c r="L293" s="50">
        <f t="shared" si="22"/>
        <v>0.27910271546635179</v>
      </c>
      <c r="M293" s="50">
        <f t="shared" si="23"/>
        <v>0.51774029250364806</v>
      </c>
      <c r="N293" s="47">
        <f t="shared" si="24"/>
        <v>0.79684300796999985</v>
      </c>
      <c r="O293" s="48"/>
      <c r="P293" s="48"/>
    </row>
    <row r="294" spans="1:16" x14ac:dyDescent="0.25">
      <c r="A294" s="153">
        <v>291</v>
      </c>
      <c r="B294" s="190" t="s">
        <v>72</v>
      </c>
      <c r="C294" s="197" t="s">
        <v>66</v>
      </c>
      <c r="D294" s="160" t="s">
        <v>630</v>
      </c>
      <c r="E294" s="190" t="s">
        <v>1334</v>
      </c>
      <c r="F294" s="217">
        <v>603</v>
      </c>
      <c r="G294" s="217">
        <v>925467.95</v>
      </c>
      <c r="H294" s="8">
        <v>357</v>
      </c>
      <c r="I294" s="8">
        <v>660930</v>
      </c>
      <c r="J294" s="46">
        <f t="shared" si="20"/>
        <v>0.59203980099502485</v>
      </c>
      <c r="K294" s="46">
        <f t="shared" si="21"/>
        <v>0.71415763236317376</v>
      </c>
      <c r="L294" s="50">
        <f t="shared" si="22"/>
        <v>0.17761194029850744</v>
      </c>
      <c r="M294" s="50">
        <f t="shared" si="23"/>
        <v>0.49991034265422157</v>
      </c>
      <c r="N294" s="47">
        <f t="shared" si="24"/>
        <v>0.67752228295272898</v>
      </c>
      <c r="O294" s="48"/>
      <c r="P294" s="48"/>
    </row>
    <row r="295" spans="1:16" x14ac:dyDescent="0.25">
      <c r="A295" s="153">
        <v>292</v>
      </c>
      <c r="B295" s="190" t="s">
        <v>633</v>
      </c>
      <c r="C295" s="197" t="s">
        <v>66</v>
      </c>
      <c r="D295" s="160" t="s">
        <v>635</v>
      </c>
      <c r="E295" s="190" t="s">
        <v>636</v>
      </c>
      <c r="F295" s="217">
        <v>1674</v>
      </c>
      <c r="G295" s="217">
        <v>3227507.0750000002</v>
      </c>
      <c r="H295" s="8">
        <v>1582</v>
      </c>
      <c r="I295" s="8">
        <v>2266690</v>
      </c>
      <c r="J295" s="46">
        <f t="shared" si="20"/>
        <v>0.94504181600955794</v>
      </c>
      <c r="K295" s="46">
        <f t="shared" si="21"/>
        <v>0.70230365025613462</v>
      </c>
      <c r="L295" s="50">
        <f t="shared" si="22"/>
        <v>0.28351254480286736</v>
      </c>
      <c r="M295" s="50">
        <f t="shared" si="23"/>
        <v>0.4916125551792942</v>
      </c>
      <c r="N295" s="47">
        <f t="shared" si="24"/>
        <v>0.7751250999821615</v>
      </c>
      <c r="O295" s="48"/>
      <c r="P295" s="48"/>
    </row>
    <row r="296" spans="1:16" x14ac:dyDescent="0.25">
      <c r="A296" s="153">
        <v>293</v>
      </c>
      <c r="B296" s="190" t="s">
        <v>633</v>
      </c>
      <c r="C296" s="197" t="s">
        <v>66</v>
      </c>
      <c r="D296" s="160" t="s">
        <v>634</v>
      </c>
      <c r="E296" s="190" t="s">
        <v>1288</v>
      </c>
      <c r="F296" s="217">
        <v>1575</v>
      </c>
      <c r="G296" s="217">
        <v>2659372.4750000001</v>
      </c>
      <c r="H296" s="8">
        <v>1105</v>
      </c>
      <c r="I296" s="8">
        <v>1882590</v>
      </c>
      <c r="J296" s="46">
        <f t="shared" si="20"/>
        <v>0.70158730158730154</v>
      </c>
      <c r="K296" s="46">
        <f t="shared" si="21"/>
        <v>0.7079076051578671</v>
      </c>
      <c r="L296" s="50">
        <f t="shared" si="22"/>
        <v>0.21047619047619046</v>
      </c>
      <c r="M296" s="50">
        <f t="shared" si="23"/>
        <v>0.49553532361050695</v>
      </c>
      <c r="N296" s="47">
        <f t="shared" si="24"/>
        <v>0.70601151408669738</v>
      </c>
      <c r="O296" s="48"/>
      <c r="P296" s="48"/>
    </row>
    <row r="297" spans="1:16" x14ac:dyDescent="0.25">
      <c r="A297" s="153">
        <v>294</v>
      </c>
      <c r="B297" s="200" t="s">
        <v>65</v>
      </c>
      <c r="C297" s="197" t="s">
        <v>66</v>
      </c>
      <c r="D297" s="160" t="s">
        <v>620</v>
      </c>
      <c r="E297" s="200" t="s">
        <v>1048</v>
      </c>
      <c r="F297" s="217">
        <v>838</v>
      </c>
      <c r="G297" s="217">
        <v>1508471.875</v>
      </c>
      <c r="H297" s="8">
        <v>960</v>
      </c>
      <c r="I297" s="8">
        <v>1569665</v>
      </c>
      <c r="J297" s="46">
        <f t="shared" si="20"/>
        <v>1.1455847255369929</v>
      </c>
      <c r="K297" s="46">
        <f t="shared" si="21"/>
        <v>1.0405663015758913</v>
      </c>
      <c r="L297" s="50">
        <f t="shared" si="22"/>
        <v>0.3</v>
      </c>
      <c r="M297" s="50">
        <f t="shared" si="23"/>
        <v>0.7</v>
      </c>
      <c r="N297" s="47">
        <f t="shared" si="24"/>
        <v>1</v>
      </c>
      <c r="O297" s="48"/>
      <c r="P297" s="48"/>
    </row>
    <row r="298" spans="1:16" x14ac:dyDescent="0.25">
      <c r="A298" s="153">
        <v>295</v>
      </c>
      <c r="B298" s="200" t="s">
        <v>65</v>
      </c>
      <c r="C298" s="197" t="s">
        <v>66</v>
      </c>
      <c r="D298" s="160" t="s">
        <v>622</v>
      </c>
      <c r="E298" s="200" t="s">
        <v>1049</v>
      </c>
      <c r="F298" s="217">
        <v>1481</v>
      </c>
      <c r="G298" s="217">
        <v>2687556.1</v>
      </c>
      <c r="H298" s="8">
        <v>545</v>
      </c>
      <c r="I298" s="8">
        <v>1109315</v>
      </c>
      <c r="J298" s="46">
        <f t="shared" si="20"/>
        <v>0.36799459824442943</v>
      </c>
      <c r="K298" s="46">
        <f t="shared" si="21"/>
        <v>0.41275975597309389</v>
      </c>
      <c r="L298" s="50">
        <f t="shared" si="22"/>
        <v>0.11039837947332883</v>
      </c>
      <c r="M298" s="50">
        <f t="shared" si="23"/>
        <v>0.28893182918116572</v>
      </c>
      <c r="N298" s="47">
        <f t="shared" si="24"/>
        <v>0.39933020865449453</v>
      </c>
      <c r="O298" s="48"/>
      <c r="P298" s="48"/>
    </row>
    <row r="299" spans="1:16" x14ac:dyDescent="0.25">
      <c r="A299" s="153">
        <v>296</v>
      </c>
      <c r="B299" s="200" t="s">
        <v>65</v>
      </c>
      <c r="C299" s="197" t="s">
        <v>66</v>
      </c>
      <c r="D299" s="160" t="s">
        <v>623</v>
      </c>
      <c r="E299" s="200" t="s">
        <v>1050</v>
      </c>
      <c r="F299" s="217">
        <v>903</v>
      </c>
      <c r="G299" s="217">
        <v>1622845.4</v>
      </c>
      <c r="H299" s="8">
        <v>417</v>
      </c>
      <c r="I299" s="8">
        <v>612225</v>
      </c>
      <c r="J299" s="46">
        <f t="shared" si="20"/>
        <v>0.46179401993355484</v>
      </c>
      <c r="K299" s="46">
        <f t="shared" si="21"/>
        <v>0.37725405020096187</v>
      </c>
      <c r="L299" s="50">
        <f t="shared" si="22"/>
        <v>0.13853820598006644</v>
      </c>
      <c r="M299" s="50">
        <f t="shared" si="23"/>
        <v>0.26407783514067329</v>
      </c>
      <c r="N299" s="47">
        <f t="shared" si="24"/>
        <v>0.40261604112073973</v>
      </c>
      <c r="O299" s="48"/>
      <c r="P299" s="48"/>
    </row>
    <row r="300" spans="1:16" x14ac:dyDescent="0.25">
      <c r="A300" s="153">
        <v>297</v>
      </c>
      <c r="B300" s="200" t="s">
        <v>73</v>
      </c>
      <c r="C300" s="197" t="s">
        <v>66</v>
      </c>
      <c r="D300" s="160" t="s">
        <v>627</v>
      </c>
      <c r="E300" s="200" t="s">
        <v>1376</v>
      </c>
      <c r="F300" s="217">
        <v>838</v>
      </c>
      <c r="G300" s="217">
        <v>1508471.875</v>
      </c>
      <c r="H300" s="8">
        <v>1062</v>
      </c>
      <c r="I300" s="8">
        <v>2598550</v>
      </c>
      <c r="J300" s="46">
        <f t="shared" si="20"/>
        <v>1.2673031026252983</v>
      </c>
      <c r="K300" s="46">
        <f t="shared" si="21"/>
        <v>1.7226373544418918</v>
      </c>
      <c r="L300" s="50">
        <f t="shared" si="22"/>
        <v>0.3</v>
      </c>
      <c r="M300" s="50">
        <f t="shared" si="23"/>
        <v>0.7</v>
      </c>
      <c r="N300" s="47">
        <f t="shared" si="24"/>
        <v>1</v>
      </c>
      <c r="O300" s="48"/>
      <c r="P300" s="48"/>
    </row>
    <row r="301" spans="1:16" x14ac:dyDescent="0.25">
      <c r="A301" s="153">
        <v>298</v>
      </c>
      <c r="B301" s="200" t="s">
        <v>73</v>
      </c>
      <c r="C301" s="197" t="s">
        <v>66</v>
      </c>
      <c r="D301" s="160" t="s">
        <v>628</v>
      </c>
      <c r="E301" s="200" t="s">
        <v>629</v>
      </c>
      <c r="F301" s="217">
        <v>1033</v>
      </c>
      <c r="G301" s="217">
        <v>1933470.325</v>
      </c>
      <c r="H301" s="8">
        <v>1831</v>
      </c>
      <c r="I301" s="8">
        <v>2794825</v>
      </c>
      <c r="J301" s="46">
        <f t="shared" si="20"/>
        <v>1.7725072604065828</v>
      </c>
      <c r="K301" s="46">
        <f t="shared" si="21"/>
        <v>1.4454967132738383</v>
      </c>
      <c r="L301" s="50">
        <f t="shared" si="22"/>
        <v>0.3</v>
      </c>
      <c r="M301" s="50">
        <f t="shared" si="23"/>
        <v>0.7</v>
      </c>
      <c r="N301" s="47">
        <f t="shared" si="24"/>
        <v>1</v>
      </c>
      <c r="O301" s="48"/>
      <c r="P301" s="48"/>
    </row>
    <row r="302" spans="1:16" x14ac:dyDescent="0.25">
      <c r="A302" s="153">
        <v>299</v>
      </c>
      <c r="B302" s="200" t="s">
        <v>73</v>
      </c>
      <c r="C302" s="197" t="s">
        <v>66</v>
      </c>
      <c r="D302" s="160" t="s">
        <v>624</v>
      </c>
      <c r="E302" s="200" t="s">
        <v>625</v>
      </c>
      <c r="F302" s="217">
        <v>903</v>
      </c>
      <c r="G302" s="217">
        <v>1622845.4</v>
      </c>
      <c r="H302" s="8">
        <v>989</v>
      </c>
      <c r="I302" s="8">
        <v>1216135</v>
      </c>
      <c r="J302" s="46">
        <f t="shared" si="20"/>
        <v>1.0952380952380953</v>
      </c>
      <c r="K302" s="46">
        <f t="shared" si="21"/>
        <v>0.7493843837496782</v>
      </c>
      <c r="L302" s="50">
        <f t="shared" si="22"/>
        <v>0.3</v>
      </c>
      <c r="M302" s="50">
        <f t="shared" si="23"/>
        <v>0.5245690686247747</v>
      </c>
      <c r="N302" s="47">
        <f t="shared" si="24"/>
        <v>0.82456906862477464</v>
      </c>
      <c r="O302" s="48"/>
      <c r="P302" s="48"/>
    </row>
    <row r="303" spans="1:16" x14ac:dyDescent="0.25">
      <c r="A303" s="153">
        <v>300</v>
      </c>
      <c r="B303" s="200" t="s">
        <v>73</v>
      </c>
      <c r="C303" s="197" t="s">
        <v>66</v>
      </c>
      <c r="D303" s="160" t="s">
        <v>626</v>
      </c>
      <c r="E303" s="200" t="s">
        <v>1051</v>
      </c>
      <c r="F303" s="217">
        <v>1045</v>
      </c>
      <c r="G303" s="217">
        <v>1785905.4</v>
      </c>
      <c r="H303" s="8">
        <v>642</v>
      </c>
      <c r="I303" s="8">
        <v>839015</v>
      </c>
      <c r="J303" s="46">
        <f t="shared" si="20"/>
        <v>0.61435406698564599</v>
      </c>
      <c r="K303" s="46">
        <f t="shared" si="21"/>
        <v>0.46979812032597024</v>
      </c>
      <c r="L303" s="50">
        <f t="shared" si="22"/>
        <v>0.18430622009569378</v>
      </c>
      <c r="M303" s="50">
        <f t="shared" si="23"/>
        <v>0.32885868422817915</v>
      </c>
      <c r="N303" s="47">
        <f t="shared" si="24"/>
        <v>0.51316490432387296</v>
      </c>
      <c r="O303" s="48"/>
      <c r="P303" s="48"/>
    </row>
    <row r="304" spans="1:16" x14ac:dyDescent="0.25">
      <c r="A304" s="153">
        <v>301</v>
      </c>
      <c r="B304" s="227" t="s">
        <v>68</v>
      </c>
      <c r="C304" s="228" t="s">
        <v>66</v>
      </c>
      <c r="D304" s="160" t="s">
        <v>710</v>
      </c>
      <c r="E304" s="200" t="s">
        <v>1176</v>
      </c>
      <c r="F304" s="217">
        <v>209</v>
      </c>
      <c r="G304" s="217">
        <v>499500.3</v>
      </c>
      <c r="H304" s="8" t="e">
        <v>#N/A</v>
      </c>
      <c r="I304" s="8" t="e">
        <v>#N/A</v>
      </c>
      <c r="J304" s="46">
        <f t="shared" si="20"/>
        <v>0</v>
      </c>
      <c r="K304" s="46">
        <f t="shared" si="21"/>
        <v>0</v>
      </c>
      <c r="L304" s="50">
        <f t="shared" si="22"/>
        <v>0</v>
      </c>
      <c r="M304" s="50">
        <f t="shared" si="23"/>
        <v>0</v>
      </c>
      <c r="N304" s="47">
        <f t="shared" si="24"/>
        <v>0</v>
      </c>
      <c r="O304" s="48"/>
      <c r="P304" s="48"/>
    </row>
    <row r="305" spans="1:16" x14ac:dyDescent="0.25">
      <c r="A305" s="153">
        <v>302</v>
      </c>
      <c r="B305" s="200" t="s">
        <v>68</v>
      </c>
      <c r="C305" s="197" t="s">
        <v>66</v>
      </c>
      <c r="D305" s="160" t="s">
        <v>709</v>
      </c>
      <c r="E305" s="200" t="s">
        <v>1053</v>
      </c>
      <c r="F305" s="217">
        <v>1105</v>
      </c>
      <c r="G305" s="217">
        <v>1901396.575</v>
      </c>
      <c r="H305" s="8">
        <v>79</v>
      </c>
      <c r="I305" s="8">
        <v>147540</v>
      </c>
      <c r="J305" s="46">
        <f t="shared" si="20"/>
        <v>7.1493212669683254E-2</v>
      </c>
      <c r="K305" s="46">
        <f t="shared" si="21"/>
        <v>7.7595595753084806E-2</v>
      </c>
      <c r="L305" s="50">
        <f t="shared" si="22"/>
        <v>2.1447963800904975E-2</v>
      </c>
      <c r="M305" s="50">
        <f t="shared" si="23"/>
        <v>5.4316917027159364E-2</v>
      </c>
      <c r="N305" s="47">
        <f t="shared" si="24"/>
        <v>7.5764880828064346E-2</v>
      </c>
      <c r="O305" s="48"/>
      <c r="P305" s="48"/>
    </row>
    <row r="306" spans="1:16" x14ac:dyDescent="0.25">
      <c r="A306" s="153">
        <v>303</v>
      </c>
      <c r="B306" s="201" t="s">
        <v>74</v>
      </c>
      <c r="C306" s="201" t="s">
        <v>66</v>
      </c>
      <c r="D306" s="160" t="s">
        <v>674</v>
      </c>
      <c r="E306" s="201" t="s">
        <v>680</v>
      </c>
      <c r="F306" s="217">
        <v>1185</v>
      </c>
      <c r="G306" s="217">
        <v>2760150.9249999998</v>
      </c>
      <c r="H306" s="8">
        <v>1045</v>
      </c>
      <c r="I306" s="8">
        <v>1765190</v>
      </c>
      <c r="J306" s="46">
        <f t="shared" si="20"/>
        <v>0.88185654008438819</v>
      </c>
      <c r="K306" s="46">
        <f t="shared" si="21"/>
        <v>0.63952662298711083</v>
      </c>
      <c r="L306" s="50">
        <f t="shared" si="22"/>
        <v>0.26455696202531642</v>
      </c>
      <c r="M306" s="50">
        <f t="shared" si="23"/>
        <v>0.44766863609097757</v>
      </c>
      <c r="N306" s="47">
        <f t="shared" si="24"/>
        <v>0.71222559811629393</v>
      </c>
      <c r="O306" s="48"/>
      <c r="P306" s="48"/>
    </row>
    <row r="307" spans="1:16" x14ac:dyDescent="0.25">
      <c r="A307" s="153">
        <v>304</v>
      </c>
      <c r="B307" s="201" t="s">
        <v>74</v>
      </c>
      <c r="C307" s="201" t="s">
        <v>66</v>
      </c>
      <c r="D307" s="160" t="s">
        <v>672</v>
      </c>
      <c r="E307" s="201" t="s">
        <v>673</v>
      </c>
      <c r="F307" s="217">
        <v>677</v>
      </c>
      <c r="G307" s="217">
        <v>1373002.95</v>
      </c>
      <c r="H307" s="8">
        <v>596</v>
      </c>
      <c r="I307" s="8">
        <v>816870</v>
      </c>
      <c r="J307" s="46">
        <f t="shared" si="20"/>
        <v>0.88035450516986702</v>
      </c>
      <c r="K307" s="46">
        <f t="shared" si="21"/>
        <v>0.59495138011174709</v>
      </c>
      <c r="L307" s="50">
        <f t="shared" si="22"/>
        <v>0.26410635155096007</v>
      </c>
      <c r="M307" s="50">
        <f t="shared" si="23"/>
        <v>0.41646596607822295</v>
      </c>
      <c r="N307" s="47">
        <f t="shared" si="24"/>
        <v>0.68057231762918302</v>
      </c>
      <c r="O307" s="48"/>
      <c r="P307" s="48"/>
    </row>
    <row r="308" spans="1:16" x14ac:dyDescent="0.25">
      <c r="A308" s="153">
        <v>305</v>
      </c>
      <c r="B308" s="201" t="s">
        <v>74</v>
      </c>
      <c r="C308" s="201" t="s">
        <v>66</v>
      </c>
      <c r="D308" s="160" t="s">
        <v>668</v>
      </c>
      <c r="E308" s="201" t="s">
        <v>669</v>
      </c>
      <c r="F308" s="217">
        <v>1297</v>
      </c>
      <c r="G308" s="217">
        <v>1809041.125</v>
      </c>
      <c r="H308" s="8">
        <v>835</v>
      </c>
      <c r="I308" s="8">
        <v>1251725</v>
      </c>
      <c r="J308" s="46">
        <f t="shared" si="20"/>
        <v>0.64379336931380104</v>
      </c>
      <c r="K308" s="46">
        <f t="shared" si="21"/>
        <v>0.69192733249776173</v>
      </c>
      <c r="L308" s="50">
        <f t="shared" si="22"/>
        <v>0.19313801079414031</v>
      </c>
      <c r="M308" s="50">
        <f t="shared" si="23"/>
        <v>0.48434913274843316</v>
      </c>
      <c r="N308" s="47">
        <f t="shared" si="24"/>
        <v>0.67748714354257344</v>
      </c>
      <c r="O308" s="48"/>
      <c r="P308" s="48"/>
    </row>
    <row r="309" spans="1:16" x14ac:dyDescent="0.25">
      <c r="A309" s="153">
        <v>306</v>
      </c>
      <c r="B309" s="201" t="s">
        <v>74</v>
      </c>
      <c r="C309" s="201" t="s">
        <v>66</v>
      </c>
      <c r="D309" s="160" t="s">
        <v>679</v>
      </c>
      <c r="E309" s="201" t="s">
        <v>1088</v>
      </c>
      <c r="F309" s="217">
        <v>1118</v>
      </c>
      <c r="G309" s="217">
        <v>1747161.825</v>
      </c>
      <c r="H309" s="8">
        <v>540</v>
      </c>
      <c r="I309" s="8">
        <v>1034995</v>
      </c>
      <c r="J309" s="46">
        <f t="shared" si="20"/>
        <v>0.48300536672629696</v>
      </c>
      <c r="K309" s="46">
        <f t="shared" si="21"/>
        <v>0.5923864551012612</v>
      </c>
      <c r="L309" s="50">
        <f t="shared" si="22"/>
        <v>0.14490161001788909</v>
      </c>
      <c r="M309" s="50">
        <f t="shared" si="23"/>
        <v>0.41467051857088283</v>
      </c>
      <c r="N309" s="47">
        <f t="shared" si="24"/>
        <v>0.55957212858877192</v>
      </c>
      <c r="O309" s="48"/>
      <c r="P309" s="48"/>
    </row>
    <row r="310" spans="1:16" x14ac:dyDescent="0.25">
      <c r="A310" s="153">
        <v>307</v>
      </c>
      <c r="B310" s="201" t="s">
        <v>74</v>
      </c>
      <c r="C310" s="201" t="s">
        <v>66</v>
      </c>
      <c r="D310" s="160" t="s">
        <v>675</v>
      </c>
      <c r="E310" s="201" t="s">
        <v>1439</v>
      </c>
      <c r="F310" s="217">
        <v>1351</v>
      </c>
      <c r="G310" s="217">
        <v>1538009.7250000001</v>
      </c>
      <c r="H310" s="8">
        <v>936</v>
      </c>
      <c r="I310" s="8">
        <v>1208875</v>
      </c>
      <c r="J310" s="46">
        <f t="shared" si="20"/>
        <v>0.69282013323464098</v>
      </c>
      <c r="K310" s="46">
        <f t="shared" si="21"/>
        <v>0.78599958137455861</v>
      </c>
      <c r="L310" s="50">
        <f t="shared" si="22"/>
        <v>0.20784603997039228</v>
      </c>
      <c r="M310" s="50">
        <f t="shared" si="23"/>
        <v>0.550199706962191</v>
      </c>
      <c r="N310" s="47">
        <f t="shared" si="24"/>
        <v>0.75804574693258331</v>
      </c>
      <c r="O310" s="48"/>
      <c r="P310" s="48"/>
    </row>
    <row r="311" spans="1:16" x14ac:dyDescent="0.25">
      <c r="A311" s="153">
        <v>308</v>
      </c>
      <c r="B311" s="201" t="s">
        <v>74</v>
      </c>
      <c r="C311" s="201" t="s">
        <v>66</v>
      </c>
      <c r="D311" s="160" t="s">
        <v>677</v>
      </c>
      <c r="E311" s="201" t="s">
        <v>1344</v>
      </c>
      <c r="F311" s="217">
        <v>1425</v>
      </c>
      <c r="G311" s="217">
        <v>2233026.0499999998</v>
      </c>
      <c r="H311" s="8">
        <v>888</v>
      </c>
      <c r="I311" s="8">
        <v>1378040</v>
      </c>
      <c r="J311" s="46">
        <f t="shared" si="20"/>
        <v>0.62315789473684213</v>
      </c>
      <c r="K311" s="46">
        <f t="shared" si="21"/>
        <v>0.61711774477507775</v>
      </c>
      <c r="L311" s="50">
        <f t="shared" si="22"/>
        <v>0.18694736842105264</v>
      </c>
      <c r="M311" s="50">
        <f t="shared" si="23"/>
        <v>0.43198242134255438</v>
      </c>
      <c r="N311" s="47">
        <f t="shared" si="24"/>
        <v>0.61892978976360702</v>
      </c>
      <c r="O311" s="48"/>
      <c r="P311" s="48"/>
    </row>
    <row r="312" spans="1:16" x14ac:dyDescent="0.25">
      <c r="A312" s="153">
        <v>309</v>
      </c>
      <c r="B312" s="201" t="s">
        <v>74</v>
      </c>
      <c r="C312" s="201" t="s">
        <v>66</v>
      </c>
      <c r="D312" s="160" t="s">
        <v>670</v>
      </c>
      <c r="E312" s="201" t="s">
        <v>671</v>
      </c>
      <c r="F312" s="217">
        <v>1337</v>
      </c>
      <c r="G312" s="217">
        <v>2403678.2749999999</v>
      </c>
      <c r="H312" s="8">
        <v>1114</v>
      </c>
      <c r="I312" s="8">
        <v>1657245</v>
      </c>
      <c r="J312" s="46">
        <f t="shared" si="20"/>
        <v>0.83320867614061334</v>
      </c>
      <c r="K312" s="46">
        <f t="shared" si="21"/>
        <v>0.68946207037628615</v>
      </c>
      <c r="L312" s="50">
        <f t="shared" si="22"/>
        <v>0.249962602842184</v>
      </c>
      <c r="M312" s="50">
        <f t="shared" si="23"/>
        <v>0.48262344926340028</v>
      </c>
      <c r="N312" s="47">
        <f t="shared" si="24"/>
        <v>0.73258605210558425</v>
      </c>
      <c r="O312" s="48"/>
      <c r="P312" s="48"/>
    </row>
    <row r="313" spans="1:16" x14ac:dyDescent="0.25">
      <c r="A313" s="153">
        <v>310</v>
      </c>
      <c r="B313" s="201" t="s">
        <v>74</v>
      </c>
      <c r="C313" s="201" t="s">
        <v>66</v>
      </c>
      <c r="D313" s="160" t="s">
        <v>678</v>
      </c>
      <c r="E313" s="201" t="s">
        <v>1152</v>
      </c>
      <c r="F313" s="217">
        <v>1850</v>
      </c>
      <c r="G313" s="217">
        <v>4088096.9750000001</v>
      </c>
      <c r="H313" s="8">
        <v>1177</v>
      </c>
      <c r="I313" s="8">
        <v>2157645</v>
      </c>
      <c r="J313" s="46">
        <f t="shared" si="20"/>
        <v>0.63621621621621627</v>
      </c>
      <c r="K313" s="46">
        <f t="shared" si="21"/>
        <v>0.52778713743697336</v>
      </c>
      <c r="L313" s="50">
        <f t="shared" si="22"/>
        <v>0.19086486486486487</v>
      </c>
      <c r="M313" s="50">
        <f t="shared" si="23"/>
        <v>0.36945099620588134</v>
      </c>
      <c r="N313" s="47">
        <f t="shared" si="24"/>
        <v>0.56031586107074616</v>
      </c>
      <c r="O313" s="48"/>
      <c r="P313" s="48"/>
    </row>
    <row r="314" spans="1:16" x14ac:dyDescent="0.25">
      <c r="A314" s="153">
        <v>311</v>
      </c>
      <c r="B314" s="201" t="s">
        <v>74</v>
      </c>
      <c r="C314" s="201" t="s">
        <v>66</v>
      </c>
      <c r="D314" s="160" t="s">
        <v>1408</v>
      </c>
      <c r="E314" s="201" t="s">
        <v>1108</v>
      </c>
      <c r="F314" s="217">
        <v>289</v>
      </c>
      <c r="G314" s="217">
        <v>556072.80000000005</v>
      </c>
      <c r="H314" s="8">
        <v>329</v>
      </c>
      <c r="I314" s="8">
        <v>370055</v>
      </c>
      <c r="J314" s="46">
        <f t="shared" si="20"/>
        <v>1.1384083044982698</v>
      </c>
      <c r="K314" s="46">
        <f t="shared" si="21"/>
        <v>0.6654794120482066</v>
      </c>
      <c r="L314" s="50">
        <f t="shared" si="22"/>
        <v>0.3</v>
      </c>
      <c r="M314" s="50">
        <f t="shared" si="23"/>
        <v>0.46583558843374456</v>
      </c>
      <c r="N314" s="47">
        <f t="shared" si="24"/>
        <v>0.76583558843374455</v>
      </c>
      <c r="O314" s="48"/>
      <c r="P314" s="48"/>
    </row>
    <row r="315" spans="1:16" x14ac:dyDescent="0.25">
      <c r="A315" s="153">
        <v>312</v>
      </c>
      <c r="B315" s="201" t="s">
        <v>76</v>
      </c>
      <c r="C315" s="201" t="s">
        <v>66</v>
      </c>
      <c r="D315" s="160" t="s">
        <v>683</v>
      </c>
      <c r="E315" s="201" t="s">
        <v>1294</v>
      </c>
      <c r="F315" s="217">
        <v>2539</v>
      </c>
      <c r="G315" s="217">
        <v>3771619.0249999999</v>
      </c>
      <c r="H315" s="8">
        <v>1661</v>
      </c>
      <c r="I315" s="8">
        <v>2805210</v>
      </c>
      <c r="J315" s="46">
        <f t="shared" si="20"/>
        <v>0.65419456478928717</v>
      </c>
      <c r="K315" s="46">
        <f t="shared" si="21"/>
        <v>0.74376812223233502</v>
      </c>
      <c r="L315" s="50">
        <f t="shared" si="22"/>
        <v>0.19625836943678615</v>
      </c>
      <c r="M315" s="50">
        <f t="shared" si="23"/>
        <v>0.52063768556263446</v>
      </c>
      <c r="N315" s="47">
        <f t="shared" si="24"/>
        <v>0.71689605499942055</v>
      </c>
      <c r="O315" s="48"/>
      <c r="P315" s="48"/>
    </row>
    <row r="316" spans="1:16" x14ac:dyDescent="0.25">
      <c r="A316" s="153">
        <v>313</v>
      </c>
      <c r="B316" s="201" t="s">
        <v>76</v>
      </c>
      <c r="C316" s="201" t="s">
        <v>66</v>
      </c>
      <c r="D316" s="160" t="s">
        <v>681</v>
      </c>
      <c r="E316" s="201" t="s">
        <v>682</v>
      </c>
      <c r="F316" s="217">
        <v>1096</v>
      </c>
      <c r="G316" s="217">
        <v>2635024.2999999998</v>
      </c>
      <c r="H316" s="8">
        <v>950</v>
      </c>
      <c r="I316" s="8">
        <v>1510595</v>
      </c>
      <c r="J316" s="46">
        <f t="shared" si="20"/>
        <v>0.86678832116788318</v>
      </c>
      <c r="K316" s="46">
        <f t="shared" si="21"/>
        <v>0.57327554816097903</v>
      </c>
      <c r="L316" s="50">
        <f t="shared" si="22"/>
        <v>0.26003649635036497</v>
      </c>
      <c r="M316" s="50">
        <f t="shared" si="23"/>
        <v>0.40129288371268529</v>
      </c>
      <c r="N316" s="47">
        <f t="shared" si="24"/>
        <v>0.6613293800630502</v>
      </c>
      <c r="O316" s="48"/>
      <c r="P316" s="48"/>
    </row>
    <row r="317" spans="1:16" x14ac:dyDescent="0.25">
      <c r="A317" s="153">
        <v>314</v>
      </c>
      <c r="B317" s="201" t="s">
        <v>76</v>
      </c>
      <c r="C317" s="201" t="s">
        <v>66</v>
      </c>
      <c r="D317" s="160" t="s">
        <v>1107</v>
      </c>
      <c r="E317" s="201" t="s">
        <v>1345</v>
      </c>
      <c r="F317" s="217">
        <v>803</v>
      </c>
      <c r="G317" s="217">
        <v>1316518.075</v>
      </c>
      <c r="H317" s="8">
        <v>655</v>
      </c>
      <c r="I317" s="8">
        <v>844875</v>
      </c>
      <c r="J317" s="46">
        <f t="shared" si="20"/>
        <v>0.81569115815691162</v>
      </c>
      <c r="K317" s="46">
        <f t="shared" si="21"/>
        <v>0.64174963947988339</v>
      </c>
      <c r="L317" s="50">
        <f t="shared" si="22"/>
        <v>0.24470734744707348</v>
      </c>
      <c r="M317" s="50">
        <f t="shared" si="23"/>
        <v>0.44922474763591835</v>
      </c>
      <c r="N317" s="47">
        <f t="shared" si="24"/>
        <v>0.69393209508299181</v>
      </c>
      <c r="O317" s="48"/>
      <c r="P317" s="48"/>
    </row>
    <row r="318" spans="1:16" x14ac:dyDescent="0.25">
      <c r="A318" s="153">
        <v>315</v>
      </c>
      <c r="B318" s="201" t="s">
        <v>84</v>
      </c>
      <c r="C318" s="201" t="s">
        <v>66</v>
      </c>
      <c r="D318" s="160" t="s">
        <v>703</v>
      </c>
      <c r="E318" s="201" t="s">
        <v>1377</v>
      </c>
      <c r="F318" s="217">
        <v>1039</v>
      </c>
      <c r="G318" s="217">
        <v>1758264.425</v>
      </c>
      <c r="H318" s="8">
        <v>828</v>
      </c>
      <c r="I318" s="8">
        <v>1069545</v>
      </c>
      <c r="J318" s="46">
        <f t="shared" si="20"/>
        <v>0.79692011549566888</v>
      </c>
      <c r="K318" s="46">
        <f t="shared" si="21"/>
        <v>0.6082958767706399</v>
      </c>
      <c r="L318" s="50">
        <f t="shared" si="22"/>
        <v>0.23907603464870064</v>
      </c>
      <c r="M318" s="50">
        <f t="shared" si="23"/>
        <v>0.42580711373944791</v>
      </c>
      <c r="N318" s="47">
        <f t="shared" si="24"/>
        <v>0.66488314838814855</v>
      </c>
      <c r="O318" s="48"/>
      <c r="P318" s="48"/>
    </row>
    <row r="319" spans="1:16" x14ac:dyDescent="0.25">
      <c r="A319" s="153">
        <v>316</v>
      </c>
      <c r="B319" s="201" t="s">
        <v>84</v>
      </c>
      <c r="C319" s="201" t="s">
        <v>66</v>
      </c>
      <c r="D319" s="160" t="s">
        <v>705</v>
      </c>
      <c r="E319" s="201" t="s">
        <v>706</v>
      </c>
      <c r="F319" s="217">
        <v>1084</v>
      </c>
      <c r="G319" s="217">
        <v>1919344.425</v>
      </c>
      <c r="H319" s="8">
        <v>880</v>
      </c>
      <c r="I319" s="8">
        <v>1522240</v>
      </c>
      <c r="J319" s="46">
        <f t="shared" si="20"/>
        <v>0.81180811808118081</v>
      </c>
      <c r="K319" s="46">
        <f t="shared" si="21"/>
        <v>0.79310413502256116</v>
      </c>
      <c r="L319" s="50">
        <f t="shared" si="22"/>
        <v>0.24354243542435422</v>
      </c>
      <c r="M319" s="50">
        <f t="shared" si="23"/>
        <v>0.55517289451579277</v>
      </c>
      <c r="N319" s="47">
        <f t="shared" si="24"/>
        <v>0.79871532994014705</v>
      </c>
      <c r="O319" s="48"/>
      <c r="P319" s="48"/>
    </row>
    <row r="320" spans="1:16" x14ac:dyDescent="0.25">
      <c r="A320" s="153">
        <v>317</v>
      </c>
      <c r="B320" s="201" t="s">
        <v>84</v>
      </c>
      <c r="C320" s="201" t="s">
        <v>66</v>
      </c>
      <c r="D320" s="160" t="s">
        <v>707</v>
      </c>
      <c r="E320" s="201" t="s">
        <v>1175</v>
      </c>
      <c r="F320" s="217">
        <v>1534</v>
      </c>
      <c r="G320" s="217">
        <v>2714728.75</v>
      </c>
      <c r="H320" s="8">
        <v>811</v>
      </c>
      <c r="I320" s="8">
        <v>1082085</v>
      </c>
      <c r="J320" s="46">
        <f t="shared" si="20"/>
        <v>0.52868318122555413</v>
      </c>
      <c r="K320" s="46">
        <f t="shared" si="21"/>
        <v>0.39859783412983707</v>
      </c>
      <c r="L320" s="50">
        <f t="shared" si="22"/>
        <v>0.15860495436766622</v>
      </c>
      <c r="M320" s="50">
        <f t="shared" si="23"/>
        <v>0.2790184838908859</v>
      </c>
      <c r="N320" s="47">
        <f t="shared" si="24"/>
        <v>0.4376234382585521</v>
      </c>
      <c r="O320" s="48"/>
      <c r="P320" s="48"/>
    </row>
    <row r="321" spans="1:16" x14ac:dyDescent="0.25">
      <c r="A321" s="153">
        <v>318</v>
      </c>
      <c r="B321" s="201" t="s">
        <v>84</v>
      </c>
      <c r="C321" s="201" t="s">
        <v>66</v>
      </c>
      <c r="D321" s="160" t="s">
        <v>701</v>
      </c>
      <c r="E321" s="201" t="s">
        <v>1054</v>
      </c>
      <c r="F321" s="217">
        <v>2696</v>
      </c>
      <c r="G321" s="217">
        <v>5282799.05</v>
      </c>
      <c r="H321" s="8">
        <v>1275</v>
      </c>
      <c r="I321" s="8">
        <v>2979665</v>
      </c>
      <c r="J321" s="46">
        <f t="shared" si="20"/>
        <v>0.47292284866468842</v>
      </c>
      <c r="K321" s="46">
        <f t="shared" si="21"/>
        <v>0.56403148630080868</v>
      </c>
      <c r="L321" s="50">
        <f t="shared" si="22"/>
        <v>0.14187685459940652</v>
      </c>
      <c r="M321" s="50">
        <f t="shared" si="23"/>
        <v>0.39482204041056607</v>
      </c>
      <c r="N321" s="47">
        <f t="shared" si="24"/>
        <v>0.53669889500997259</v>
      </c>
      <c r="O321" s="48"/>
      <c r="P321" s="48"/>
    </row>
    <row r="322" spans="1:16" x14ac:dyDescent="0.25">
      <c r="A322" s="153">
        <v>319</v>
      </c>
      <c r="B322" s="201" t="s">
        <v>84</v>
      </c>
      <c r="C322" s="201" t="s">
        <v>66</v>
      </c>
      <c r="D322" s="160" t="s">
        <v>702</v>
      </c>
      <c r="E322" s="201" t="s">
        <v>1055</v>
      </c>
      <c r="F322" s="217">
        <v>1670</v>
      </c>
      <c r="G322" s="217">
        <v>3045789.3</v>
      </c>
      <c r="H322" s="8">
        <v>740</v>
      </c>
      <c r="I322" s="8">
        <v>1246010</v>
      </c>
      <c r="J322" s="46">
        <f t="shared" si="20"/>
        <v>0.44311377245508982</v>
      </c>
      <c r="K322" s="46">
        <f t="shared" si="21"/>
        <v>0.40909264472102519</v>
      </c>
      <c r="L322" s="50">
        <f t="shared" si="22"/>
        <v>0.13293413173652693</v>
      </c>
      <c r="M322" s="50">
        <f t="shared" si="23"/>
        <v>0.28636485130471762</v>
      </c>
      <c r="N322" s="47">
        <f t="shared" si="24"/>
        <v>0.41929898304124458</v>
      </c>
      <c r="O322" s="48"/>
      <c r="P322" s="48"/>
    </row>
    <row r="323" spans="1:16" x14ac:dyDescent="0.25">
      <c r="A323" s="153">
        <v>320</v>
      </c>
      <c r="B323" s="201" t="s">
        <v>84</v>
      </c>
      <c r="C323" s="201" t="s">
        <v>66</v>
      </c>
      <c r="D323" s="160" t="s">
        <v>708</v>
      </c>
      <c r="E323" s="201" t="s">
        <v>1056</v>
      </c>
      <c r="F323" s="217">
        <v>750</v>
      </c>
      <c r="G323" s="217">
        <v>1322257.8500000001</v>
      </c>
      <c r="H323" s="8">
        <v>621</v>
      </c>
      <c r="I323" s="8">
        <v>827970</v>
      </c>
      <c r="J323" s="46">
        <f t="shared" si="20"/>
        <v>0.82799999999999996</v>
      </c>
      <c r="K323" s="46">
        <f t="shared" si="21"/>
        <v>0.62617892569138456</v>
      </c>
      <c r="L323" s="50">
        <f t="shared" si="22"/>
        <v>0.24839999999999998</v>
      </c>
      <c r="M323" s="50">
        <f t="shared" si="23"/>
        <v>0.43832524798396916</v>
      </c>
      <c r="N323" s="47">
        <f t="shared" si="24"/>
        <v>0.68672524798396917</v>
      </c>
      <c r="O323" s="48"/>
      <c r="P323" s="48"/>
    </row>
    <row r="324" spans="1:16" x14ac:dyDescent="0.25">
      <c r="A324" s="153">
        <v>321</v>
      </c>
      <c r="B324" s="201" t="s">
        <v>80</v>
      </c>
      <c r="C324" s="201" t="s">
        <v>66</v>
      </c>
      <c r="D324" s="160" t="s">
        <v>717</v>
      </c>
      <c r="E324" s="201" t="s">
        <v>1089</v>
      </c>
      <c r="F324" s="217">
        <v>1202</v>
      </c>
      <c r="G324" s="217">
        <v>2335214.8250000002</v>
      </c>
      <c r="H324" s="8">
        <v>818</v>
      </c>
      <c r="I324" s="8">
        <v>1515995</v>
      </c>
      <c r="J324" s="46">
        <f t="shared" ref="J324:J387" si="25">IFERROR(H324/F324,0)</f>
        <v>0.68053244592346085</v>
      </c>
      <c r="K324" s="46">
        <f t="shared" ref="K324:K387" si="26">IFERROR(I324/G324,0)</f>
        <v>0.64918866725676938</v>
      </c>
      <c r="L324" s="50">
        <f t="shared" si="22"/>
        <v>0.20415973377703825</v>
      </c>
      <c r="M324" s="50">
        <f t="shared" si="23"/>
        <v>0.45443206707973854</v>
      </c>
      <c r="N324" s="47">
        <f t="shared" si="24"/>
        <v>0.65859180085677682</v>
      </c>
      <c r="O324" s="48"/>
      <c r="P324" s="48"/>
    </row>
    <row r="325" spans="1:16" x14ac:dyDescent="0.25">
      <c r="A325" s="153">
        <v>322</v>
      </c>
      <c r="B325" s="201" t="s">
        <v>80</v>
      </c>
      <c r="C325" s="201" t="s">
        <v>66</v>
      </c>
      <c r="D325" s="160" t="s">
        <v>718</v>
      </c>
      <c r="E325" s="201" t="s">
        <v>719</v>
      </c>
      <c r="F325" s="217">
        <v>445</v>
      </c>
      <c r="G325" s="217">
        <v>665637.85</v>
      </c>
      <c r="H325" s="8">
        <v>383</v>
      </c>
      <c r="I325" s="8">
        <v>553895</v>
      </c>
      <c r="J325" s="46">
        <f t="shared" si="25"/>
        <v>0.86067415730337082</v>
      </c>
      <c r="K325" s="46">
        <f t="shared" si="26"/>
        <v>0.83212665866281499</v>
      </c>
      <c r="L325" s="50">
        <f t="shared" ref="L325:L388" si="27">IF((J325*0.3)&gt;30%,30%,(J325*0.3))</f>
        <v>0.25820224719101126</v>
      </c>
      <c r="M325" s="50">
        <f t="shared" ref="M325:M388" si="28">IF((K325*0.7)&gt;70%,70%,(K325*0.7))</f>
        <v>0.58248866106397046</v>
      </c>
      <c r="N325" s="47">
        <f t="shared" ref="N325:N388" si="29">L325+M325</f>
        <v>0.84069090825498172</v>
      </c>
      <c r="O325" s="48"/>
      <c r="P325" s="48"/>
    </row>
    <row r="326" spans="1:16" x14ac:dyDescent="0.25">
      <c r="A326" s="153">
        <v>323</v>
      </c>
      <c r="B326" s="201" t="s">
        <v>80</v>
      </c>
      <c r="C326" s="201" t="s">
        <v>66</v>
      </c>
      <c r="D326" s="160" t="s">
        <v>720</v>
      </c>
      <c r="E326" s="201" t="s">
        <v>721</v>
      </c>
      <c r="F326" s="217">
        <v>262</v>
      </c>
      <c r="G326" s="217">
        <v>513827.85</v>
      </c>
      <c r="H326" s="8">
        <v>119</v>
      </c>
      <c r="I326" s="8">
        <v>185970</v>
      </c>
      <c r="J326" s="46">
        <f t="shared" si="25"/>
        <v>0.45419847328244273</v>
      </c>
      <c r="K326" s="46">
        <f t="shared" si="26"/>
        <v>0.3619305570922246</v>
      </c>
      <c r="L326" s="50">
        <f t="shared" si="27"/>
        <v>0.13625954198473281</v>
      </c>
      <c r="M326" s="50">
        <f t="shared" si="28"/>
        <v>0.25335138996455719</v>
      </c>
      <c r="N326" s="47">
        <f t="shared" si="29"/>
        <v>0.38961093194928997</v>
      </c>
      <c r="O326" s="48"/>
      <c r="P326" s="48"/>
    </row>
    <row r="327" spans="1:16" x14ac:dyDescent="0.25">
      <c r="A327" s="153">
        <v>324</v>
      </c>
      <c r="B327" s="201" t="s">
        <v>80</v>
      </c>
      <c r="C327" s="201" t="s">
        <v>66</v>
      </c>
      <c r="D327" s="160" t="s">
        <v>722</v>
      </c>
      <c r="E327" s="201" t="s">
        <v>723</v>
      </c>
      <c r="F327" s="217">
        <v>984</v>
      </c>
      <c r="G327" s="217">
        <v>1648619.0249999999</v>
      </c>
      <c r="H327" s="8">
        <v>647</v>
      </c>
      <c r="I327" s="8">
        <v>1185815</v>
      </c>
      <c r="J327" s="46">
        <f t="shared" si="25"/>
        <v>0.65752032520325199</v>
      </c>
      <c r="K327" s="46">
        <f t="shared" si="26"/>
        <v>0.71927776036674096</v>
      </c>
      <c r="L327" s="50">
        <f t="shared" si="27"/>
        <v>0.19725609756097559</v>
      </c>
      <c r="M327" s="50">
        <f t="shared" si="28"/>
        <v>0.50349443225671864</v>
      </c>
      <c r="N327" s="47">
        <f t="shared" si="29"/>
        <v>0.70075052981769426</v>
      </c>
      <c r="O327" s="48"/>
      <c r="P327" s="48"/>
    </row>
    <row r="328" spans="1:16" x14ac:dyDescent="0.25">
      <c r="A328" s="153">
        <v>325</v>
      </c>
      <c r="B328" s="201" t="s">
        <v>78</v>
      </c>
      <c r="C328" s="201" t="s">
        <v>66</v>
      </c>
      <c r="D328" s="160" t="s">
        <v>696</v>
      </c>
      <c r="E328" s="201" t="s">
        <v>697</v>
      </c>
      <c r="F328" s="217">
        <v>2049</v>
      </c>
      <c r="G328" s="217">
        <v>3200267.7250000001</v>
      </c>
      <c r="H328" s="8">
        <v>1478</v>
      </c>
      <c r="I328" s="8">
        <v>2662635</v>
      </c>
      <c r="J328" s="46">
        <f t="shared" si="25"/>
        <v>0.72132747681795994</v>
      </c>
      <c r="K328" s="46">
        <f t="shared" si="26"/>
        <v>0.83200382867967704</v>
      </c>
      <c r="L328" s="50">
        <f t="shared" si="27"/>
        <v>0.21639824304538799</v>
      </c>
      <c r="M328" s="50">
        <f t="shared" si="28"/>
        <v>0.58240268007577389</v>
      </c>
      <c r="N328" s="47">
        <f t="shared" si="29"/>
        <v>0.79880092312116191</v>
      </c>
      <c r="O328" s="48"/>
      <c r="P328" s="48"/>
    </row>
    <row r="329" spans="1:16" x14ac:dyDescent="0.25">
      <c r="A329" s="153">
        <v>326</v>
      </c>
      <c r="B329" s="201" t="s">
        <v>78</v>
      </c>
      <c r="C329" s="201" t="s">
        <v>66</v>
      </c>
      <c r="D329" s="160" t="s">
        <v>690</v>
      </c>
      <c r="E329" s="201" t="s">
        <v>691</v>
      </c>
      <c r="F329" s="217">
        <v>1377</v>
      </c>
      <c r="G329" s="217">
        <v>2540449.625</v>
      </c>
      <c r="H329" s="8">
        <v>1058</v>
      </c>
      <c r="I329" s="8">
        <v>2009705</v>
      </c>
      <c r="J329" s="46">
        <f t="shared" si="25"/>
        <v>0.76833696441539578</v>
      </c>
      <c r="K329" s="46">
        <f t="shared" si="26"/>
        <v>0.79108240534389651</v>
      </c>
      <c r="L329" s="50">
        <f t="shared" si="27"/>
        <v>0.23050108932461871</v>
      </c>
      <c r="M329" s="50">
        <f t="shared" si="28"/>
        <v>0.55375768374072754</v>
      </c>
      <c r="N329" s="47">
        <f t="shared" si="29"/>
        <v>0.7842587730653463</v>
      </c>
      <c r="O329" s="48"/>
      <c r="P329" s="48"/>
    </row>
    <row r="330" spans="1:16" x14ac:dyDescent="0.25">
      <c r="A330" s="153">
        <v>327</v>
      </c>
      <c r="B330" s="201" t="s">
        <v>78</v>
      </c>
      <c r="C330" s="201" t="s">
        <v>66</v>
      </c>
      <c r="D330" s="160" t="s">
        <v>692</v>
      </c>
      <c r="E330" s="201" t="s">
        <v>693</v>
      </c>
      <c r="F330" s="217">
        <v>1020</v>
      </c>
      <c r="G330" s="217">
        <v>1824857.15</v>
      </c>
      <c r="H330" s="8">
        <v>540</v>
      </c>
      <c r="I330" s="8">
        <v>919240</v>
      </c>
      <c r="J330" s="46">
        <f t="shared" si="25"/>
        <v>0.52941176470588236</v>
      </c>
      <c r="K330" s="46">
        <f t="shared" si="26"/>
        <v>0.50373257983508468</v>
      </c>
      <c r="L330" s="50">
        <f t="shared" si="27"/>
        <v>0.1588235294117647</v>
      </c>
      <c r="M330" s="50">
        <f t="shared" si="28"/>
        <v>0.35261280588455923</v>
      </c>
      <c r="N330" s="47">
        <f t="shared" si="29"/>
        <v>0.51143633529632393</v>
      </c>
      <c r="O330" s="48"/>
      <c r="P330" s="48"/>
    </row>
    <row r="331" spans="1:16" x14ac:dyDescent="0.25">
      <c r="A331" s="153">
        <v>328</v>
      </c>
      <c r="B331" s="201" t="s">
        <v>78</v>
      </c>
      <c r="C331" s="201" t="s">
        <v>66</v>
      </c>
      <c r="D331" s="160" t="s">
        <v>698</v>
      </c>
      <c r="E331" s="201" t="s">
        <v>699</v>
      </c>
      <c r="F331" s="217">
        <v>958</v>
      </c>
      <c r="G331" s="217">
        <v>1655446.55</v>
      </c>
      <c r="H331" s="8">
        <v>977</v>
      </c>
      <c r="I331" s="8">
        <v>1585490</v>
      </c>
      <c r="J331" s="46">
        <f t="shared" si="25"/>
        <v>1.0198329853862214</v>
      </c>
      <c r="K331" s="46">
        <f t="shared" si="26"/>
        <v>0.95774158338123327</v>
      </c>
      <c r="L331" s="50">
        <f t="shared" si="27"/>
        <v>0.3</v>
      </c>
      <c r="M331" s="50">
        <f t="shared" si="28"/>
        <v>0.67041910836686325</v>
      </c>
      <c r="N331" s="47">
        <f t="shared" si="29"/>
        <v>0.97041910836686318</v>
      </c>
      <c r="P331" s="48"/>
    </row>
    <row r="332" spans="1:16" x14ac:dyDescent="0.25">
      <c r="A332" s="153">
        <v>329</v>
      </c>
      <c r="B332" s="201" t="s">
        <v>78</v>
      </c>
      <c r="C332" s="201" t="s">
        <v>66</v>
      </c>
      <c r="D332" s="160" t="s">
        <v>688</v>
      </c>
      <c r="E332" s="201" t="s">
        <v>689</v>
      </c>
      <c r="F332" s="217">
        <v>820</v>
      </c>
      <c r="G332" s="217">
        <v>1510909.2250000001</v>
      </c>
      <c r="H332" s="8">
        <v>959</v>
      </c>
      <c r="I332" s="8">
        <v>1216975</v>
      </c>
      <c r="J332" s="46">
        <f t="shared" si="25"/>
        <v>1.1695121951219511</v>
      </c>
      <c r="K332" s="46">
        <f t="shared" si="26"/>
        <v>0.80545871311362194</v>
      </c>
      <c r="L332" s="50">
        <f t="shared" si="27"/>
        <v>0.3</v>
      </c>
      <c r="M332" s="50">
        <f t="shared" si="28"/>
        <v>0.56382109917953527</v>
      </c>
      <c r="N332" s="47">
        <f t="shared" si="29"/>
        <v>0.8638210991795352</v>
      </c>
      <c r="O332" s="48"/>
      <c r="P332" s="48"/>
    </row>
    <row r="333" spans="1:16" x14ac:dyDescent="0.25">
      <c r="A333" s="153">
        <v>330</v>
      </c>
      <c r="B333" s="201" t="s">
        <v>78</v>
      </c>
      <c r="C333" s="201" t="s">
        <v>66</v>
      </c>
      <c r="D333" s="160" t="s">
        <v>700</v>
      </c>
      <c r="E333" s="201" t="s">
        <v>657</v>
      </c>
      <c r="F333" s="217">
        <v>429</v>
      </c>
      <c r="G333" s="217">
        <v>755564.32499999995</v>
      </c>
      <c r="H333" s="8">
        <v>546</v>
      </c>
      <c r="I333" s="8">
        <v>642670</v>
      </c>
      <c r="J333" s="46">
        <f t="shared" si="25"/>
        <v>1.2727272727272727</v>
      </c>
      <c r="K333" s="46">
        <f t="shared" si="26"/>
        <v>0.85058277466978083</v>
      </c>
      <c r="L333" s="50">
        <f t="shared" si="27"/>
        <v>0.3</v>
      </c>
      <c r="M333" s="50">
        <f t="shared" si="28"/>
        <v>0.59540794226884652</v>
      </c>
      <c r="N333" s="47">
        <f t="shared" si="29"/>
        <v>0.89540794226884657</v>
      </c>
      <c r="O333" s="48"/>
      <c r="P333" s="48"/>
    </row>
    <row r="334" spans="1:16" x14ac:dyDescent="0.25">
      <c r="A334" s="153">
        <v>331</v>
      </c>
      <c r="B334" s="201" t="s">
        <v>83</v>
      </c>
      <c r="C334" s="201" t="s">
        <v>66</v>
      </c>
      <c r="D334" s="160" t="s">
        <v>730</v>
      </c>
      <c r="E334" s="201" t="s">
        <v>476</v>
      </c>
      <c r="F334" s="217">
        <v>2825</v>
      </c>
      <c r="G334" s="217">
        <v>4772863.7750000004</v>
      </c>
      <c r="H334" s="8">
        <v>1292</v>
      </c>
      <c r="I334" s="8">
        <v>2544845</v>
      </c>
      <c r="J334" s="46">
        <f t="shared" si="25"/>
        <v>0.45734513274336286</v>
      </c>
      <c r="K334" s="46">
        <f t="shared" si="26"/>
        <v>0.53319036954914978</v>
      </c>
      <c r="L334" s="50">
        <f t="shared" si="27"/>
        <v>0.13720353982300884</v>
      </c>
      <c r="M334" s="50">
        <f t="shared" si="28"/>
        <v>0.37323325868440482</v>
      </c>
      <c r="N334" s="47">
        <f t="shared" si="29"/>
        <v>0.51043679850741364</v>
      </c>
      <c r="O334" s="48"/>
      <c r="P334" s="48"/>
    </row>
    <row r="335" spans="1:16" x14ac:dyDescent="0.25">
      <c r="A335" s="153">
        <v>332</v>
      </c>
      <c r="B335" s="201" t="s">
        <v>83</v>
      </c>
      <c r="C335" s="201" t="s">
        <v>66</v>
      </c>
      <c r="D335" s="160" t="s">
        <v>728</v>
      </c>
      <c r="E335" s="201" t="s">
        <v>729</v>
      </c>
      <c r="F335" s="217">
        <v>1441</v>
      </c>
      <c r="G335" s="217">
        <v>2576703.35</v>
      </c>
      <c r="H335" s="8">
        <v>1215</v>
      </c>
      <c r="I335" s="8">
        <v>1495745</v>
      </c>
      <c r="J335" s="46">
        <f t="shared" si="25"/>
        <v>0.8431644691186676</v>
      </c>
      <c r="K335" s="46">
        <f t="shared" si="26"/>
        <v>0.58048785476217124</v>
      </c>
      <c r="L335" s="50">
        <f t="shared" si="27"/>
        <v>0.25294934073560027</v>
      </c>
      <c r="M335" s="50">
        <f t="shared" si="28"/>
        <v>0.40634149833351985</v>
      </c>
      <c r="N335" s="47">
        <f t="shared" si="29"/>
        <v>0.65929083906912012</v>
      </c>
      <c r="O335" s="48"/>
      <c r="P335" s="48"/>
    </row>
    <row r="336" spans="1:16" x14ac:dyDescent="0.25">
      <c r="A336" s="153">
        <v>333</v>
      </c>
      <c r="B336" s="201" t="s">
        <v>83</v>
      </c>
      <c r="C336" s="201" t="s">
        <v>66</v>
      </c>
      <c r="D336" s="160" t="s">
        <v>726</v>
      </c>
      <c r="E336" s="201" t="s">
        <v>1378</v>
      </c>
      <c r="F336" s="217">
        <v>1380</v>
      </c>
      <c r="G336" s="217">
        <v>2542953.4500000002</v>
      </c>
      <c r="H336" s="8">
        <v>1125</v>
      </c>
      <c r="I336" s="8">
        <v>1600540</v>
      </c>
      <c r="J336" s="46">
        <f t="shared" si="25"/>
        <v>0.81521739130434778</v>
      </c>
      <c r="K336" s="46">
        <f t="shared" si="26"/>
        <v>0.62940200497968213</v>
      </c>
      <c r="L336" s="50">
        <f t="shared" si="27"/>
        <v>0.24456521739130432</v>
      </c>
      <c r="M336" s="50">
        <f t="shared" si="28"/>
        <v>0.44058140348577746</v>
      </c>
      <c r="N336" s="47">
        <f t="shared" si="29"/>
        <v>0.68514662087708178</v>
      </c>
      <c r="O336" s="48"/>
      <c r="P336" s="48"/>
    </row>
    <row r="337" spans="1:16" x14ac:dyDescent="0.25">
      <c r="A337" s="153">
        <v>334</v>
      </c>
      <c r="B337" s="201" t="s">
        <v>83</v>
      </c>
      <c r="C337" s="201" t="s">
        <v>66</v>
      </c>
      <c r="D337" s="160" t="s">
        <v>727</v>
      </c>
      <c r="E337" s="201" t="s">
        <v>1379</v>
      </c>
      <c r="F337" s="217">
        <v>1011</v>
      </c>
      <c r="G337" s="217">
        <v>1856346.875</v>
      </c>
      <c r="H337" s="8">
        <v>1312</v>
      </c>
      <c r="I337" s="8">
        <v>1657395</v>
      </c>
      <c r="J337" s="46">
        <f t="shared" si="25"/>
        <v>1.2977250247279921</v>
      </c>
      <c r="K337" s="46">
        <f t="shared" si="26"/>
        <v>0.89282613196954363</v>
      </c>
      <c r="L337" s="50">
        <f t="shared" si="27"/>
        <v>0.3</v>
      </c>
      <c r="M337" s="50">
        <f t="shared" si="28"/>
        <v>0.62497829237868052</v>
      </c>
      <c r="N337" s="47">
        <f t="shared" si="29"/>
        <v>0.92497829237868046</v>
      </c>
      <c r="O337" s="48"/>
      <c r="P337" s="48"/>
    </row>
    <row r="338" spans="1:16" x14ac:dyDescent="0.25">
      <c r="A338" s="153">
        <v>335</v>
      </c>
      <c r="B338" s="201" t="s">
        <v>81</v>
      </c>
      <c r="C338" s="201" t="s">
        <v>66</v>
      </c>
      <c r="D338" s="160" t="s">
        <v>725</v>
      </c>
      <c r="E338" s="201" t="s">
        <v>1207</v>
      </c>
      <c r="F338" s="217">
        <v>1420</v>
      </c>
      <c r="G338" s="217">
        <v>3236209.5249999999</v>
      </c>
      <c r="H338" s="8">
        <v>1311</v>
      </c>
      <c r="I338" s="8">
        <v>2362465</v>
      </c>
      <c r="J338" s="46">
        <f t="shared" si="25"/>
        <v>0.9232394366197183</v>
      </c>
      <c r="K338" s="46">
        <f t="shared" si="26"/>
        <v>0.73000990255722087</v>
      </c>
      <c r="L338" s="50">
        <f t="shared" si="27"/>
        <v>0.27697183098591549</v>
      </c>
      <c r="M338" s="50">
        <f t="shared" si="28"/>
        <v>0.51100693179005463</v>
      </c>
      <c r="N338" s="47">
        <f t="shared" si="29"/>
        <v>0.78797876277597012</v>
      </c>
      <c r="O338" s="48"/>
      <c r="P338" s="48"/>
    </row>
    <row r="339" spans="1:16" x14ac:dyDescent="0.25">
      <c r="A339" s="153">
        <v>336</v>
      </c>
      <c r="B339" s="201" t="s">
        <v>81</v>
      </c>
      <c r="C339" s="201" t="s">
        <v>66</v>
      </c>
      <c r="D339" s="160" t="s">
        <v>724</v>
      </c>
      <c r="E339" s="201" t="s">
        <v>1380</v>
      </c>
      <c r="F339" s="217">
        <v>941</v>
      </c>
      <c r="G339" s="217">
        <v>1410305.5</v>
      </c>
      <c r="H339" s="8">
        <v>897</v>
      </c>
      <c r="I339" s="8">
        <v>1175715</v>
      </c>
      <c r="J339" s="46">
        <f t="shared" si="25"/>
        <v>0.95324123273113703</v>
      </c>
      <c r="K339" s="46">
        <f t="shared" si="26"/>
        <v>0.83365979924207911</v>
      </c>
      <c r="L339" s="50">
        <f t="shared" si="27"/>
        <v>0.2859723698193411</v>
      </c>
      <c r="M339" s="50">
        <f t="shared" si="28"/>
        <v>0.58356185946945538</v>
      </c>
      <c r="N339" s="47">
        <f t="shared" si="29"/>
        <v>0.86953422928879642</v>
      </c>
      <c r="O339" s="48"/>
      <c r="P339" s="48"/>
    </row>
    <row r="340" spans="1:16" x14ac:dyDescent="0.25">
      <c r="A340" s="153">
        <v>337</v>
      </c>
      <c r="B340" s="201" t="s">
        <v>79</v>
      </c>
      <c r="C340" s="201" t="s">
        <v>66</v>
      </c>
      <c r="D340" s="160" t="s">
        <v>660</v>
      </c>
      <c r="E340" s="201" t="s">
        <v>1327</v>
      </c>
      <c r="F340" s="217">
        <v>695</v>
      </c>
      <c r="G340" s="217">
        <v>1159877.425</v>
      </c>
      <c r="H340" s="8">
        <v>689</v>
      </c>
      <c r="I340" s="8">
        <v>963700</v>
      </c>
      <c r="J340" s="46">
        <f t="shared" si="25"/>
        <v>0.99136690647482018</v>
      </c>
      <c r="K340" s="46">
        <f t="shared" si="26"/>
        <v>0.83086365785591521</v>
      </c>
      <c r="L340" s="50">
        <f t="shared" si="27"/>
        <v>0.29741007194244606</v>
      </c>
      <c r="M340" s="50">
        <f t="shared" si="28"/>
        <v>0.58160456049914055</v>
      </c>
      <c r="N340" s="47">
        <f t="shared" si="29"/>
        <v>0.87901463244158662</v>
      </c>
      <c r="O340" s="48"/>
      <c r="P340" s="48"/>
    </row>
    <row r="341" spans="1:16" x14ac:dyDescent="0.25">
      <c r="A341" s="153">
        <v>338</v>
      </c>
      <c r="B341" s="201" t="s">
        <v>79</v>
      </c>
      <c r="C341" s="201" t="s">
        <v>66</v>
      </c>
      <c r="D341" s="160" t="s">
        <v>663</v>
      </c>
      <c r="E341" s="201" t="s">
        <v>1342</v>
      </c>
      <c r="F341" s="217">
        <v>789</v>
      </c>
      <c r="G341" s="217">
        <v>1331067.325</v>
      </c>
      <c r="H341" s="8">
        <v>461</v>
      </c>
      <c r="I341" s="8">
        <v>700905</v>
      </c>
      <c r="J341" s="46">
        <f t="shared" si="25"/>
        <v>0.58428390367553862</v>
      </c>
      <c r="K341" s="46">
        <f t="shared" si="26"/>
        <v>0.52657366523515259</v>
      </c>
      <c r="L341" s="50">
        <f t="shared" si="27"/>
        <v>0.17528517110266159</v>
      </c>
      <c r="M341" s="50">
        <f t="shared" si="28"/>
        <v>0.36860156566460678</v>
      </c>
      <c r="N341" s="47">
        <f t="shared" si="29"/>
        <v>0.5438867367672684</v>
      </c>
      <c r="O341" s="48"/>
      <c r="P341" s="48"/>
    </row>
    <row r="342" spans="1:16" x14ac:dyDescent="0.25">
      <c r="A342" s="153">
        <v>339</v>
      </c>
      <c r="B342" s="201" t="s">
        <v>79</v>
      </c>
      <c r="C342" s="201" t="s">
        <v>66</v>
      </c>
      <c r="D342" s="160" t="s">
        <v>664</v>
      </c>
      <c r="E342" s="201" t="s">
        <v>665</v>
      </c>
      <c r="F342" s="217">
        <v>757</v>
      </c>
      <c r="G342" s="217">
        <v>1568695.2749999999</v>
      </c>
      <c r="H342" s="8">
        <v>693</v>
      </c>
      <c r="I342" s="8">
        <v>1070720</v>
      </c>
      <c r="J342" s="46">
        <f t="shared" si="25"/>
        <v>0.91545574636723914</v>
      </c>
      <c r="K342" s="46">
        <f t="shared" si="26"/>
        <v>0.68255448783703387</v>
      </c>
      <c r="L342" s="50">
        <f t="shared" si="27"/>
        <v>0.27463672391017174</v>
      </c>
      <c r="M342" s="50">
        <f t="shared" si="28"/>
        <v>0.47778814148592369</v>
      </c>
      <c r="N342" s="47">
        <f t="shared" si="29"/>
        <v>0.75242486539609543</v>
      </c>
      <c r="O342" s="48"/>
      <c r="P342" s="48"/>
    </row>
    <row r="343" spans="1:16" x14ac:dyDescent="0.25">
      <c r="A343" s="153">
        <v>340</v>
      </c>
      <c r="B343" s="201" t="s">
        <v>79</v>
      </c>
      <c r="C343" s="201" t="s">
        <v>66</v>
      </c>
      <c r="D343" s="160" t="s">
        <v>661</v>
      </c>
      <c r="E343" s="201" t="s">
        <v>662</v>
      </c>
      <c r="F343" s="217">
        <v>522</v>
      </c>
      <c r="G343" s="217">
        <v>846240.6</v>
      </c>
      <c r="H343" s="8">
        <v>329</v>
      </c>
      <c r="I343" s="8">
        <v>405375</v>
      </c>
      <c r="J343" s="46">
        <f t="shared" si="25"/>
        <v>0.63026819923371646</v>
      </c>
      <c r="K343" s="46">
        <f t="shared" si="26"/>
        <v>0.47903043177082266</v>
      </c>
      <c r="L343" s="50">
        <f t="shared" si="27"/>
        <v>0.18908045977011492</v>
      </c>
      <c r="M343" s="50">
        <f t="shared" si="28"/>
        <v>0.33532130223957585</v>
      </c>
      <c r="N343" s="47">
        <f t="shared" si="29"/>
        <v>0.5244017620096908</v>
      </c>
      <c r="O343" s="48"/>
      <c r="P343" s="48"/>
    </row>
    <row r="344" spans="1:16" x14ac:dyDescent="0.25">
      <c r="A344" s="153">
        <v>341</v>
      </c>
      <c r="B344" s="201" t="s">
        <v>79</v>
      </c>
      <c r="C344" s="201" t="s">
        <v>66</v>
      </c>
      <c r="D344" s="160" t="s">
        <v>666</v>
      </c>
      <c r="E344" s="201" t="s">
        <v>1332</v>
      </c>
      <c r="F344" s="217">
        <v>741</v>
      </c>
      <c r="G344" s="217">
        <v>1214020.6000000001</v>
      </c>
      <c r="H344" s="8">
        <v>838</v>
      </c>
      <c r="I344" s="8">
        <v>1218065</v>
      </c>
      <c r="J344" s="46">
        <f t="shared" si="25"/>
        <v>1.1309041835357625</v>
      </c>
      <c r="K344" s="46">
        <f t="shared" si="26"/>
        <v>1.0033314096976607</v>
      </c>
      <c r="L344" s="50">
        <f t="shared" si="27"/>
        <v>0.3</v>
      </c>
      <c r="M344" s="50">
        <f t="shared" si="28"/>
        <v>0.7</v>
      </c>
      <c r="N344" s="47">
        <f t="shared" si="29"/>
        <v>1</v>
      </c>
      <c r="O344" s="48"/>
      <c r="P344" s="48"/>
    </row>
    <row r="345" spans="1:16" x14ac:dyDescent="0.25">
      <c r="A345" s="153">
        <v>342</v>
      </c>
      <c r="B345" s="201" t="s">
        <v>85</v>
      </c>
      <c r="C345" s="201" t="s">
        <v>66</v>
      </c>
      <c r="D345" s="160" t="s">
        <v>711</v>
      </c>
      <c r="E345" s="201" t="s">
        <v>1343</v>
      </c>
      <c r="F345" s="217">
        <v>860</v>
      </c>
      <c r="G345" s="217">
        <v>1470669.325</v>
      </c>
      <c r="H345" s="8">
        <v>568</v>
      </c>
      <c r="I345" s="8">
        <v>845205</v>
      </c>
      <c r="J345" s="46">
        <f t="shared" si="25"/>
        <v>0.66046511627906979</v>
      </c>
      <c r="K345" s="46">
        <f t="shared" si="26"/>
        <v>0.57470771004216059</v>
      </c>
      <c r="L345" s="50">
        <f t="shared" si="27"/>
        <v>0.19813953488372094</v>
      </c>
      <c r="M345" s="50">
        <f t="shared" si="28"/>
        <v>0.40229539702951239</v>
      </c>
      <c r="N345" s="47">
        <f t="shared" si="29"/>
        <v>0.60043493191323338</v>
      </c>
      <c r="O345" s="48"/>
      <c r="P345" s="48"/>
    </row>
    <row r="346" spans="1:16" x14ac:dyDescent="0.25">
      <c r="A346" s="153">
        <v>343</v>
      </c>
      <c r="B346" s="201" t="s">
        <v>85</v>
      </c>
      <c r="C346" s="201" t="s">
        <v>66</v>
      </c>
      <c r="D346" s="160" t="s">
        <v>715</v>
      </c>
      <c r="E346" s="201" t="s">
        <v>1109</v>
      </c>
      <c r="F346" s="217">
        <v>1123</v>
      </c>
      <c r="G346" s="217">
        <v>1910969.5249999999</v>
      </c>
      <c r="H346" s="8">
        <v>885</v>
      </c>
      <c r="I346" s="8">
        <v>1220170</v>
      </c>
      <c r="J346" s="46">
        <f t="shared" si="25"/>
        <v>0.78806767586821014</v>
      </c>
      <c r="K346" s="46">
        <f t="shared" si="26"/>
        <v>0.63850835088539681</v>
      </c>
      <c r="L346" s="50">
        <f t="shared" si="27"/>
        <v>0.23642030276046302</v>
      </c>
      <c r="M346" s="50">
        <f t="shared" si="28"/>
        <v>0.44695584561977775</v>
      </c>
      <c r="N346" s="47">
        <f t="shared" si="29"/>
        <v>0.68337614838024074</v>
      </c>
      <c r="O346" s="48"/>
      <c r="P346" s="48"/>
    </row>
    <row r="347" spans="1:16" x14ac:dyDescent="0.25">
      <c r="A347" s="153">
        <v>344</v>
      </c>
      <c r="B347" s="201" t="s">
        <v>85</v>
      </c>
      <c r="C347" s="201" t="s">
        <v>66</v>
      </c>
      <c r="D347" s="160" t="s">
        <v>714</v>
      </c>
      <c r="E347" s="201" t="s">
        <v>1091</v>
      </c>
      <c r="F347" s="217">
        <v>913</v>
      </c>
      <c r="G347" s="217">
        <v>1553810.7</v>
      </c>
      <c r="H347" s="8">
        <v>930</v>
      </c>
      <c r="I347" s="8">
        <v>1278735</v>
      </c>
      <c r="J347" s="46">
        <f t="shared" si="25"/>
        <v>1.0186199342825848</v>
      </c>
      <c r="K347" s="46">
        <f t="shared" si="26"/>
        <v>0.82296704482727534</v>
      </c>
      <c r="L347" s="50">
        <f t="shared" si="27"/>
        <v>0.3</v>
      </c>
      <c r="M347" s="50">
        <f t="shared" si="28"/>
        <v>0.57607693137909266</v>
      </c>
      <c r="N347" s="47">
        <f t="shared" si="29"/>
        <v>0.87607693137909259</v>
      </c>
      <c r="O347" s="48"/>
      <c r="P347" s="48"/>
    </row>
    <row r="348" spans="1:16" x14ac:dyDescent="0.25">
      <c r="A348" s="153">
        <v>345</v>
      </c>
      <c r="B348" s="201" t="s">
        <v>85</v>
      </c>
      <c r="C348" s="201" t="s">
        <v>66</v>
      </c>
      <c r="D348" s="160" t="s">
        <v>713</v>
      </c>
      <c r="E348" s="201" t="s">
        <v>1090</v>
      </c>
      <c r="F348" s="217">
        <v>748</v>
      </c>
      <c r="G348" s="217">
        <v>1263558.25</v>
      </c>
      <c r="H348" s="8">
        <v>554</v>
      </c>
      <c r="I348" s="8">
        <v>1092680</v>
      </c>
      <c r="J348" s="46">
        <f t="shared" si="25"/>
        <v>0.74064171122994649</v>
      </c>
      <c r="K348" s="46">
        <f t="shared" si="26"/>
        <v>0.86476424810648822</v>
      </c>
      <c r="L348" s="50">
        <f t="shared" si="27"/>
        <v>0.22219251336898393</v>
      </c>
      <c r="M348" s="50">
        <f t="shared" si="28"/>
        <v>0.6053349736745417</v>
      </c>
      <c r="N348" s="47">
        <f t="shared" si="29"/>
        <v>0.82752748704352563</v>
      </c>
      <c r="O348" s="48"/>
      <c r="P348" s="48"/>
    </row>
    <row r="349" spans="1:16" x14ac:dyDescent="0.25">
      <c r="A349" s="153">
        <v>346</v>
      </c>
      <c r="B349" s="201" t="s">
        <v>85</v>
      </c>
      <c r="C349" s="201" t="s">
        <v>66</v>
      </c>
      <c r="D349" s="160" t="s">
        <v>716</v>
      </c>
      <c r="E349" s="201" t="s">
        <v>1092</v>
      </c>
      <c r="F349" s="217">
        <v>1692</v>
      </c>
      <c r="G349" s="217">
        <v>2829420.3250000002</v>
      </c>
      <c r="H349" s="8">
        <v>1299</v>
      </c>
      <c r="I349" s="8">
        <v>1998675</v>
      </c>
      <c r="J349" s="46">
        <f t="shared" si="25"/>
        <v>0.76773049645390068</v>
      </c>
      <c r="K349" s="46">
        <f t="shared" si="26"/>
        <v>0.70639027448139924</v>
      </c>
      <c r="L349" s="50">
        <f t="shared" si="27"/>
        <v>0.2303191489361702</v>
      </c>
      <c r="M349" s="50">
        <f t="shared" si="28"/>
        <v>0.49447319213697943</v>
      </c>
      <c r="N349" s="47">
        <f t="shared" si="29"/>
        <v>0.7247923410731496</v>
      </c>
      <c r="O349" s="48"/>
      <c r="P349" s="48"/>
    </row>
    <row r="350" spans="1:16" x14ac:dyDescent="0.25">
      <c r="A350" s="153">
        <v>347</v>
      </c>
      <c r="B350" s="201" t="s">
        <v>88</v>
      </c>
      <c r="C350" s="201" t="s">
        <v>66</v>
      </c>
      <c r="D350" s="160" t="s">
        <v>747</v>
      </c>
      <c r="E350" s="201" t="s">
        <v>1177</v>
      </c>
      <c r="F350" s="217">
        <v>940</v>
      </c>
      <c r="G350" s="217">
        <v>1531014.5249999999</v>
      </c>
      <c r="H350" s="8">
        <v>575</v>
      </c>
      <c r="I350" s="8">
        <v>959750</v>
      </c>
      <c r="J350" s="46">
        <f t="shared" si="25"/>
        <v>0.61170212765957444</v>
      </c>
      <c r="K350" s="46">
        <f t="shared" si="26"/>
        <v>0.62687191031058309</v>
      </c>
      <c r="L350" s="50">
        <f t="shared" si="27"/>
        <v>0.18351063829787231</v>
      </c>
      <c r="M350" s="50">
        <f t="shared" si="28"/>
        <v>0.43881033721740814</v>
      </c>
      <c r="N350" s="47">
        <f t="shared" si="29"/>
        <v>0.62232097551528043</v>
      </c>
      <c r="O350" s="48"/>
      <c r="P350" s="48"/>
    </row>
    <row r="351" spans="1:16" x14ac:dyDescent="0.25">
      <c r="A351" s="153">
        <v>348</v>
      </c>
      <c r="B351" s="201" t="s">
        <v>88</v>
      </c>
      <c r="C351" s="201" t="s">
        <v>66</v>
      </c>
      <c r="D351" s="160" t="s">
        <v>1178</v>
      </c>
      <c r="E351" s="201" t="s">
        <v>1440</v>
      </c>
      <c r="F351" s="217">
        <v>578</v>
      </c>
      <c r="G351" s="217">
        <v>1036781.575</v>
      </c>
      <c r="H351" s="8">
        <v>347</v>
      </c>
      <c r="I351" s="8">
        <v>565225</v>
      </c>
      <c r="J351" s="46">
        <f t="shared" si="25"/>
        <v>0.60034602076124566</v>
      </c>
      <c r="K351" s="46">
        <f t="shared" si="26"/>
        <v>0.54517268982138312</v>
      </c>
      <c r="L351" s="50">
        <f t="shared" si="27"/>
        <v>0.18010380622837369</v>
      </c>
      <c r="M351" s="50">
        <f t="shared" si="28"/>
        <v>0.38162088287496815</v>
      </c>
      <c r="N351" s="47">
        <f t="shared" si="29"/>
        <v>0.56172468910334183</v>
      </c>
      <c r="O351" s="48"/>
      <c r="P351" s="48"/>
    </row>
    <row r="352" spans="1:16" x14ac:dyDescent="0.25">
      <c r="A352" s="153">
        <v>349</v>
      </c>
      <c r="B352" s="201" t="s">
        <v>88</v>
      </c>
      <c r="C352" s="201" t="s">
        <v>66</v>
      </c>
      <c r="D352" s="160" t="s">
        <v>734</v>
      </c>
      <c r="E352" s="201" t="s">
        <v>1180</v>
      </c>
      <c r="F352" s="217">
        <v>757</v>
      </c>
      <c r="G352" s="217">
        <v>1358484.0249999999</v>
      </c>
      <c r="H352" s="8">
        <v>541</v>
      </c>
      <c r="I352" s="8">
        <v>842275</v>
      </c>
      <c r="J352" s="46">
        <f t="shared" si="25"/>
        <v>0.71466314398943198</v>
      </c>
      <c r="K352" s="46">
        <f t="shared" si="26"/>
        <v>0.62001097142088224</v>
      </c>
      <c r="L352" s="50">
        <f t="shared" si="27"/>
        <v>0.21439894319682959</v>
      </c>
      <c r="M352" s="50">
        <f t="shared" si="28"/>
        <v>0.43400767999461753</v>
      </c>
      <c r="N352" s="47">
        <f t="shared" si="29"/>
        <v>0.64840662319144715</v>
      </c>
      <c r="O352" s="48"/>
      <c r="P352" s="48"/>
    </row>
    <row r="353" spans="1:16" x14ac:dyDescent="0.25">
      <c r="A353" s="153">
        <v>350</v>
      </c>
      <c r="B353" s="201" t="s">
        <v>88</v>
      </c>
      <c r="C353" s="201" t="s">
        <v>66</v>
      </c>
      <c r="D353" s="160" t="s">
        <v>748</v>
      </c>
      <c r="E353" s="201" t="s">
        <v>1181</v>
      </c>
      <c r="F353" s="217">
        <v>879</v>
      </c>
      <c r="G353" s="217">
        <v>1487462.5</v>
      </c>
      <c r="H353" s="8">
        <v>377</v>
      </c>
      <c r="I353" s="8">
        <v>532775</v>
      </c>
      <c r="J353" s="46">
        <f t="shared" si="25"/>
        <v>0.42889647326507396</v>
      </c>
      <c r="K353" s="46">
        <f t="shared" si="26"/>
        <v>0.35817709690160254</v>
      </c>
      <c r="L353" s="50">
        <f t="shared" si="27"/>
        <v>0.12866894197952219</v>
      </c>
      <c r="M353" s="50">
        <f t="shared" si="28"/>
        <v>0.25072396783112177</v>
      </c>
      <c r="N353" s="47">
        <f t="shared" si="29"/>
        <v>0.379392909810644</v>
      </c>
      <c r="O353" s="48"/>
      <c r="P353" s="48"/>
    </row>
    <row r="354" spans="1:16" x14ac:dyDescent="0.25">
      <c r="A354" s="153">
        <v>351</v>
      </c>
      <c r="B354" s="201" t="s">
        <v>88</v>
      </c>
      <c r="C354" s="201" t="s">
        <v>66</v>
      </c>
      <c r="D354" s="160" t="s">
        <v>743</v>
      </c>
      <c r="E354" s="201" t="s">
        <v>744</v>
      </c>
      <c r="F354" s="217">
        <v>1231</v>
      </c>
      <c r="G354" s="217">
        <v>2144801.875</v>
      </c>
      <c r="H354" s="8">
        <v>642</v>
      </c>
      <c r="I354" s="8">
        <v>1153120</v>
      </c>
      <c r="J354" s="46">
        <f t="shared" si="25"/>
        <v>0.52152721364744115</v>
      </c>
      <c r="K354" s="46">
        <f t="shared" si="26"/>
        <v>0.53763474073799944</v>
      </c>
      <c r="L354" s="50">
        <f t="shared" si="27"/>
        <v>0.15645816409423233</v>
      </c>
      <c r="M354" s="50">
        <f t="shared" si="28"/>
        <v>0.37634431851659961</v>
      </c>
      <c r="N354" s="47">
        <f t="shared" si="29"/>
        <v>0.53280248261083196</v>
      </c>
      <c r="O354" s="48"/>
      <c r="P354" s="48"/>
    </row>
    <row r="355" spans="1:16" x14ac:dyDescent="0.25">
      <c r="A355" s="153">
        <v>352</v>
      </c>
      <c r="B355" s="201" t="s">
        <v>88</v>
      </c>
      <c r="C355" s="201" t="s">
        <v>66</v>
      </c>
      <c r="D355" s="160" t="s">
        <v>735</v>
      </c>
      <c r="E355" s="201" t="s">
        <v>736</v>
      </c>
      <c r="F355" s="217">
        <v>1235</v>
      </c>
      <c r="G355" s="217">
        <v>2132931.875</v>
      </c>
      <c r="H355" s="8">
        <v>1252</v>
      </c>
      <c r="I355" s="8">
        <v>1742530</v>
      </c>
      <c r="J355" s="46">
        <f t="shared" si="25"/>
        <v>1.0137651821862348</v>
      </c>
      <c r="K355" s="46">
        <f t="shared" si="26"/>
        <v>0.81696467684885621</v>
      </c>
      <c r="L355" s="50">
        <f t="shared" si="27"/>
        <v>0.3</v>
      </c>
      <c r="M355" s="50">
        <f t="shared" si="28"/>
        <v>0.57187527379419933</v>
      </c>
      <c r="N355" s="47">
        <f t="shared" si="29"/>
        <v>0.87187527379419927</v>
      </c>
      <c r="O355" s="48"/>
      <c r="P355" s="48"/>
    </row>
    <row r="356" spans="1:16" x14ac:dyDescent="0.25">
      <c r="A356" s="153">
        <v>353</v>
      </c>
      <c r="B356" s="201" t="s">
        <v>88</v>
      </c>
      <c r="C356" s="201" t="s">
        <v>66</v>
      </c>
      <c r="D356" s="160" t="s">
        <v>746</v>
      </c>
      <c r="E356" s="201" t="s">
        <v>1362</v>
      </c>
      <c r="F356" s="217">
        <v>1235</v>
      </c>
      <c r="G356" s="217">
        <v>2131561.875</v>
      </c>
      <c r="H356" s="8">
        <v>463</v>
      </c>
      <c r="I356" s="8">
        <v>770250</v>
      </c>
      <c r="J356" s="46">
        <f t="shared" si="25"/>
        <v>0.37489878542510119</v>
      </c>
      <c r="K356" s="46">
        <f t="shared" si="26"/>
        <v>0.36135474603569739</v>
      </c>
      <c r="L356" s="50">
        <f t="shared" si="27"/>
        <v>0.11246963562753035</v>
      </c>
      <c r="M356" s="50">
        <f t="shared" si="28"/>
        <v>0.25294832222498814</v>
      </c>
      <c r="N356" s="47">
        <f t="shared" si="29"/>
        <v>0.36541795785251852</v>
      </c>
      <c r="O356" s="48"/>
      <c r="P356" s="48"/>
    </row>
    <row r="357" spans="1:16" x14ac:dyDescent="0.25">
      <c r="A357" s="153">
        <v>354</v>
      </c>
      <c r="B357" s="201" t="s">
        <v>88</v>
      </c>
      <c r="C357" s="201" t="s">
        <v>66</v>
      </c>
      <c r="D357" s="160" t="s">
        <v>737</v>
      </c>
      <c r="E357" s="201" t="s">
        <v>738</v>
      </c>
      <c r="F357" s="217">
        <v>948</v>
      </c>
      <c r="G357" s="217">
        <v>1660034.5249999999</v>
      </c>
      <c r="H357" s="8">
        <v>459</v>
      </c>
      <c r="I357" s="8">
        <v>726110</v>
      </c>
      <c r="J357" s="46">
        <f t="shared" si="25"/>
        <v>0.48417721518987344</v>
      </c>
      <c r="K357" s="46">
        <f t="shared" si="26"/>
        <v>0.43740656538453621</v>
      </c>
      <c r="L357" s="50">
        <f t="shared" si="27"/>
        <v>0.14525316455696202</v>
      </c>
      <c r="M357" s="50">
        <f t="shared" si="28"/>
        <v>0.30618459576917534</v>
      </c>
      <c r="N357" s="47">
        <f t="shared" si="29"/>
        <v>0.45143776032613736</v>
      </c>
      <c r="O357" s="48"/>
      <c r="P357" s="48"/>
    </row>
    <row r="358" spans="1:16" x14ac:dyDescent="0.25">
      <c r="A358" s="153">
        <v>355</v>
      </c>
      <c r="B358" s="201" t="s">
        <v>88</v>
      </c>
      <c r="C358" s="201" t="s">
        <v>66</v>
      </c>
      <c r="D358" s="160" t="s">
        <v>745</v>
      </c>
      <c r="E358" s="201" t="s">
        <v>1183</v>
      </c>
      <c r="F358" s="217">
        <v>1464</v>
      </c>
      <c r="G358" s="217">
        <v>2444622.4500000002</v>
      </c>
      <c r="H358" s="8">
        <v>730</v>
      </c>
      <c r="I358" s="8">
        <v>1639420</v>
      </c>
      <c r="J358" s="46">
        <f t="shared" si="25"/>
        <v>0.49863387978142076</v>
      </c>
      <c r="K358" s="46">
        <f t="shared" si="26"/>
        <v>0.67062298311135937</v>
      </c>
      <c r="L358" s="50">
        <f t="shared" si="27"/>
        <v>0.14959016393442623</v>
      </c>
      <c r="M358" s="50">
        <f t="shared" si="28"/>
        <v>0.46943608817795152</v>
      </c>
      <c r="N358" s="47">
        <f t="shared" si="29"/>
        <v>0.61902625211237772</v>
      </c>
      <c r="O358" s="48"/>
      <c r="P358" s="48"/>
    </row>
    <row r="359" spans="1:16" x14ac:dyDescent="0.25">
      <c r="A359" s="153">
        <v>356</v>
      </c>
      <c r="B359" s="201" t="s">
        <v>88</v>
      </c>
      <c r="C359" s="201" t="s">
        <v>66</v>
      </c>
      <c r="D359" s="160" t="s">
        <v>1186</v>
      </c>
      <c r="E359" s="201" t="s">
        <v>1400</v>
      </c>
      <c r="F359" s="217">
        <v>288</v>
      </c>
      <c r="G359" s="217">
        <v>536590.19999999995</v>
      </c>
      <c r="H359" s="8">
        <v>90</v>
      </c>
      <c r="I359" s="8">
        <v>121380</v>
      </c>
      <c r="J359" s="46">
        <f t="shared" si="25"/>
        <v>0.3125</v>
      </c>
      <c r="K359" s="46">
        <f t="shared" si="26"/>
        <v>0.22620614390646718</v>
      </c>
      <c r="L359" s="50">
        <f t="shared" si="27"/>
        <v>9.375E-2</v>
      </c>
      <c r="M359" s="50">
        <f t="shared" si="28"/>
        <v>0.15834430073452702</v>
      </c>
      <c r="N359" s="47">
        <f t="shared" si="29"/>
        <v>0.25209430073452699</v>
      </c>
      <c r="O359" s="48"/>
      <c r="P359" s="48"/>
    </row>
    <row r="360" spans="1:16" x14ac:dyDescent="0.25">
      <c r="A360" s="153">
        <v>357</v>
      </c>
      <c r="B360" s="201" t="s">
        <v>88</v>
      </c>
      <c r="C360" s="201" t="s">
        <v>66</v>
      </c>
      <c r="D360" s="160" t="s">
        <v>739</v>
      </c>
      <c r="E360" s="201" t="s">
        <v>1373</v>
      </c>
      <c r="F360" s="217">
        <v>579</v>
      </c>
      <c r="G360" s="217">
        <v>1039551.575</v>
      </c>
      <c r="H360" s="8">
        <v>290</v>
      </c>
      <c r="I360" s="8">
        <v>515420</v>
      </c>
      <c r="J360" s="46">
        <f t="shared" si="25"/>
        <v>0.50086355785837655</v>
      </c>
      <c r="K360" s="46">
        <f t="shared" si="26"/>
        <v>0.49580993612558377</v>
      </c>
      <c r="L360" s="50">
        <f t="shared" si="27"/>
        <v>0.15025906735751296</v>
      </c>
      <c r="M360" s="50">
        <f t="shared" si="28"/>
        <v>0.3470669552879086</v>
      </c>
      <c r="N360" s="47">
        <f t="shared" si="29"/>
        <v>0.49732602264542158</v>
      </c>
      <c r="O360" s="48"/>
      <c r="P360" s="48"/>
    </row>
    <row r="361" spans="1:16" x14ac:dyDescent="0.25">
      <c r="A361" s="153">
        <v>358</v>
      </c>
      <c r="B361" s="201" t="s">
        <v>86</v>
      </c>
      <c r="C361" s="201" t="s">
        <v>66</v>
      </c>
      <c r="D361" s="160" t="s">
        <v>733</v>
      </c>
      <c r="E361" s="201" t="s">
        <v>1189</v>
      </c>
      <c r="F361" s="217">
        <v>1021</v>
      </c>
      <c r="G361" s="217">
        <v>1703754.2250000001</v>
      </c>
      <c r="H361" s="8">
        <v>728</v>
      </c>
      <c r="I361" s="8">
        <v>1311935</v>
      </c>
      <c r="J361" s="46">
        <f t="shared" si="25"/>
        <v>0.71302644466209597</v>
      </c>
      <c r="K361" s="46">
        <f t="shared" si="26"/>
        <v>0.77002597014836449</v>
      </c>
      <c r="L361" s="50">
        <f t="shared" si="27"/>
        <v>0.21390793339862879</v>
      </c>
      <c r="M361" s="50">
        <f t="shared" si="28"/>
        <v>0.53901817910385508</v>
      </c>
      <c r="N361" s="47">
        <f t="shared" si="29"/>
        <v>0.75292611250248387</v>
      </c>
      <c r="O361" s="48"/>
      <c r="P361" s="48"/>
    </row>
    <row r="362" spans="1:16" x14ac:dyDescent="0.25">
      <c r="A362" s="153">
        <v>359</v>
      </c>
      <c r="B362" s="201" t="s">
        <v>86</v>
      </c>
      <c r="C362" s="201" t="s">
        <v>66</v>
      </c>
      <c r="D362" s="160" t="s">
        <v>731</v>
      </c>
      <c r="E362" s="201" t="s">
        <v>732</v>
      </c>
      <c r="F362" s="217">
        <v>1268</v>
      </c>
      <c r="G362" s="217">
        <v>2487075.7999999998</v>
      </c>
      <c r="H362" s="8">
        <v>1487</v>
      </c>
      <c r="I362" s="8">
        <v>2303120</v>
      </c>
      <c r="J362" s="46">
        <f t="shared" si="25"/>
        <v>1.1727129337539433</v>
      </c>
      <c r="K362" s="46">
        <f t="shared" si="26"/>
        <v>0.92603530620176522</v>
      </c>
      <c r="L362" s="50">
        <f t="shared" si="27"/>
        <v>0.3</v>
      </c>
      <c r="M362" s="50">
        <f t="shared" si="28"/>
        <v>0.64822471434123563</v>
      </c>
      <c r="N362" s="47">
        <f t="shared" si="29"/>
        <v>0.94822471434123567</v>
      </c>
      <c r="O362" s="48"/>
      <c r="P362" s="48"/>
    </row>
    <row r="363" spans="1:16" x14ac:dyDescent="0.25">
      <c r="A363" s="153">
        <v>360</v>
      </c>
      <c r="B363" s="161" t="s">
        <v>98</v>
      </c>
      <c r="C363" s="197" t="s">
        <v>90</v>
      </c>
      <c r="D363" s="160" t="s">
        <v>809</v>
      </c>
      <c r="E363" s="202" t="s">
        <v>1246</v>
      </c>
      <c r="F363" s="217">
        <v>899</v>
      </c>
      <c r="G363" s="217">
        <v>1006405.4</v>
      </c>
      <c r="H363" s="8">
        <v>713</v>
      </c>
      <c r="I363" s="8">
        <v>732605</v>
      </c>
      <c r="J363" s="46">
        <f t="shared" si="25"/>
        <v>0.7931034482758621</v>
      </c>
      <c r="K363" s="46">
        <f t="shared" si="26"/>
        <v>0.72794223878369491</v>
      </c>
      <c r="L363" s="50">
        <f t="shared" si="27"/>
        <v>0.23793103448275862</v>
      </c>
      <c r="M363" s="50">
        <f t="shared" si="28"/>
        <v>0.50955956714858641</v>
      </c>
      <c r="N363" s="47">
        <f t="shared" si="29"/>
        <v>0.74749060163134506</v>
      </c>
      <c r="O363" s="48"/>
      <c r="P363" s="48"/>
    </row>
    <row r="364" spans="1:16" x14ac:dyDescent="0.25">
      <c r="A364" s="153">
        <v>361</v>
      </c>
      <c r="B364" s="161" t="s">
        <v>98</v>
      </c>
      <c r="C364" s="197" t="s">
        <v>90</v>
      </c>
      <c r="D364" s="160" t="s">
        <v>816</v>
      </c>
      <c r="E364" s="202" t="s">
        <v>1247</v>
      </c>
      <c r="F364" s="217">
        <v>923</v>
      </c>
      <c r="G364" s="217">
        <v>1282413.05</v>
      </c>
      <c r="H364" s="8">
        <v>821</v>
      </c>
      <c r="I364" s="8">
        <v>1105000</v>
      </c>
      <c r="J364" s="46">
        <f t="shared" si="25"/>
        <v>0.88949079089924166</v>
      </c>
      <c r="K364" s="46">
        <f t="shared" si="26"/>
        <v>0.86165685852931706</v>
      </c>
      <c r="L364" s="50">
        <f t="shared" si="27"/>
        <v>0.2668472372697725</v>
      </c>
      <c r="M364" s="50">
        <f t="shared" si="28"/>
        <v>0.60315980097052191</v>
      </c>
      <c r="N364" s="47">
        <f t="shared" si="29"/>
        <v>0.87000703824029446</v>
      </c>
      <c r="O364" s="48"/>
      <c r="P364" s="48"/>
    </row>
    <row r="365" spans="1:16" x14ac:dyDescent="0.25">
      <c r="A365" s="153">
        <v>362</v>
      </c>
      <c r="B365" s="161" t="s">
        <v>98</v>
      </c>
      <c r="C365" s="197" t="s">
        <v>90</v>
      </c>
      <c r="D365" s="160" t="s">
        <v>814</v>
      </c>
      <c r="E365" s="202" t="s">
        <v>1441</v>
      </c>
      <c r="F365" s="217">
        <v>712</v>
      </c>
      <c r="G365" s="217">
        <v>828459.42500000005</v>
      </c>
      <c r="H365" s="8">
        <v>633</v>
      </c>
      <c r="I365" s="8">
        <v>694610</v>
      </c>
      <c r="J365" s="46">
        <f t="shared" si="25"/>
        <v>0.8890449438202247</v>
      </c>
      <c r="K365" s="46">
        <f t="shared" si="26"/>
        <v>0.83843575079129551</v>
      </c>
      <c r="L365" s="50">
        <f t="shared" si="27"/>
        <v>0.26671348314606741</v>
      </c>
      <c r="M365" s="50">
        <f t="shared" si="28"/>
        <v>0.58690502555390678</v>
      </c>
      <c r="N365" s="47">
        <f t="shared" si="29"/>
        <v>0.85361850869997413</v>
      </c>
      <c r="O365" s="48"/>
      <c r="P365" s="48"/>
    </row>
    <row r="366" spans="1:16" x14ac:dyDescent="0.25">
      <c r="A366" s="153">
        <v>363</v>
      </c>
      <c r="B366" s="161" t="s">
        <v>98</v>
      </c>
      <c r="C366" s="197" t="s">
        <v>90</v>
      </c>
      <c r="D366" s="160" t="s">
        <v>812</v>
      </c>
      <c r="E366" s="202" t="s">
        <v>1248</v>
      </c>
      <c r="F366" s="217">
        <v>1193</v>
      </c>
      <c r="G366" s="217">
        <v>1343880.0249999999</v>
      </c>
      <c r="H366" s="8">
        <v>1033</v>
      </c>
      <c r="I366" s="8">
        <v>1064890</v>
      </c>
      <c r="J366" s="46">
        <f t="shared" si="25"/>
        <v>0.86588432523051129</v>
      </c>
      <c r="K366" s="46">
        <f t="shared" si="26"/>
        <v>0.79239960427271039</v>
      </c>
      <c r="L366" s="50">
        <f t="shared" si="27"/>
        <v>0.2597652975691534</v>
      </c>
      <c r="M366" s="50">
        <f t="shared" si="28"/>
        <v>0.55467972299089718</v>
      </c>
      <c r="N366" s="47">
        <f t="shared" si="29"/>
        <v>0.81444502056005064</v>
      </c>
      <c r="O366" s="48"/>
      <c r="P366" s="48"/>
    </row>
    <row r="367" spans="1:16" x14ac:dyDescent="0.25">
      <c r="A367" s="153">
        <v>364</v>
      </c>
      <c r="B367" s="161" t="s">
        <v>98</v>
      </c>
      <c r="C367" s="197" t="s">
        <v>90</v>
      </c>
      <c r="D367" s="160" t="s">
        <v>813</v>
      </c>
      <c r="E367" s="202" t="s">
        <v>1249</v>
      </c>
      <c r="F367" s="217">
        <v>739</v>
      </c>
      <c r="G367" s="217">
        <v>801705.8</v>
      </c>
      <c r="H367" s="8">
        <v>648</v>
      </c>
      <c r="I367" s="8">
        <v>653020</v>
      </c>
      <c r="J367" s="46">
        <f t="shared" si="25"/>
        <v>0.87686062246278751</v>
      </c>
      <c r="K367" s="46">
        <f t="shared" si="26"/>
        <v>0.81453820092108598</v>
      </c>
      <c r="L367" s="50">
        <f t="shared" si="27"/>
        <v>0.26305818673883624</v>
      </c>
      <c r="M367" s="50">
        <f t="shared" si="28"/>
        <v>0.57017674064476009</v>
      </c>
      <c r="N367" s="47">
        <f t="shared" si="29"/>
        <v>0.83323492738359639</v>
      </c>
      <c r="O367" s="48"/>
      <c r="P367" s="48"/>
    </row>
    <row r="368" spans="1:16" x14ac:dyDescent="0.25">
      <c r="A368" s="153">
        <v>365</v>
      </c>
      <c r="B368" s="161" t="s">
        <v>98</v>
      </c>
      <c r="C368" s="197" t="s">
        <v>90</v>
      </c>
      <c r="D368" s="160" t="s">
        <v>810</v>
      </c>
      <c r="E368" s="202" t="s">
        <v>1442</v>
      </c>
      <c r="F368" s="217">
        <v>583</v>
      </c>
      <c r="G368" s="217">
        <v>596235.5</v>
      </c>
      <c r="H368" s="8">
        <v>330</v>
      </c>
      <c r="I368" s="8">
        <v>326860</v>
      </c>
      <c r="J368" s="46">
        <f t="shared" si="25"/>
        <v>0.56603773584905659</v>
      </c>
      <c r="K368" s="46">
        <f t="shared" si="26"/>
        <v>0.54820620375673701</v>
      </c>
      <c r="L368" s="50">
        <f t="shared" si="27"/>
        <v>0.16981132075471697</v>
      </c>
      <c r="M368" s="50">
        <f t="shared" si="28"/>
        <v>0.38374434262971591</v>
      </c>
      <c r="N368" s="47">
        <f t="shared" si="29"/>
        <v>0.55355566338443285</v>
      </c>
      <c r="O368" s="48"/>
      <c r="P368" s="48"/>
    </row>
    <row r="369" spans="1:16" x14ac:dyDescent="0.25">
      <c r="A369" s="153">
        <v>366</v>
      </c>
      <c r="B369" s="161" t="s">
        <v>99</v>
      </c>
      <c r="C369" s="197" t="s">
        <v>90</v>
      </c>
      <c r="D369" s="160" t="s">
        <v>821</v>
      </c>
      <c r="E369" s="202" t="s">
        <v>326</v>
      </c>
      <c r="F369" s="217">
        <v>644</v>
      </c>
      <c r="G369" s="217">
        <v>964544.32499999995</v>
      </c>
      <c r="H369" s="8">
        <v>634</v>
      </c>
      <c r="I369" s="8">
        <v>742895</v>
      </c>
      <c r="J369" s="46">
        <f t="shared" si="25"/>
        <v>0.98447204968944102</v>
      </c>
      <c r="K369" s="46">
        <f t="shared" si="26"/>
        <v>0.77020306972414154</v>
      </c>
      <c r="L369" s="50">
        <f t="shared" si="27"/>
        <v>0.29534161490683231</v>
      </c>
      <c r="M369" s="50">
        <f t="shared" si="28"/>
        <v>0.53914214880689904</v>
      </c>
      <c r="N369" s="47">
        <f t="shared" si="29"/>
        <v>0.83448376371373134</v>
      </c>
      <c r="O369" s="48"/>
      <c r="P369" s="48"/>
    </row>
    <row r="370" spans="1:16" x14ac:dyDescent="0.25">
      <c r="A370" s="153">
        <v>367</v>
      </c>
      <c r="B370" s="161" t="s">
        <v>99</v>
      </c>
      <c r="C370" s="197" t="s">
        <v>90</v>
      </c>
      <c r="D370" s="160" t="s">
        <v>822</v>
      </c>
      <c r="E370" s="202" t="s">
        <v>1218</v>
      </c>
      <c r="F370" s="217">
        <v>773</v>
      </c>
      <c r="G370" s="217">
        <v>1200150.3999999999</v>
      </c>
      <c r="H370" s="8">
        <v>674</v>
      </c>
      <c r="I370" s="8">
        <v>778905</v>
      </c>
      <c r="J370" s="46">
        <f t="shared" si="25"/>
        <v>0.87192755498059504</v>
      </c>
      <c r="K370" s="46">
        <f t="shared" si="26"/>
        <v>0.64900615789487726</v>
      </c>
      <c r="L370" s="50">
        <f t="shared" si="27"/>
        <v>0.26157826649417848</v>
      </c>
      <c r="M370" s="50">
        <f t="shared" si="28"/>
        <v>0.45430431052641407</v>
      </c>
      <c r="N370" s="47">
        <f t="shared" si="29"/>
        <v>0.71588257702059255</v>
      </c>
      <c r="O370" s="48"/>
      <c r="P370" s="48"/>
    </row>
    <row r="371" spans="1:16" x14ac:dyDescent="0.25">
      <c r="A371" s="153">
        <v>368</v>
      </c>
      <c r="B371" s="161" t="s">
        <v>99</v>
      </c>
      <c r="C371" s="197" t="s">
        <v>90</v>
      </c>
      <c r="D371" s="160" t="s">
        <v>817</v>
      </c>
      <c r="E371" s="202" t="s">
        <v>818</v>
      </c>
      <c r="F371" s="217">
        <v>886</v>
      </c>
      <c r="G371" s="217">
        <v>1526611.9750000001</v>
      </c>
      <c r="H371" s="8">
        <v>447</v>
      </c>
      <c r="I371" s="8">
        <v>812595</v>
      </c>
      <c r="J371" s="46">
        <f t="shared" si="25"/>
        <v>0.50451467268623029</v>
      </c>
      <c r="K371" s="46">
        <f t="shared" si="26"/>
        <v>0.53228653600729159</v>
      </c>
      <c r="L371" s="50">
        <f t="shared" si="27"/>
        <v>0.15135440180586909</v>
      </c>
      <c r="M371" s="50">
        <f t="shared" si="28"/>
        <v>0.37260057520510409</v>
      </c>
      <c r="N371" s="47">
        <f t="shared" si="29"/>
        <v>0.52395497701097316</v>
      </c>
      <c r="O371" s="48"/>
      <c r="P371" s="48"/>
    </row>
    <row r="372" spans="1:16" x14ac:dyDescent="0.25">
      <c r="A372" s="153">
        <v>369</v>
      </c>
      <c r="B372" s="161" t="s">
        <v>99</v>
      </c>
      <c r="C372" s="197" t="s">
        <v>90</v>
      </c>
      <c r="D372" s="160" t="s">
        <v>824</v>
      </c>
      <c r="E372" s="202" t="s">
        <v>825</v>
      </c>
      <c r="F372" s="217">
        <v>621</v>
      </c>
      <c r="G372" s="217">
        <v>1105906.7749999999</v>
      </c>
      <c r="H372" s="8">
        <v>580</v>
      </c>
      <c r="I372" s="8">
        <v>681700</v>
      </c>
      <c r="J372" s="46">
        <f t="shared" si="25"/>
        <v>0.93397745571658619</v>
      </c>
      <c r="K372" s="46">
        <f t="shared" si="26"/>
        <v>0.61641723824325068</v>
      </c>
      <c r="L372" s="50">
        <f t="shared" si="27"/>
        <v>0.28019323671497587</v>
      </c>
      <c r="M372" s="50">
        <f t="shared" si="28"/>
        <v>0.43149206677027546</v>
      </c>
      <c r="N372" s="47">
        <f t="shared" si="29"/>
        <v>0.71168530348525127</v>
      </c>
      <c r="O372" s="48"/>
      <c r="P372" s="48"/>
    </row>
    <row r="373" spans="1:16" x14ac:dyDescent="0.25">
      <c r="A373" s="153">
        <v>370</v>
      </c>
      <c r="B373" s="161" t="s">
        <v>99</v>
      </c>
      <c r="C373" s="197" t="s">
        <v>90</v>
      </c>
      <c r="D373" s="160" t="s">
        <v>819</v>
      </c>
      <c r="E373" s="202" t="s">
        <v>820</v>
      </c>
      <c r="F373" s="217">
        <v>679</v>
      </c>
      <c r="G373" s="217">
        <v>1586461.575</v>
      </c>
      <c r="H373" s="8">
        <v>595</v>
      </c>
      <c r="I373" s="8">
        <v>1105680</v>
      </c>
      <c r="J373" s="46">
        <f t="shared" si="25"/>
        <v>0.87628865979381443</v>
      </c>
      <c r="K373" s="46">
        <f t="shared" si="26"/>
        <v>0.69694722987539115</v>
      </c>
      <c r="L373" s="50">
        <f t="shared" si="27"/>
        <v>0.26288659793814434</v>
      </c>
      <c r="M373" s="50">
        <f t="shared" si="28"/>
        <v>0.48786306091277376</v>
      </c>
      <c r="N373" s="47">
        <f t="shared" si="29"/>
        <v>0.75074965885091816</v>
      </c>
      <c r="O373" s="48"/>
      <c r="P373" s="48"/>
    </row>
    <row r="374" spans="1:16" x14ac:dyDescent="0.25">
      <c r="A374" s="153">
        <v>371</v>
      </c>
      <c r="B374" s="161" t="s">
        <v>99</v>
      </c>
      <c r="C374" s="197" t="s">
        <v>90</v>
      </c>
      <c r="D374" s="160" t="s">
        <v>823</v>
      </c>
      <c r="E374" s="202" t="s">
        <v>1443</v>
      </c>
      <c r="F374" s="217">
        <v>649</v>
      </c>
      <c r="G374" s="217">
        <v>1192797.95</v>
      </c>
      <c r="H374" s="8">
        <v>490</v>
      </c>
      <c r="I374" s="8">
        <v>785970</v>
      </c>
      <c r="J374" s="46">
        <f t="shared" si="25"/>
        <v>0.75500770416024654</v>
      </c>
      <c r="K374" s="46">
        <f t="shared" si="26"/>
        <v>0.65892970389494721</v>
      </c>
      <c r="L374" s="50">
        <f t="shared" si="27"/>
        <v>0.22650231124807396</v>
      </c>
      <c r="M374" s="50">
        <f t="shared" si="28"/>
        <v>0.46125079272646302</v>
      </c>
      <c r="N374" s="47">
        <f t="shared" si="29"/>
        <v>0.68775310397453704</v>
      </c>
      <c r="O374" s="48"/>
      <c r="P374" s="48"/>
    </row>
    <row r="375" spans="1:16" x14ac:dyDescent="0.25">
      <c r="A375" s="153">
        <v>372</v>
      </c>
      <c r="B375" s="161" t="s">
        <v>100</v>
      </c>
      <c r="C375" s="197" t="s">
        <v>90</v>
      </c>
      <c r="D375" s="160" t="s">
        <v>827</v>
      </c>
      <c r="E375" s="202" t="s">
        <v>1089</v>
      </c>
      <c r="F375" s="217">
        <v>350</v>
      </c>
      <c r="G375" s="217">
        <v>505217.94999999995</v>
      </c>
      <c r="H375" s="8">
        <v>322</v>
      </c>
      <c r="I375" s="8">
        <v>431025</v>
      </c>
      <c r="J375" s="46">
        <f t="shared" si="25"/>
        <v>0.92</v>
      </c>
      <c r="K375" s="46">
        <f t="shared" si="26"/>
        <v>0.85314664690753772</v>
      </c>
      <c r="L375" s="50">
        <f t="shared" si="27"/>
        <v>0.27600000000000002</v>
      </c>
      <c r="M375" s="50">
        <f t="shared" si="28"/>
        <v>0.5972026528352764</v>
      </c>
      <c r="N375" s="47">
        <f t="shared" si="29"/>
        <v>0.87320265283527643</v>
      </c>
      <c r="O375" s="48"/>
      <c r="P375" s="48"/>
    </row>
    <row r="376" spans="1:16" x14ac:dyDescent="0.25">
      <c r="A376" s="153">
        <v>373</v>
      </c>
      <c r="B376" s="161" t="s">
        <v>100</v>
      </c>
      <c r="C376" s="197" t="s">
        <v>90</v>
      </c>
      <c r="D376" s="160" t="s">
        <v>826</v>
      </c>
      <c r="E376" s="202" t="s">
        <v>1250</v>
      </c>
      <c r="F376" s="217">
        <v>1009</v>
      </c>
      <c r="G376" s="217">
        <v>1252801</v>
      </c>
      <c r="H376" s="8">
        <v>801</v>
      </c>
      <c r="I376" s="8">
        <v>913090</v>
      </c>
      <c r="J376" s="46">
        <f t="shared" si="25"/>
        <v>0.79385530227948464</v>
      </c>
      <c r="K376" s="46">
        <f t="shared" si="26"/>
        <v>0.72883881797667782</v>
      </c>
      <c r="L376" s="50">
        <f t="shared" si="27"/>
        <v>0.23815659068384537</v>
      </c>
      <c r="M376" s="50">
        <f t="shared" si="28"/>
        <v>0.51018717258367441</v>
      </c>
      <c r="N376" s="47">
        <f t="shared" si="29"/>
        <v>0.74834376326751983</v>
      </c>
      <c r="O376" s="48"/>
      <c r="P376" s="48"/>
    </row>
    <row r="377" spans="1:16" x14ac:dyDescent="0.25">
      <c r="A377" s="153">
        <v>374</v>
      </c>
      <c r="B377" s="161" t="s">
        <v>100</v>
      </c>
      <c r="C377" s="197" t="s">
        <v>90</v>
      </c>
      <c r="D377" s="160" t="s">
        <v>828</v>
      </c>
      <c r="E377" s="202" t="s">
        <v>1251</v>
      </c>
      <c r="F377" s="217">
        <v>630</v>
      </c>
      <c r="G377" s="217">
        <v>814406.67500000005</v>
      </c>
      <c r="H377" s="8">
        <v>369</v>
      </c>
      <c r="I377" s="8">
        <v>493410</v>
      </c>
      <c r="J377" s="46">
        <f t="shared" si="25"/>
        <v>0.58571428571428574</v>
      </c>
      <c r="K377" s="46">
        <f t="shared" si="26"/>
        <v>0.60585210699556213</v>
      </c>
      <c r="L377" s="50">
        <f t="shared" si="27"/>
        <v>0.17571428571428571</v>
      </c>
      <c r="M377" s="50">
        <f t="shared" si="28"/>
        <v>0.42409647489689345</v>
      </c>
      <c r="N377" s="47">
        <f t="shared" si="29"/>
        <v>0.59981076061117911</v>
      </c>
      <c r="O377" s="48"/>
      <c r="P377" s="48"/>
    </row>
    <row r="378" spans="1:16" x14ac:dyDescent="0.25">
      <c r="A378" s="153">
        <v>375</v>
      </c>
      <c r="B378" s="161" t="s">
        <v>89</v>
      </c>
      <c r="C378" s="197" t="s">
        <v>90</v>
      </c>
      <c r="D378" s="160" t="s">
        <v>776</v>
      </c>
      <c r="E378" s="202" t="s">
        <v>1295</v>
      </c>
      <c r="F378" s="217">
        <v>1119</v>
      </c>
      <c r="G378" s="217">
        <v>1912029.45</v>
      </c>
      <c r="H378" s="8">
        <v>940</v>
      </c>
      <c r="I378" s="8">
        <v>1226130</v>
      </c>
      <c r="J378" s="46">
        <f t="shared" si="25"/>
        <v>0.84003574620196608</v>
      </c>
      <c r="K378" s="46">
        <f t="shared" si="26"/>
        <v>0.64127150342794148</v>
      </c>
      <c r="L378" s="50">
        <f t="shared" si="27"/>
        <v>0.25201072386058981</v>
      </c>
      <c r="M378" s="50">
        <f t="shared" si="28"/>
        <v>0.44889005239955898</v>
      </c>
      <c r="N378" s="47">
        <f t="shared" si="29"/>
        <v>0.70090077626014879</v>
      </c>
      <c r="O378" s="48"/>
      <c r="P378" s="48"/>
    </row>
    <row r="379" spans="1:16" x14ac:dyDescent="0.25">
      <c r="A379" s="153">
        <v>376</v>
      </c>
      <c r="B379" s="161" t="s">
        <v>89</v>
      </c>
      <c r="C379" s="197" t="s">
        <v>90</v>
      </c>
      <c r="D379" s="160" t="s">
        <v>770</v>
      </c>
      <c r="E379" s="202" t="s">
        <v>1058</v>
      </c>
      <c r="F379" s="217">
        <v>937</v>
      </c>
      <c r="G379" s="217">
        <v>1472891.55</v>
      </c>
      <c r="H379" s="8">
        <v>1160</v>
      </c>
      <c r="I379" s="8">
        <v>1434735</v>
      </c>
      <c r="J379" s="46">
        <f t="shared" si="25"/>
        <v>1.2379935965848452</v>
      </c>
      <c r="K379" s="46">
        <f t="shared" si="26"/>
        <v>0.97409412118631544</v>
      </c>
      <c r="L379" s="50">
        <f t="shared" si="27"/>
        <v>0.3</v>
      </c>
      <c r="M379" s="50">
        <f t="shared" si="28"/>
        <v>0.68186588483042077</v>
      </c>
      <c r="N379" s="47">
        <f t="shared" si="29"/>
        <v>0.9818658848304207</v>
      </c>
      <c r="O379" s="48"/>
      <c r="P379" s="48"/>
    </row>
    <row r="380" spans="1:16" x14ac:dyDescent="0.25">
      <c r="A380" s="153">
        <v>377</v>
      </c>
      <c r="B380" s="161" t="s">
        <v>89</v>
      </c>
      <c r="C380" s="197" t="s">
        <v>90</v>
      </c>
      <c r="D380" s="160" t="s">
        <v>778</v>
      </c>
      <c r="E380" s="202" t="s">
        <v>779</v>
      </c>
      <c r="F380" s="217">
        <v>817</v>
      </c>
      <c r="G380" s="217">
        <v>1298299.7</v>
      </c>
      <c r="H380" s="8">
        <v>671</v>
      </c>
      <c r="I380" s="8">
        <v>1076955</v>
      </c>
      <c r="J380" s="46">
        <f t="shared" si="25"/>
        <v>0.82129742962056307</v>
      </c>
      <c r="K380" s="46">
        <f t="shared" si="26"/>
        <v>0.82951186078222161</v>
      </c>
      <c r="L380" s="50">
        <f t="shared" si="27"/>
        <v>0.2463892288861689</v>
      </c>
      <c r="M380" s="50">
        <f t="shared" si="28"/>
        <v>0.58065830254755513</v>
      </c>
      <c r="N380" s="47">
        <f t="shared" si="29"/>
        <v>0.827047531433724</v>
      </c>
      <c r="O380" s="48"/>
      <c r="P380" s="48"/>
    </row>
    <row r="381" spans="1:16" x14ac:dyDescent="0.25">
      <c r="A381" s="153">
        <v>378</v>
      </c>
      <c r="B381" s="161" t="s">
        <v>89</v>
      </c>
      <c r="C381" s="197" t="s">
        <v>90</v>
      </c>
      <c r="D381" s="160" t="s">
        <v>774</v>
      </c>
      <c r="E381" s="202" t="s">
        <v>775</v>
      </c>
      <c r="F381" s="217">
        <v>820</v>
      </c>
      <c r="G381" s="217">
        <v>1232191.8999999999</v>
      </c>
      <c r="H381" s="8">
        <v>918</v>
      </c>
      <c r="I381" s="8">
        <v>1142885</v>
      </c>
      <c r="J381" s="46">
        <f t="shared" si="25"/>
        <v>1.1195121951219513</v>
      </c>
      <c r="K381" s="46">
        <f t="shared" si="26"/>
        <v>0.92752192251872467</v>
      </c>
      <c r="L381" s="50">
        <f t="shared" si="27"/>
        <v>0.3</v>
      </c>
      <c r="M381" s="50">
        <f t="shared" si="28"/>
        <v>0.64926534576310724</v>
      </c>
      <c r="N381" s="47">
        <f t="shared" si="29"/>
        <v>0.94926534576310728</v>
      </c>
      <c r="O381" s="48"/>
      <c r="P381" s="48"/>
    </row>
    <row r="382" spans="1:16" x14ac:dyDescent="0.25">
      <c r="A382" s="153">
        <v>379</v>
      </c>
      <c r="B382" s="161" t="s">
        <v>89</v>
      </c>
      <c r="C382" s="197" t="s">
        <v>90</v>
      </c>
      <c r="D382" s="160" t="s">
        <v>771</v>
      </c>
      <c r="E382" s="202" t="s">
        <v>772</v>
      </c>
      <c r="F382" s="217">
        <v>635</v>
      </c>
      <c r="G382" s="217">
        <v>1090793.8500000001</v>
      </c>
      <c r="H382" s="8">
        <v>521</v>
      </c>
      <c r="I382" s="8">
        <v>1000515</v>
      </c>
      <c r="J382" s="46">
        <f t="shared" si="25"/>
        <v>0.82047244094488192</v>
      </c>
      <c r="K382" s="46">
        <f t="shared" si="26"/>
        <v>0.91723564448039374</v>
      </c>
      <c r="L382" s="50">
        <f t="shared" si="27"/>
        <v>0.24614173228346456</v>
      </c>
      <c r="M382" s="50">
        <f t="shared" si="28"/>
        <v>0.6420649511362756</v>
      </c>
      <c r="N382" s="47">
        <f t="shared" si="29"/>
        <v>0.88820668341974018</v>
      </c>
      <c r="O382" s="48"/>
      <c r="P382" s="48"/>
    </row>
    <row r="383" spans="1:16" x14ac:dyDescent="0.25">
      <c r="A383" s="153">
        <v>380</v>
      </c>
      <c r="B383" s="161" t="s">
        <v>89</v>
      </c>
      <c r="C383" s="197" t="s">
        <v>90</v>
      </c>
      <c r="D383" s="160" t="s">
        <v>780</v>
      </c>
      <c r="E383" s="202" t="s">
        <v>1208</v>
      </c>
      <c r="F383" s="217">
        <v>825</v>
      </c>
      <c r="G383" s="217">
        <v>1315816.1499999999</v>
      </c>
      <c r="H383" s="8">
        <v>646</v>
      </c>
      <c r="I383" s="8">
        <v>742590</v>
      </c>
      <c r="J383" s="46">
        <f t="shared" si="25"/>
        <v>0.78303030303030308</v>
      </c>
      <c r="K383" s="46">
        <f t="shared" si="26"/>
        <v>0.56435695822702892</v>
      </c>
      <c r="L383" s="50">
        <f t="shared" si="27"/>
        <v>0.2349090909090909</v>
      </c>
      <c r="M383" s="50">
        <f t="shared" si="28"/>
        <v>0.39504987075892023</v>
      </c>
      <c r="N383" s="47">
        <f t="shared" si="29"/>
        <v>0.62995896166801113</v>
      </c>
      <c r="O383" s="48"/>
      <c r="P383" s="48"/>
    </row>
    <row r="384" spans="1:16" x14ac:dyDescent="0.25">
      <c r="A384" s="153">
        <v>381</v>
      </c>
      <c r="B384" s="161" t="s">
        <v>89</v>
      </c>
      <c r="C384" s="197" t="s">
        <v>90</v>
      </c>
      <c r="D384" s="160" t="s">
        <v>777</v>
      </c>
      <c r="E384" s="202" t="s">
        <v>1296</v>
      </c>
      <c r="F384" s="217">
        <v>647</v>
      </c>
      <c r="G384" s="217">
        <v>999732.95</v>
      </c>
      <c r="H384" s="8">
        <v>510</v>
      </c>
      <c r="I384" s="8">
        <v>699950</v>
      </c>
      <c r="J384" s="46">
        <f t="shared" si="25"/>
        <v>0.78825347758887176</v>
      </c>
      <c r="K384" s="46">
        <f t="shared" si="26"/>
        <v>0.70013697157826005</v>
      </c>
      <c r="L384" s="50">
        <f t="shared" si="27"/>
        <v>0.23647604327666152</v>
      </c>
      <c r="M384" s="50">
        <f t="shared" si="28"/>
        <v>0.490095880104782</v>
      </c>
      <c r="N384" s="47">
        <f t="shared" si="29"/>
        <v>0.7265719233814435</v>
      </c>
      <c r="O384" s="48"/>
      <c r="P384" s="48"/>
    </row>
    <row r="385" spans="1:16" x14ac:dyDescent="0.25">
      <c r="A385" s="153">
        <v>382</v>
      </c>
      <c r="B385" s="161" t="s">
        <v>89</v>
      </c>
      <c r="C385" s="197" t="s">
        <v>90</v>
      </c>
      <c r="D385" s="160" t="s">
        <v>773</v>
      </c>
      <c r="E385" s="202" t="s">
        <v>537</v>
      </c>
      <c r="F385" s="217">
        <v>707</v>
      </c>
      <c r="G385" s="217">
        <v>1183826.125</v>
      </c>
      <c r="H385" s="8">
        <v>585</v>
      </c>
      <c r="I385" s="8">
        <v>876410</v>
      </c>
      <c r="J385" s="46">
        <f t="shared" si="25"/>
        <v>0.82743988684582748</v>
      </c>
      <c r="K385" s="46">
        <f t="shared" si="26"/>
        <v>0.74031986749743339</v>
      </c>
      <c r="L385" s="50">
        <f t="shared" si="27"/>
        <v>0.24823196605374823</v>
      </c>
      <c r="M385" s="50">
        <f t="shared" si="28"/>
        <v>0.51822390724820333</v>
      </c>
      <c r="N385" s="47">
        <f t="shared" si="29"/>
        <v>0.76645587330195153</v>
      </c>
      <c r="O385" s="48"/>
      <c r="P385" s="48"/>
    </row>
    <row r="386" spans="1:16" x14ac:dyDescent="0.25">
      <c r="A386" s="153">
        <v>383</v>
      </c>
      <c r="B386" s="161" t="s">
        <v>92</v>
      </c>
      <c r="C386" s="197" t="s">
        <v>90</v>
      </c>
      <c r="D386" s="160" t="s">
        <v>781</v>
      </c>
      <c r="E386" s="202" t="s">
        <v>782</v>
      </c>
      <c r="F386" s="217">
        <v>1540</v>
      </c>
      <c r="G386" s="217">
        <v>2731772.4750000001</v>
      </c>
      <c r="H386" s="8">
        <v>1239</v>
      </c>
      <c r="I386" s="8">
        <v>2400740</v>
      </c>
      <c r="J386" s="46">
        <f t="shared" si="25"/>
        <v>0.80454545454545456</v>
      </c>
      <c r="K386" s="46">
        <f t="shared" si="26"/>
        <v>0.87882135938132988</v>
      </c>
      <c r="L386" s="50">
        <f t="shared" si="27"/>
        <v>0.24136363636363636</v>
      </c>
      <c r="M386" s="50">
        <f t="shared" si="28"/>
        <v>0.61517495156693092</v>
      </c>
      <c r="N386" s="47">
        <f t="shared" si="29"/>
        <v>0.85653858793056725</v>
      </c>
      <c r="O386" s="48"/>
      <c r="P386" s="48"/>
    </row>
    <row r="387" spans="1:16" x14ac:dyDescent="0.25">
      <c r="A387" s="153">
        <v>384</v>
      </c>
      <c r="B387" s="161" t="s">
        <v>92</v>
      </c>
      <c r="C387" s="197" t="s">
        <v>90</v>
      </c>
      <c r="D387" s="160" t="s">
        <v>783</v>
      </c>
      <c r="E387" s="202" t="s">
        <v>353</v>
      </c>
      <c r="F387" s="217">
        <v>933</v>
      </c>
      <c r="G387" s="217">
        <v>1391555.4</v>
      </c>
      <c r="H387" s="8">
        <v>999</v>
      </c>
      <c r="I387" s="8">
        <v>1469080</v>
      </c>
      <c r="J387" s="46">
        <f t="shared" si="25"/>
        <v>1.0707395498392283</v>
      </c>
      <c r="K387" s="46">
        <f t="shared" si="26"/>
        <v>1.0557107535927064</v>
      </c>
      <c r="L387" s="50">
        <f t="shared" si="27"/>
        <v>0.3</v>
      </c>
      <c r="M387" s="50">
        <f t="shared" si="28"/>
        <v>0.7</v>
      </c>
      <c r="N387" s="47">
        <f t="shared" si="29"/>
        <v>1</v>
      </c>
      <c r="O387" s="48"/>
      <c r="P387" s="48"/>
    </row>
    <row r="388" spans="1:16" x14ac:dyDescent="0.25">
      <c r="A388" s="153">
        <v>385</v>
      </c>
      <c r="B388" s="161" t="s">
        <v>92</v>
      </c>
      <c r="C388" s="197" t="s">
        <v>90</v>
      </c>
      <c r="D388" s="160" t="s">
        <v>786</v>
      </c>
      <c r="E388" s="202" t="s">
        <v>787</v>
      </c>
      <c r="F388" s="217">
        <v>752</v>
      </c>
      <c r="G388" s="217">
        <v>1095470.8</v>
      </c>
      <c r="H388" s="8">
        <v>713</v>
      </c>
      <c r="I388" s="8">
        <v>960715</v>
      </c>
      <c r="J388" s="46">
        <f t="shared" ref="J388:J451" si="30">IFERROR(H388/F388,0)</f>
        <v>0.94813829787234039</v>
      </c>
      <c r="K388" s="46">
        <f t="shared" ref="K388:K451" si="31">IFERROR(I388/G388,0)</f>
        <v>0.87698823190905673</v>
      </c>
      <c r="L388" s="50">
        <f t="shared" si="27"/>
        <v>0.2844414893617021</v>
      </c>
      <c r="M388" s="50">
        <f t="shared" si="28"/>
        <v>0.61389176233633969</v>
      </c>
      <c r="N388" s="47">
        <f t="shared" si="29"/>
        <v>0.89833325169804179</v>
      </c>
      <c r="O388" s="48"/>
      <c r="P388" s="48"/>
    </row>
    <row r="389" spans="1:16" x14ac:dyDescent="0.25">
      <c r="A389" s="153">
        <v>386</v>
      </c>
      <c r="B389" s="161" t="s">
        <v>92</v>
      </c>
      <c r="C389" s="197" t="s">
        <v>90</v>
      </c>
      <c r="D389" s="160" t="s">
        <v>784</v>
      </c>
      <c r="E389" s="202" t="s">
        <v>785</v>
      </c>
      <c r="F389" s="217">
        <v>818</v>
      </c>
      <c r="G389" s="217">
        <v>1249564.325</v>
      </c>
      <c r="H389" s="8">
        <v>636</v>
      </c>
      <c r="I389" s="8">
        <v>1030045</v>
      </c>
      <c r="J389" s="46">
        <f t="shared" si="30"/>
        <v>0.77750611246943768</v>
      </c>
      <c r="K389" s="46">
        <f t="shared" si="31"/>
        <v>0.82432330964634415</v>
      </c>
      <c r="L389" s="50">
        <f t="shared" ref="L389:L452" si="32">IF((J389*0.3)&gt;30%,30%,(J389*0.3))</f>
        <v>0.2332518337408313</v>
      </c>
      <c r="M389" s="50">
        <f t="shared" ref="M389:M452" si="33">IF((K389*0.7)&gt;70%,70%,(K389*0.7))</f>
        <v>0.57702631675244087</v>
      </c>
      <c r="N389" s="47">
        <f t="shared" ref="N389:N452" si="34">L389+M389</f>
        <v>0.81027815049327212</v>
      </c>
      <c r="O389" s="48"/>
      <c r="P389" s="48"/>
    </row>
    <row r="390" spans="1:16" x14ac:dyDescent="0.25">
      <c r="A390" s="153">
        <v>387</v>
      </c>
      <c r="B390" s="203" t="s">
        <v>104</v>
      </c>
      <c r="C390" s="204" t="s">
        <v>90</v>
      </c>
      <c r="D390" s="160" t="s">
        <v>756</v>
      </c>
      <c r="E390" s="205" t="s">
        <v>759</v>
      </c>
      <c r="F390" s="217">
        <v>999</v>
      </c>
      <c r="G390" s="217">
        <v>2345400.6</v>
      </c>
      <c r="H390" s="8">
        <v>1212</v>
      </c>
      <c r="I390" s="8">
        <v>2427725</v>
      </c>
      <c r="J390" s="46">
        <f t="shared" si="30"/>
        <v>1.2132132132132132</v>
      </c>
      <c r="K390" s="46">
        <f t="shared" si="31"/>
        <v>1.0351003576958238</v>
      </c>
      <c r="L390" s="50">
        <f t="shared" si="32"/>
        <v>0.3</v>
      </c>
      <c r="M390" s="50">
        <f t="shared" si="33"/>
        <v>0.7</v>
      </c>
      <c r="N390" s="47">
        <f t="shared" si="34"/>
        <v>1</v>
      </c>
      <c r="O390" s="48"/>
      <c r="P390" s="48"/>
    </row>
    <row r="391" spans="1:16" x14ac:dyDescent="0.25">
      <c r="A391" s="153">
        <v>388</v>
      </c>
      <c r="B391" s="203" t="s">
        <v>104</v>
      </c>
      <c r="C391" s="204" t="s">
        <v>90</v>
      </c>
      <c r="D391" s="160" t="s">
        <v>758</v>
      </c>
      <c r="E391" s="205" t="s">
        <v>1402</v>
      </c>
      <c r="F391" s="217">
        <v>970</v>
      </c>
      <c r="G391" s="217">
        <v>2273096.5750000002</v>
      </c>
      <c r="H391" s="8">
        <v>1363</v>
      </c>
      <c r="I391" s="8">
        <v>2645750</v>
      </c>
      <c r="J391" s="46">
        <f t="shared" si="30"/>
        <v>1.4051546391752576</v>
      </c>
      <c r="K391" s="46">
        <f t="shared" si="31"/>
        <v>1.1639408677565755</v>
      </c>
      <c r="L391" s="50">
        <f t="shared" si="32"/>
        <v>0.3</v>
      </c>
      <c r="M391" s="50">
        <f t="shared" si="33"/>
        <v>0.7</v>
      </c>
      <c r="N391" s="47">
        <f t="shared" si="34"/>
        <v>1</v>
      </c>
      <c r="O391" s="48"/>
      <c r="P391" s="48"/>
    </row>
    <row r="392" spans="1:16" x14ac:dyDescent="0.25">
      <c r="A392" s="153">
        <v>389</v>
      </c>
      <c r="B392" s="206" t="s">
        <v>104</v>
      </c>
      <c r="C392" s="207" t="s">
        <v>90</v>
      </c>
      <c r="D392" s="160" t="s">
        <v>761</v>
      </c>
      <c r="E392" s="207" t="s">
        <v>762</v>
      </c>
      <c r="F392" s="217">
        <v>572</v>
      </c>
      <c r="G392" s="217">
        <v>1493196.4750000001</v>
      </c>
      <c r="H392" s="8">
        <v>583</v>
      </c>
      <c r="I392" s="8">
        <v>1347850</v>
      </c>
      <c r="J392" s="46">
        <f t="shared" si="30"/>
        <v>1.0192307692307692</v>
      </c>
      <c r="K392" s="46">
        <f t="shared" si="31"/>
        <v>0.90266085044166733</v>
      </c>
      <c r="L392" s="50">
        <f t="shared" si="32"/>
        <v>0.3</v>
      </c>
      <c r="M392" s="50">
        <f t="shared" si="33"/>
        <v>0.63186259530916711</v>
      </c>
      <c r="N392" s="47">
        <f t="shared" si="34"/>
        <v>0.93186259530916704</v>
      </c>
      <c r="O392" s="48"/>
      <c r="P392" s="48"/>
    </row>
    <row r="393" spans="1:16" x14ac:dyDescent="0.25">
      <c r="A393" s="153">
        <v>390</v>
      </c>
      <c r="B393" s="206" t="s">
        <v>104</v>
      </c>
      <c r="C393" s="207" t="s">
        <v>90</v>
      </c>
      <c r="D393" s="160" t="s">
        <v>763</v>
      </c>
      <c r="E393" s="207" t="s">
        <v>764</v>
      </c>
      <c r="F393" s="217">
        <v>920</v>
      </c>
      <c r="G393" s="217">
        <v>2220805.7000000002</v>
      </c>
      <c r="H393" s="8">
        <v>815</v>
      </c>
      <c r="I393" s="8">
        <v>1937890</v>
      </c>
      <c r="J393" s="46">
        <f t="shared" si="30"/>
        <v>0.88586956521739135</v>
      </c>
      <c r="K393" s="46">
        <f t="shared" si="31"/>
        <v>0.87260673007098277</v>
      </c>
      <c r="L393" s="50">
        <f t="shared" si="32"/>
        <v>0.26576086956521738</v>
      </c>
      <c r="M393" s="50">
        <f t="shared" si="33"/>
        <v>0.61082471104968794</v>
      </c>
      <c r="N393" s="47">
        <f t="shared" si="34"/>
        <v>0.87658558061490532</v>
      </c>
      <c r="O393" s="48"/>
      <c r="P393" s="48"/>
    </row>
    <row r="394" spans="1:16" x14ac:dyDescent="0.25">
      <c r="A394" s="153">
        <v>391</v>
      </c>
      <c r="B394" s="206" t="s">
        <v>104</v>
      </c>
      <c r="C394" s="207" t="s">
        <v>90</v>
      </c>
      <c r="D394" s="160" t="s">
        <v>760</v>
      </c>
      <c r="E394" s="205" t="s">
        <v>1444</v>
      </c>
      <c r="F394" s="217">
        <v>712</v>
      </c>
      <c r="G394" s="217">
        <v>1593436.7749999999</v>
      </c>
      <c r="H394" s="8">
        <v>544</v>
      </c>
      <c r="I394" s="8">
        <v>1464090</v>
      </c>
      <c r="J394" s="46">
        <f t="shared" si="30"/>
        <v>0.7640449438202247</v>
      </c>
      <c r="K394" s="46">
        <f t="shared" si="31"/>
        <v>0.9188252856784983</v>
      </c>
      <c r="L394" s="50">
        <f t="shared" si="32"/>
        <v>0.2292134831460674</v>
      </c>
      <c r="M394" s="50">
        <f t="shared" si="33"/>
        <v>0.64317769997494878</v>
      </c>
      <c r="N394" s="47">
        <f t="shared" si="34"/>
        <v>0.87239118312101616</v>
      </c>
      <c r="O394" s="48"/>
      <c r="P394" s="48"/>
    </row>
    <row r="395" spans="1:16" x14ac:dyDescent="0.25">
      <c r="A395" s="153">
        <v>392</v>
      </c>
      <c r="B395" s="206" t="s">
        <v>104</v>
      </c>
      <c r="C395" s="207" t="s">
        <v>90</v>
      </c>
      <c r="D395" s="160" t="s">
        <v>769</v>
      </c>
      <c r="E395" s="208" t="s">
        <v>766</v>
      </c>
      <c r="F395" s="217">
        <v>804</v>
      </c>
      <c r="G395" s="217">
        <v>1638805.7</v>
      </c>
      <c r="H395" s="8">
        <v>1155</v>
      </c>
      <c r="I395" s="8">
        <v>1902375</v>
      </c>
      <c r="J395" s="46">
        <f t="shared" si="30"/>
        <v>1.4365671641791045</v>
      </c>
      <c r="K395" s="46">
        <f t="shared" si="31"/>
        <v>1.1608301093900271</v>
      </c>
      <c r="L395" s="50">
        <f t="shared" si="32"/>
        <v>0.3</v>
      </c>
      <c r="M395" s="50">
        <f t="shared" si="33"/>
        <v>0.7</v>
      </c>
      <c r="N395" s="47">
        <f t="shared" si="34"/>
        <v>1</v>
      </c>
      <c r="O395" s="48"/>
      <c r="P395" s="48"/>
    </row>
    <row r="396" spans="1:16" x14ac:dyDescent="0.25">
      <c r="A396" s="153">
        <v>393</v>
      </c>
      <c r="B396" s="206" t="s">
        <v>104</v>
      </c>
      <c r="C396" s="207" t="s">
        <v>90</v>
      </c>
      <c r="D396" s="160" t="s">
        <v>767</v>
      </c>
      <c r="E396" s="207" t="s">
        <v>768</v>
      </c>
      <c r="F396" s="217">
        <v>903</v>
      </c>
      <c r="G396" s="217">
        <v>2264745.7000000002</v>
      </c>
      <c r="H396" s="8">
        <v>1001</v>
      </c>
      <c r="I396" s="8">
        <v>2391745</v>
      </c>
      <c r="J396" s="46">
        <f t="shared" si="30"/>
        <v>1.1085271317829457</v>
      </c>
      <c r="K396" s="46">
        <f t="shared" si="31"/>
        <v>1.0560766270579518</v>
      </c>
      <c r="L396" s="50">
        <f t="shared" si="32"/>
        <v>0.3</v>
      </c>
      <c r="M396" s="50">
        <f t="shared" si="33"/>
        <v>0.7</v>
      </c>
      <c r="N396" s="47">
        <f t="shared" si="34"/>
        <v>1</v>
      </c>
      <c r="O396" s="48"/>
      <c r="P396" s="48"/>
    </row>
    <row r="397" spans="1:16" x14ac:dyDescent="0.25">
      <c r="A397" s="153">
        <v>394</v>
      </c>
      <c r="B397" s="206" t="s">
        <v>104</v>
      </c>
      <c r="C397" s="209" t="s">
        <v>90</v>
      </c>
      <c r="D397" s="160" t="s">
        <v>765</v>
      </c>
      <c r="E397" s="208" t="s">
        <v>1155</v>
      </c>
      <c r="F397" s="217">
        <v>713</v>
      </c>
      <c r="G397" s="217">
        <v>1409715.3</v>
      </c>
      <c r="H397" s="8">
        <v>747</v>
      </c>
      <c r="I397" s="8">
        <v>1225030</v>
      </c>
      <c r="J397" s="46">
        <f t="shared" si="30"/>
        <v>1.0476858345021038</v>
      </c>
      <c r="K397" s="46">
        <f t="shared" si="31"/>
        <v>0.86899106507533819</v>
      </c>
      <c r="L397" s="50">
        <f t="shared" si="32"/>
        <v>0.3</v>
      </c>
      <c r="M397" s="50">
        <f t="shared" si="33"/>
        <v>0.60829374555273674</v>
      </c>
      <c r="N397" s="47">
        <f t="shared" si="34"/>
        <v>0.90829374555273668</v>
      </c>
      <c r="O397" s="48"/>
      <c r="P397" s="48"/>
    </row>
    <row r="398" spans="1:16" x14ac:dyDescent="0.25">
      <c r="A398" s="153">
        <v>395</v>
      </c>
      <c r="B398" s="203" t="s">
        <v>1059</v>
      </c>
      <c r="C398" s="204" t="s">
        <v>90</v>
      </c>
      <c r="D398" s="160" t="s">
        <v>749</v>
      </c>
      <c r="E398" s="207" t="s">
        <v>750</v>
      </c>
      <c r="F398" s="217">
        <v>1197</v>
      </c>
      <c r="G398" s="217">
        <v>2376221.9249999998</v>
      </c>
      <c r="H398" s="8">
        <v>1245</v>
      </c>
      <c r="I398" s="8">
        <v>2301495</v>
      </c>
      <c r="J398" s="46">
        <f t="shared" si="30"/>
        <v>1.0401002506265664</v>
      </c>
      <c r="K398" s="46">
        <f t="shared" si="31"/>
        <v>0.96855221130071856</v>
      </c>
      <c r="L398" s="50">
        <f t="shared" si="32"/>
        <v>0.3</v>
      </c>
      <c r="M398" s="50">
        <f t="shared" si="33"/>
        <v>0.67798654791050295</v>
      </c>
      <c r="N398" s="47">
        <f t="shared" si="34"/>
        <v>0.97798654791050299</v>
      </c>
      <c r="O398" s="48"/>
      <c r="P398" s="48"/>
    </row>
    <row r="399" spans="1:16" x14ac:dyDescent="0.25">
      <c r="A399" s="153">
        <v>396</v>
      </c>
      <c r="B399" s="203" t="s">
        <v>1059</v>
      </c>
      <c r="C399" s="204" t="s">
        <v>90</v>
      </c>
      <c r="D399" s="160" t="s">
        <v>753</v>
      </c>
      <c r="E399" s="205" t="s">
        <v>1133</v>
      </c>
      <c r="F399" s="217">
        <v>857</v>
      </c>
      <c r="G399" s="217">
        <v>1463212.05</v>
      </c>
      <c r="H399" s="8">
        <v>578</v>
      </c>
      <c r="I399" s="8">
        <v>911005</v>
      </c>
      <c r="J399" s="46">
        <f t="shared" si="30"/>
        <v>0.67444574095682619</v>
      </c>
      <c r="K399" s="46">
        <f t="shared" si="31"/>
        <v>0.6226062722761202</v>
      </c>
      <c r="L399" s="50">
        <f t="shared" si="32"/>
        <v>0.20233372228704785</v>
      </c>
      <c r="M399" s="50">
        <f t="shared" si="33"/>
        <v>0.43582439059328409</v>
      </c>
      <c r="N399" s="47">
        <f t="shared" si="34"/>
        <v>0.63815811288033197</v>
      </c>
      <c r="O399" s="48"/>
      <c r="P399" s="48"/>
    </row>
    <row r="400" spans="1:16" x14ac:dyDescent="0.25">
      <c r="A400" s="153">
        <v>397</v>
      </c>
      <c r="B400" s="203" t="s">
        <v>1059</v>
      </c>
      <c r="C400" s="204" t="s">
        <v>90</v>
      </c>
      <c r="D400" s="160" t="s">
        <v>754</v>
      </c>
      <c r="E400" s="207" t="s">
        <v>755</v>
      </c>
      <c r="F400" s="217">
        <v>558</v>
      </c>
      <c r="G400" s="217">
        <v>823029.75</v>
      </c>
      <c r="H400" s="8">
        <v>356</v>
      </c>
      <c r="I400" s="8">
        <v>431950</v>
      </c>
      <c r="J400" s="46">
        <f t="shared" si="30"/>
        <v>0.63799283154121866</v>
      </c>
      <c r="K400" s="46">
        <f t="shared" si="31"/>
        <v>0.52482914499749245</v>
      </c>
      <c r="L400" s="50">
        <f t="shared" si="32"/>
        <v>0.1913978494623656</v>
      </c>
      <c r="M400" s="50">
        <f t="shared" si="33"/>
        <v>0.36738040149824469</v>
      </c>
      <c r="N400" s="47">
        <f t="shared" si="34"/>
        <v>0.55877825096061029</v>
      </c>
      <c r="O400" s="48"/>
      <c r="P400" s="48"/>
    </row>
    <row r="401" spans="1:16" x14ac:dyDescent="0.25">
      <c r="A401" s="153">
        <v>398</v>
      </c>
      <c r="B401" s="203" t="s">
        <v>1059</v>
      </c>
      <c r="C401" s="204" t="s">
        <v>90</v>
      </c>
      <c r="D401" s="160" t="s">
        <v>751</v>
      </c>
      <c r="E401" s="207" t="s">
        <v>752</v>
      </c>
      <c r="F401" s="217">
        <v>760</v>
      </c>
      <c r="G401" s="217">
        <v>1287224.6499999999</v>
      </c>
      <c r="H401" s="8">
        <v>787</v>
      </c>
      <c r="I401" s="8">
        <v>1166970</v>
      </c>
      <c r="J401" s="46">
        <f t="shared" si="30"/>
        <v>1.0355263157894736</v>
      </c>
      <c r="K401" s="46">
        <f t="shared" si="31"/>
        <v>0.90657835056219604</v>
      </c>
      <c r="L401" s="50">
        <f t="shared" si="32"/>
        <v>0.3</v>
      </c>
      <c r="M401" s="50">
        <f t="shared" si="33"/>
        <v>0.63460484539353723</v>
      </c>
      <c r="N401" s="47">
        <f t="shared" si="34"/>
        <v>0.93460484539353716</v>
      </c>
      <c r="O401" s="48"/>
      <c r="P401" s="48"/>
    </row>
    <row r="402" spans="1:16" x14ac:dyDescent="0.25">
      <c r="A402" s="153">
        <v>399</v>
      </c>
      <c r="B402" s="210" t="s">
        <v>1374</v>
      </c>
      <c r="C402" s="197" t="s">
        <v>90</v>
      </c>
      <c r="D402" s="160" t="s">
        <v>788</v>
      </c>
      <c r="E402" s="202" t="s">
        <v>789</v>
      </c>
      <c r="F402" s="217">
        <v>2574</v>
      </c>
      <c r="G402" s="217">
        <v>4848959.55</v>
      </c>
      <c r="H402" s="8">
        <v>1832</v>
      </c>
      <c r="I402" s="8">
        <v>3697490</v>
      </c>
      <c r="J402" s="46">
        <f t="shared" si="30"/>
        <v>0.71173271173271169</v>
      </c>
      <c r="K402" s="46">
        <f t="shared" si="31"/>
        <v>0.76253265507236501</v>
      </c>
      <c r="L402" s="50">
        <f t="shared" si="32"/>
        <v>0.2135198135198135</v>
      </c>
      <c r="M402" s="50">
        <f t="shared" si="33"/>
        <v>0.53377285855065548</v>
      </c>
      <c r="N402" s="47">
        <f t="shared" si="34"/>
        <v>0.74729267207046901</v>
      </c>
      <c r="O402" s="48"/>
      <c r="P402" s="48"/>
    </row>
    <row r="403" spans="1:16" x14ac:dyDescent="0.25">
      <c r="A403" s="153">
        <v>400</v>
      </c>
      <c r="B403" s="210" t="s">
        <v>1374</v>
      </c>
      <c r="C403" s="197" t="s">
        <v>90</v>
      </c>
      <c r="D403" s="160" t="s">
        <v>790</v>
      </c>
      <c r="E403" s="202" t="s">
        <v>1209</v>
      </c>
      <c r="F403" s="217">
        <v>628</v>
      </c>
      <c r="G403" s="217">
        <v>1375811.575</v>
      </c>
      <c r="H403" s="8">
        <v>692</v>
      </c>
      <c r="I403" s="8">
        <v>985115</v>
      </c>
      <c r="J403" s="46">
        <f t="shared" si="30"/>
        <v>1.1019108280254777</v>
      </c>
      <c r="K403" s="46">
        <f t="shared" si="31"/>
        <v>0.71602464894220708</v>
      </c>
      <c r="L403" s="50">
        <f t="shared" si="32"/>
        <v>0.3</v>
      </c>
      <c r="M403" s="50">
        <f t="shared" si="33"/>
        <v>0.50121725425954489</v>
      </c>
      <c r="N403" s="47">
        <f t="shared" si="34"/>
        <v>0.80121725425954482</v>
      </c>
      <c r="O403" s="48"/>
      <c r="P403" s="48"/>
    </row>
    <row r="404" spans="1:16" x14ac:dyDescent="0.25">
      <c r="A404" s="153">
        <v>401</v>
      </c>
      <c r="B404" s="210" t="s">
        <v>1374</v>
      </c>
      <c r="C404" s="197" t="s">
        <v>90</v>
      </c>
      <c r="D404" s="160" t="s">
        <v>792</v>
      </c>
      <c r="E404" s="202" t="s">
        <v>1210</v>
      </c>
      <c r="F404" s="217">
        <v>1092</v>
      </c>
      <c r="G404" s="217">
        <v>2077094.625</v>
      </c>
      <c r="H404" s="8">
        <v>1036</v>
      </c>
      <c r="I404" s="8">
        <v>1669050</v>
      </c>
      <c r="J404" s="46">
        <f t="shared" si="30"/>
        <v>0.94871794871794868</v>
      </c>
      <c r="K404" s="46">
        <f t="shared" si="31"/>
        <v>0.80355029564433056</v>
      </c>
      <c r="L404" s="50">
        <f t="shared" si="32"/>
        <v>0.2846153846153846</v>
      </c>
      <c r="M404" s="50">
        <f t="shared" si="33"/>
        <v>0.56248520695103132</v>
      </c>
      <c r="N404" s="47">
        <f t="shared" si="34"/>
        <v>0.84710059156641593</v>
      </c>
      <c r="O404" s="48"/>
      <c r="P404" s="48"/>
    </row>
    <row r="405" spans="1:16" x14ac:dyDescent="0.25">
      <c r="A405" s="153">
        <v>402</v>
      </c>
      <c r="B405" s="210" t="s">
        <v>1374</v>
      </c>
      <c r="C405" s="197" t="s">
        <v>90</v>
      </c>
      <c r="D405" s="160" t="s">
        <v>791</v>
      </c>
      <c r="E405" s="202" t="s">
        <v>1211</v>
      </c>
      <c r="F405" s="217">
        <v>754</v>
      </c>
      <c r="G405" s="217">
        <v>1549686.675</v>
      </c>
      <c r="H405" s="8">
        <v>684</v>
      </c>
      <c r="I405" s="8">
        <v>947465</v>
      </c>
      <c r="J405" s="46">
        <f t="shared" si="30"/>
        <v>0.90716180371352784</v>
      </c>
      <c r="K405" s="46">
        <f t="shared" si="31"/>
        <v>0.61139133173484894</v>
      </c>
      <c r="L405" s="50">
        <f t="shared" si="32"/>
        <v>0.27214854111405834</v>
      </c>
      <c r="M405" s="50">
        <f t="shared" si="33"/>
        <v>0.42797393221439423</v>
      </c>
      <c r="N405" s="47">
        <f t="shared" si="34"/>
        <v>0.70012247332845257</v>
      </c>
      <c r="O405" s="48"/>
      <c r="P405" s="48"/>
    </row>
    <row r="406" spans="1:16" x14ac:dyDescent="0.25">
      <c r="A406" s="153">
        <v>403</v>
      </c>
      <c r="B406" s="165" t="s">
        <v>1303</v>
      </c>
      <c r="C406" s="197" t="s">
        <v>90</v>
      </c>
      <c r="D406" s="160" t="s">
        <v>793</v>
      </c>
      <c r="E406" s="211" t="s">
        <v>1401</v>
      </c>
      <c r="F406" s="217">
        <v>816</v>
      </c>
      <c r="G406" s="217">
        <v>1438863.05</v>
      </c>
      <c r="H406" s="8">
        <v>516</v>
      </c>
      <c r="I406" s="8">
        <v>757080</v>
      </c>
      <c r="J406" s="46">
        <f t="shared" si="30"/>
        <v>0.63235294117647056</v>
      </c>
      <c r="K406" s="46">
        <f t="shared" si="31"/>
        <v>0.5261654331869875</v>
      </c>
      <c r="L406" s="50">
        <f t="shared" si="32"/>
        <v>0.18970588235294117</v>
      </c>
      <c r="M406" s="50">
        <f t="shared" si="33"/>
        <v>0.36831580323089125</v>
      </c>
      <c r="N406" s="47">
        <f t="shared" si="34"/>
        <v>0.55802168558383247</v>
      </c>
      <c r="O406" s="48"/>
      <c r="P406" s="48"/>
    </row>
    <row r="407" spans="1:16" x14ac:dyDescent="0.25">
      <c r="A407" s="153">
        <v>404</v>
      </c>
      <c r="B407" s="165" t="s">
        <v>1303</v>
      </c>
      <c r="C407" s="197" t="s">
        <v>90</v>
      </c>
      <c r="D407" s="160" t="s">
        <v>795</v>
      </c>
      <c r="E407" s="202" t="s">
        <v>796</v>
      </c>
      <c r="F407" s="217">
        <v>1184</v>
      </c>
      <c r="G407" s="217">
        <v>1865829.7250000001</v>
      </c>
      <c r="H407" s="8">
        <v>856</v>
      </c>
      <c r="I407" s="8">
        <v>1360785</v>
      </c>
      <c r="J407" s="46">
        <f t="shared" si="30"/>
        <v>0.72297297297297303</v>
      </c>
      <c r="K407" s="46">
        <f t="shared" si="31"/>
        <v>0.72931896290804343</v>
      </c>
      <c r="L407" s="50">
        <f t="shared" si="32"/>
        <v>0.2168918918918919</v>
      </c>
      <c r="M407" s="50">
        <f t="shared" si="33"/>
        <v>0.51052327403563036</v>
      </c>
      <c r="N407" s="47">
        <f t="shared" si="34"/>
        <v>0.72741516592752231</v>
      </c>
      <c r="O407" s="48"/>
      <c r="P407" s="48"/>
    </row>
    <row r="408" spans="1:16" x14ac:dyDescent="0.25">
      <c r="A408" s="153">
        <v>405</v>
      </c>
      <c r="B408" s="165" t="s">
        <v>1303</v>
      </c>
      <c r="C408" s="197" t="s">
        <v>90</v>
      </c>
      <c r="D408" s="160" t="s">
        <v>797</v>
      </c>
      <c r="E408" s="202" t="s">
        <v>798</v>
      </c>
      <c r="F408" s="217">
        <v>987</v>
      </c>
      <c r="G408" s="217">
        <v>1564383.45</v>
      </c>
      <c r="H408" s="8">
        <v>686</v>
      </c>
      <c r="I408" s="8">
        <v>949895</v>
      </c>
      <c r="J408" s="46">
        <f t="shared" si="30"/>
        <v>0.69503546099290781</v>
      </c>
      <c r="K408" s="46">
        <f t="shared" si="31"/>
        <v>0.60720087520741794</v>
      </c>
      <c r="L408" s="50">
        <f t="shared" si="32"/>
        <v>0.20851063829787234</v>
      </c>
      <c r="M408" s="50">
        <f t="shared" si="33"/>
        <v>0.42504061264519255</v>
      </c>
      <c r="N408" s="47">
        <f t="shared" si="34"/>
        <v>0.63355125094306486</v>
      </c>
      <c r="O408" s="48"/>
      <c r="P408" s="48"/>
    </row>
    <row r="409" spans="1:16" x14ac:dyDescent="0.25">
      <c r="A409" s="153">
        <v>406</v>
      </c>
      <c r="B409" s="165" t="s">
        <v>95</v>
      </c>
      <c r="C409" s="202" t="s">
        <v>90</v>
      </c>
      <c r="D409" s="160" t="s">
        <v>803</v>
      </c>
      <c r="E409" s="202" t="s">
        <v>1212</v>
      </c>
      <c r="F409" s="217">
        <v>1899</v>
      </c>
      <c r="G409" s="217">
        <v>4219002.7750000004</v>
      </c>
      <c r="H409" s="8">
        <v>1081</v>
      </c>
      <c r="I409" s="8">
        <v>2523190</v>
      </c>
      <c r="J409" s="46">
        <f t="shared" si="30"/>
        <v>0.56924697209057395</v>
      </c>
      <c r="K409" s="46">
        <f t="shared" si="31"/>
        <v>0.59805364787891135</v>
      </c>
      <c r="L409" s="50">
        <f t="shared" si="32"/>
        <v>0.17077409162717219</v>
      </c>
      <c r="M409" s="50">
        <f t="shared" si="33"/>
        <v>0.4186375535152379</v>
      </c>
      <c r="N409" s="47">
        <f t="shared" si="34"/>
        <v>0.58941164514241007</v>
      </c>
      <c r="O409" s="48"/>
      <c r="P409" s="48"/>
    </row>
    <row r="410" spans="1:16" x14ac:dyDescent="0.25">
      <c r="A410" s="153">
        <v>407</v>
      </c>
      <c r="B410" s="165" t="s">
        <v>95</v>
      </c>
      <c r="C410" s="202" t="s">
        <v>90</v>
      </c>
      <c r="D410" s="160" t="s">
        <v>805</v>
      </c>
      <c r="E410" s="211" t="s">
        <v>1214</v>
      </c>
      <c r="F410" s="217">
        <v>614</v>
      </c>
      <c r="G410" s="217">
        <v>1160625.3</v>
      </c>
      <c r="H410" s="8">
        <v>784</v>
      </c>
      <c r="I410" s="8">
        <v>1547115</v>
      </c>
      <c r="J410" s="46">
        <f t="shared" si="30"/>
        <v>1.276872964169381</v>
      </c>
      <c r="K410" s="46">
        <f t="shared" si="31"/>
        <v>1.3330012709528216</v>
      </c>
      <c r="L410" s="50">
        <f t="shared" si="32"/>
        <v>0.3</v>
      </c>
      <c r="M410" s="50">
        <f t="shared" si="33"/>
        <v>0.7</v>
      </c>
      <c r="N410" s="47">
        <f t="shared" si="34"/>
        <v>1</v>
      </c>
      <c r="O410" s="48"/>
      <c r="P410" s="48"/>
    </row>
    <row r="411" spans="1:16" x14ac:dyDescent="0.25">
      <c r="A411" s="153">
        <v>408</v>
      </c>
      <c r="B411" s="165" t="s">
        <v>95</v>
      </c>
      <c r="C411" s="202" t="s">
        <v>90</v>
      </c>
      <c r="D411" s="160" t="s">
        <v>808</v>
      </c>
      <c r="E411" s="211" t="s">
        <v>1445</v>
      </c>
      <c r="F411" s="217">
        <v>597</v>
      </c>
      <c r="G411" s="217">
        <v>1182431.375</v>
      </c>
      <c r="H411" s="8">
        <v>703</v>
      </c>
      <c r="I411" s="8">
        <v>966305</v>
      </c>
      <c r="J411" s="46">
        <f t="shared" si="30"/>
        <v>1.1775544388609716</v>
      </c>
      <c r="K411" s="46">
        <f t="shared" si="31"/>
        <v>0.81721867368412815</v>
      </c>
      <c r="L411" s="50">
        <f t="shared" si="32"/>
        <v>0.3</v>
      </c>
      <c r="M411" s="50">
        <f t="shared" si="33"/>
        <v>0.57205307157888963</v>
      </c>
      <c r="N411" s="47">
        <f t="shared" si="34"/>
        <v>0.87205307157888967</v>
      </c>
      <c r="O411" s="48"/>
      <c r="P411" s="48"/>
    </row>
    <row r="412" spans="1:16" x14ac:dyDescent="0.25">
      <c r="A412" s="153">
        <v>409</v>
      </c>
      <c r="B412" s="165" t="s">
        <v>95</v>
      </c>
      <c r="C412" s="202" t="s">
        <v>90</v>
      </c>
      <c r="D412" s="160" t="s">
        <v>807</v>
      </c>
      <c r="E412" s="202" t="s">
        <v>1213</v>
      </c>
      <c r="F412" s="217">
        <v>749</v>
      </c>
      <c r="G412" s="217">
        <v>1653355.3</v>
      </c>
      <c r="H412" s="8">
        <v>588</v>
      </c>
      <c r="I412" s="8">
        <v>1058095</v>
      </c>
      <c r="J412" s="46">
        <f t="shared" si="30"/>
        <v>0.78504672897196259</v>
      </c>
      <c r="K412" s="46">
        <f t="shared" si="31"/>
        <v>0.63996831171134239</v>
      </c>
      <c r="L412" s="50">
        <f t="shared" si="32"/>
        <v>0.23551401869158878</v>
      </c>
      <c r="M412" s="50">
        <f t="shared" si="33"/>
        <v>0.44797781819793964</v>
      </c>
      <c r="N412" s="47">
        <f t="shared" si="34"/>
        <v>0.68349183688952841</v>
      </c>
      <c r="O412" s="48"/>
      <c r="P412" s="48"/>
    </row>
    <row r="413" spans="1:16" x14ac:dyDescent="0.25">
      <c r="A413" s="153">
        <v>410</v>
      </c>
      <c r="B413" s="165" t="s">
        <v>95</v>
      </c>
      <c r="C413" s="202" t="s">
        <v>90</v>
      </c>
      <c r="D413" s="160" t="s">
        <v>804</v>
      </c>
      <c r="E413" s="211" t="s">
        <v>1446</v>
      </c>
      <c r="F413" s="217">
        <v>647</v>
      </c>
      <c r="G413" s="217">
        <v>1054580.3999999999</v>
      </c>
      <c r="H413" s="8">
        <v>723</v>
      </c>
      <c r="I413" s="8">
        <v>969905</v>
      </c>
      <c r="J413" s="46">
        <f t="shared" si="30"/>
        <v>1.1174652241112828</v>
      </c>
      <c r="K413" s="46">
        <f t="shared" si="31"/>
        <v>0.91970702281210626</v>
      </c>
      <c r="L413" s="50">
        <f t="shared" si="32"/>
        <v>0.3</v>
      </c>
      <c r="M413" s="50">
        <f t="shared" si="33"/>
        <v>0.64379491596847438</v>
      </c>
      <c r="N413" s="47">
        <f t="shared" si="34"/>
        <v>0.94379491596847442</v>
      </c>
      <c r="O413" s="48"/>
      <c r="P413" s="48"/>
    </row>
    <row r="414" spans="1:16" x14ac:dyDescent="0.25">
      <c r="A414" s="153">
        <v>411</v>
      </c>
      <c r="B414" s="165" t="s">
        <v>97</v>
      </c>
      <c r="C414" s="202" t="s">
        <v>90</v>
      </c>
      <c r="D414" s="160" t="s">
        <v>802</v>
      </c>
      <c r="E414" s="202" t="s">
        <v>1215</v>
      </c>
      <c r="F414" s="217">
        <v>850</v>
      </c>
      <c r="G414" s="217">
        <v>1473210.6</v>
      </c>
      <c r="H414" s="8">
        <v>681</v>
      </c>
      <c r="I414" s="8">
        <v>957300</v>
      </c>
      <c r="J414" s="46">
        <f t="shared" si="30"/>
        <v>0.80117647058823527</v>
      </c>
      <c r="K414" s="46">
        <f t="shared" si="31"/>
        <v>0.64980526205825562</v>
      </c>
      <c r="L414" s="50">
        <f t="shared" si="32"/>
        <v>0.24035294117647057</v>
      </c>
      <c r="M414" s="50">
        <f t="shared" si="33"/>
        <v>0.45486368344077888</v>
      </c>
      <c r="N414" s="47">
        <f t="shared" si="34"/>
        <v>0.69521662461724942</v>
      </c>
      <c r="O414" s="48"/>
      <c r="P414" s="48"/>
    </row>
    <row r="415" spans="1:16" x14ac:dyDescent="0.25">
      <c r="A415" s="153">
        <v>412</v>
      </c>
      <c r="B415" s="165" t="s">
        <v>97</v>
      </c>
      <c r="C415" s="202" t="s">
        <v>90</v>
      </c>
      <c r="D415" s="160" t="s">
        <v>799</v>
      </c>
      <c r="E415" s="202" t="s">
        <v>1216</v>
      </c>
      <c r="F415" s="217">
        <v>913</v>
      </c>
      <c r="G415" s="217">
        <v>1424614.5249999999</v>
      </c>
      <c r="H415" s="8">
        <v>641</v>
      </c>
      <c r="I415" s="8">
        <v>858235</v>
      </c>
      <c r="J415" s="46">
        <f t="shared" si="30"/>
        <v>0.70208105147864186</v>
      </c>
      <c r="K415" s="46">
        <f t="shared" si="31"/>
        <v>0.60243313888716676</v>
      </c>
      <c r="L415" s="50">
        <f t="shared" si="32"/>
        <v>0.21062431544359256</v>
      </c>
      <c r="M415" s="50">
        <f t="shared" si="33"/>
        <v>0.42170319722101673</v>
      </c>
      <c r="N415" s="47">
        <f t="shared" si="34"/>
        <v>0.63232751266460929</v>
      </c>
      <c r="O415" s="48"/>
      <c r="P415" s="48"/>
    </row>
    <row r="416" spans="1:16" x14ac:dyDescent="0.25">
      <c r="A416" s="153">
        <v>413</v>
      </c>
      <c r="B416" s="165" t="s">
        <v>97</v>
      </c>
      <c r="C416" s="202" t="s">
        <v>90</v>
      </c>
      <c r="D416" s="160" t="s">
        <v>801</v>
      </c>
      <c r="E416" s="211" t="s">
        <v>1447</v>
      </c>
      <c r="F416" s="217">
        <v>1012</v>
      </c>
      <c r="G416" s="217">
        <v>1658813.45</v>
      </c>
      <c r="H416" s="8">
        <v>622</v>
      </c>
      <c r="I416" s="8">
        <v>939665</v>
      </c>
      <c r="J416" s="46">
        <f t="shared" si="30"/>
        <v>0.61462450592885376</v>
      </c>
      <c r="K416" s="46">
        <f t="shared" si="31"/>
        <v>0.56646815830918185</v>
      </c>
      <c r="L416" s="50">
        <f t="shared" si="32"/>
        <v>0.18438735177865612</v>
      </c>
      <c r="M416" s="50">
        <f t="shared" si="33"/>
        <v>0.39652771081642729</v>
      </c>
      <c r="N416" s="47">
        <f t="shared" si="34"/>
        <v>0.58091506259508341</v>
      </c>
      <c r="O416" s="48"/>
      <c r="P416" s="48"/>
    </row>
    <row r="417" spans="1:16" x14ac:dyDescent="0.25">
      <c r="A417" s="153">
        <v>414</v>
      </c>
      <c r="B417" s="165" t="s">
        <v>97</v>
      </c>
      <c r="C417" s="202" t="s">
        <v>90</v>
      </c>
      <c r="D417" s="160" t="s">
        <v>800</v>
      </c>
      <c r="E417" s="211" t="s">
        <v>1448</v>
      </c>
      <c r="F417" s="217">
        <v>763</v>
      </c>
      <c r="G417" s="217">
        <v>1212623.05</v>
      </c>
      <c r="H417" s="8">
        <v>520</v>
      </c>
      <c r="I417" s="8">
        <v>814370</v>
      </c>
      <c r="J417" s="46">
        <f t="shared" si="30"/>
        <v>0.68152031454783746</v>
      </c>
      <c r="K417" s="46">
        <f t="shared" si="31"/>
        <v>0.67157720612353522</v>
      </c>
      <c r="L417" s="50">
        <f t="shared" si="32"/>
        <v>0.20445609436435122</v>
      </c>
      <c r="M417" s="50">
        <f t="shared" si="33"/>
        <v>0.47010404428647462</v>
      </c>
      <c r="N417" s="47">
        <f t="shared" si="34"/>
        <v>0.67456013865082587</v>
      </c>
      <c r="O417" s="48"/>
      <c r="P417" s="48"/>
    </row>
    <row r="418" spans="1:16" x14ac:dyDescent="0.25">
      <c r="A418" s="153">
        <v>415</v>
      </c>
      <c r="B418" s="161" t="s">
        <v>101</v>
      </c>
      <c r="C418" s="197" t="s">
        <v>90</v>
      </c>
      <c r="D418" s="160" t="s">
        <v>829</v>
      </c>
      <c r="E418" s="202" t="s">
        <v>1219</v>
      </c>
      <c r="F418" s="217">
        <v>1457</v>
      </c>
      <c r="G418" s="217">
        <v>2782888.4249999998</v>
      </c>
      <c r="H418" s="8">
        <v>1091</v>
      </c>
      <c r="I418" s="8">
        <v>1989620</v>
      </c>
      <c r="J418" s="46">
        <f t="shared" si="30"/>
        <v>0.74879890185312281</v>
      </c>
      <c r="K418" s="46">
        <f t="shared" si="31"/>
        <v>0.7149478154159199</v>
      </c>
      <c r="L418" s="50">
        <f t="shared" si="32"/>
        <v>0.22463967055593684</v>
      </c>
      <c r="M418" s="50">
        <f t="shared" si="33"/>
        <v>0.50046347079114395</v>
      </c>
      <c r="N418" s="47">
        <f t="shared" si="34"/>
        <v>0.72510314134708076</v>
      </c>
      <c r="O418" s="48"/>
      <c r="P418" s="48"/>
    </row>
    <row r="419" spans="1:16" x14ac:dyDescent="0.25">
      <c r="A419" s="153">
        <v>416</v>
      </c>
      <c r="B419" s="161" t="s">
        <v>101</v>
      </c>
      <c r="C419" s="197" t="s">
        <v>90</v>
      </c>
      <c r="D419" s="160" t="s">
        <v>832</v>
      </c>
      <c r="E419" s="202" t="s">
        <v>1220</v>
      </c>
      <c r="F419" s="217">
        <v>1026</v>
      </c>
      <c r="G419" s="217">
        <v>1792050.125</v>
      </c>
      <c r="H419" s="8">
        <v>1100</v>
      </c>
      <c r="I419" s="8">
        <v>1859570</v>
      </c>
      <c r="J419" s="46">
        <f t="shared" si="30"/>
        <v>1.0721247563352827</v>
      </c>
      <c r="K419" s="46">
        <f t="shared" si="31"/>
        <v>1.0376774477778627</v>
      </c>
      <c r="L419" s="50">
        <f t="shared" si="32"/>
        <v>0.3</v>
      </c>
      <c r="M419" s="50">
        <f t="shared" si="33"/>
        <v>0.7</v>
      </c>
      <c r="N419" s="47">
        <f t="shared" si="34"/>
        <v>1</v>
      </c>
      <c r="O419" s="48"/>
      <c r="P419" s="48"/>
    </row>
    <row r="420" spans="1:16" x14ac:dyDescent="0.25">
      <c r="A420" s="153">
        <v>417</v>
      </c>
      <c r="B420" s="161" t="s">
        <v>101</v>
      </c>
      <c r="C420" s="197" t="s">
        <v>90</v>
      </c>
      <c r="D420" s="160" t="s">
        <v>830</v>
      </c>
      <c r="E420" s="202" t="s">
        <v>1221</v>
      </c>
      <c r="F420" s="217">
        <v>921</v>
      </c>
      <c r="G420" s="217">
        <v>1746800.6</v>
      </c>
      <c r="H420" s="8">
        <v>1060</v>
      </c>
      <c r="I420" s="8">
        <v>1585355</v>
      </c>
      <c r="J420" s="46">
        <f t="shared" si="30"/>
        <v>1.1509229098805647</v>
      </c>
      <c r="K420" s="46">
        <f t="shared" si="31"/>
        <v>0.90757639996230821</v>
      </c>
      <c r="L420" s="50">
        <f t="shared" si="32"/>
        <v>0.3</v>
      </c>
      <c r="M420" s="50">
        <f t="shared" si="33"/>
        <v>0.63530347997361569</v>
      </c>
      <c r="N420" s="47">
        <f t="shared" si="34"/>
        <v>0.93530347997361574</v>
      </c>
      <c r="O420" s="48"/>
      <c r="P420" s="48"/>
    </row>
    <row r="421" spans="1:16" x14ac:dyDescent="0.25">
      <c r="A421" s="153">
        <v>418</v>
      </c>
      <c r="B421" s="161" t="s">
        <v>101</v>
      </c>
      <c r="C421" s="197" t="s">
        <v>90</v>
      </c>
      <c r="D421" s="160" t="s">
        <v>831</v>
      </c>
      <c r="E421" s="202" t="s">
        <v>1222</v>
      </c>
      <c r="F421" s="217">
        <v>880</v>
      </c>
      <c r="G421" s="217">
        <v>1531763.85</v>
      </c>
      <c r="H421" s="8">
        <v>1096</v>
      </c>
      <c r="I421" s="8">
        <v>1678170</v>
      </c>
      <c r="J421" s="46">
        <f t="shared" si="30"/>
        <v>1.2454545454545454</v>
      </c>
      <c r="K421" s="46">
        <f t="shared" si="31"/>
        <v>1.0955801052492522</v>
      </c>
      <c r="L421" s="50">
        <f t="shared" si="32"/>
        <v>0.3</v>
      </c>
      <c r="M421" s="50">
        <f t="shared" si="33"/>
        <v>0.7</v>
      </c>
      <c r="N421" s="47">
        <f t="shared" si="34"/>
        <v>1</v>
      </c>
      <c r="O421" s="48"/>
      <c r="P421" s="48"/>
    </row>
    <row r="422" spans="1:16" x14ac:dyDescent="0.25">
      <c r="A422" s="153">
        <v>419</v>
      </c>
      <c r="B422" s="161" t="s">
        <v>103</v>
      </c>
      <c r="C422" s="197" t="s">
        <v>90</v>
      </c>
      <c r="D422" s="160" t="s">
        <v>835</v>
      </c>
      <c r="E422" s="202" t="s">
        <v>836</v>
      </c>
      <c r="F422" s="217">
        <v>909</v>
      </c>
      <c r="G422" s="217">
        <v>1481786.875</v>
      </c>
      <c r="H422" s="8">
        <v>846</v>
      </c>
      <c r="I422" s="8">
        <v>1072365</v>
      </c>
      <c r="J422" s="46">
        <f t="shared" si="30"/>
        <v>0.93069306930693074</v>
      </c>
      <c r="K422" s="46">
        <f t="shared" si="31"/>
        <v>0.72369719160861101</v>
      </c>
      <c r="L422" s="50">
        <f t="shared" si="32"/>
        <v>0.27920792079207923</v>
      </c>
      <c r="M422" s="50">
        <f t="shared" si="33"/>
        <v>0.50658803412602771</v>
      </c>
      <c r="N422" s="47">
        <f t="shared" si="34"/>
        <v>0.78579595491810694</v>
      </c>
      <c r="O422" s="48"/>
      <c r="P422" s="48"/>
    </row>
    <row r="423" spans="1:16" x14ac:dyDescent="0.25">
      <c r="A423" s="153">
        <v>420</v>
      </c>
      <c r="B423" s="161" t="s">
        <v>103</v>
      </c>
      <c r="C423" s="197" t="s">
        <v>90</v>
      </c>
      <c r="D423" s="160" t="s">
        <v>837</v>
      </c>
      <c r="E423" s="202" t="s">
        <v>1223</v>
      </c>
      <c r="F423" s="217">
        <v>1030</v>
      </c>
      <c r="G423" s="217">
        <v>2236696.4500000002</v>
      </c>
      <c r="H423" s="8">
        <v>530</v>
      </c>
      <c r="I423" s="8">
        <v>1084725</v>
      </c>
      <c r="J423" s="46">
        <f t="shared" si="30"/>
        <v>0.5145631067961165</v>
      </c>
      <c r="K423" s="46">
        <f t="shared" si="31"/>
        <v>0.48496746172239863</v>
      </c>
      <c r="L423" s="50">
        <f t="shared" si="32"/>
        <v>0.15436893203883495</v>
      </c>
      <c r="M423" s="50">
        <f t="shared" si="33"/>
        <v>0.33947722320567902</v>
      </c>
      <c r="N423" s="47">
        <f t="shared" si="34"/>
        <v>0.49384615524451397</v>
      </c>
      <c r="O423" s="48"/>
      <c r="P423" s="48"/>
    </row>
    <row r="424" spans="1:16" x14ac:dyDescent="0.25">
      <c r="A424" s="153">
        <v>421</v>
      </c>
      <c r="B424" s="161" t="s">
        <v>103</v>
      </c>
      <c r="C424" s="197" t="s">
        <v>90</v>
      </c>
      <c r="D424" s="160" t="s">
        <v>1160</v>
      </c>
      <c r="E424" s="202" t="s">
        <v>838</v>
      </c>
      <c r="F424" s="217">
        <v>1361</v>
      </c>
      <c r="G424" s="217">
        <v>2655330.25</v>
      </c>
      <c r="H424" s="8">
        <v>767</v>
      </c>
      <c r="I424" s="8">
        <v>1235745</v>
      </c>
      <c r="J424" s="46">
        <f t="shared" si="30"/>
        <v>0.56355620867009548</v>
      </c>
      <c r="K424" s="46">
        <f t="shared" si="31"/>
        <v>0.46538278995616461</v>
      </c>
      <c r="L424" s="50">
        <f t="shared" si="32"/>
        <v>0.16906686260102863</v>
      </c>
      <c r="M424" s="50">
        <f t="shared" si="33"/>
        <v>0.32576795296931521</v>
      </c>
      <c r="N424" s="47">
        <f t="shared" si="34"/>
        <v>0.49483481557034381</v>
      </c>
      <c r="O424" s="48"/>
      <c r="P424" s="48"/>
    </row>
    <row r="425" spans="1:16" x14ac:dyDescent="0.25">
      <c r="A425" s="153">
        <v>422</v>
      </c>
      <c r="B425" s="161" t="s">
        <v>103</v>
      </c>
      <c r="C425" s="197" t="s">
        <v>90</v>
      </c>
      <c r="D425" s="160" t="s">
        <v>833</v>
      </c>
      <c r="E425" s="202" t="s">
        <v>834</v>
      </c>
      <c r="F425" s="217">
        <v>847</v>
      </c>
      <c r="G425" s="217">
        <v>1717344.4</v>
      </c>
      <c r="H425" s="8">
        <v>754</v>
      </c>
      <c r="I425" s="8">
        <v>1175475</v>
      </c>
      <c r="J425" s="46">
        <f t="shared" si="30"/>
        <v>0.89020070838252652</v>
      </c>
      <c r="K425" s="46">
        <f t="shared" si="31"/>
        <v>0.68447249136515664</v>
      </c>
      <c r="L425" s="50">
        <f t="shared" si="32"/>
        <v>0.26706021251475792</v>
      </c>
      <c r="M425" s="50">
        <f t="shared" si="33"/>
        <v>0.47913074395560962</v>
      </c>
      <c r="N425" s="47">
        <f t="shared" si="34"/>
        <v>0.74619095647036748</v>
      </c>
      <c r="O425" s="48"/>
      <c r="P425" s="48"/>
    </row>
    <row r="426" spans="1:16" x14ac:dyDescent="0.25">
      <c r="A426" s="153">
        <v>423</v>
      </c>
      <c r="B426" s="121" t="s">
        <v>120</v>
      </c>
      <c r="C426" s="122" t="s">
        <v>108</v>
      </c>
      <c r="D426" s="160" t="s">
        <v>841</v>
      </c>
      <c r="E426" s="184" t="s">
        <v>1346</v>
      </c>
      <c r="F426" s="220">
        <v>790</v>
      </c>
      <c r="G426" s="217">
        <v>1331351.8500000001</v>
      </c>
      <c r="H426" s="8">
        <v>900</v>
      </c>
      <c r="I426" s="8">
        <v>1129620</v>
      </c>
      <c r="J426" s="46">
        <f t="shared" si="30"/>
        <v>1.139240506329114</v>
      </c>
      <c r="K426" s="46">
        <f t="shared" si="31"/>
        <v>0.84847593068654237</v>
      </c>
      <c r="L426" s="50">
        <f t="shared" si="32"/>
        <v>0.3</v>
      </c>
      <c r="M426" s="50">
        <f t="shared" si="33"/>
        <v>0.59393315148057957</v>
      </c>
      <c r="N426" s="47">
        <f t="shared" si="34"/>
        <v>0.8939331514805795</v>
      </c>
      <c r="O426" s="48"/>
      <c r="P426" s="48"/>
    </row>
    <row r="427" spans="1:16" x14ac:dyDescent="0.25">
      <c r="A427" s="153">
        <v>424</v>
      </c>
      <c r="B427" s="121" t="s">
        <v>120</v>
      </c>
      <c r="C427" s="122" t="s">
        <v>108</v>
      </c>
      <c r="D427" s="160" t="s">
        <v>843</v>
      </c>
      <c r="E427" s="184" t="s">
        <v>1297</v>
      </c>
      <c r="F427" s="220">
        <v>971</v>
      </c>
      <c r="G427" s="217">
        <v>1625500.4750000001</v>
      </c>
      <c r="H427" s="8">
        <v>893</v>
      </c>
      <c r="I427" s="8">
        <v>1555230</v>
      </c>
      <c r="J427" s="46">
        <f t="shared" si="30"/>
        <v>0.91967044284243049</v>
      </c>
      <c r="K427" s="46">
        <f t="shared" si="31"/>
        <v>0.9567699449611049</v>
      </c>
      <c r="L427" s="50">
        <f t="shared" si="32"/>
        <v>0.27590113285272916</v>
      </c>
      <c r="M427" s="50">
        <f t="shared" si="33"/>
        <v>0.66973896147277334</v>
      </c>
      <c r="N427" s="47">
        <f t="shared" si="34"/>
        <v>0.94564009432550256</v>
      </c>
      <c r="O427" s="48"/>
      <c r="P427" s="48"/>
    </row>
    <row r="428" spans="1:16" x14ac:dyDescent="0.25">
      <c r="A428" s="153">
        <v>425</v>
      </c>
      <c r="B428" s="123" t="s">
        <v>120</v>
      </c>
      <c r="C428" s="122" t="s">
        <v>108</v>
      </c>
      <c r="D428" s="160" t="s">
        <v>840</v>
      </c>
      <c r="E428" s="184" t="s">
        <v>1347</v>
      </c>
      <c r="F428" s="220">
        <v>1227</v>
      </c>
      <c r="G428" s="217">
        <v>2186226.4500000002</v>
      </c>
      <c r="H428" s="8">
        <v>1043</v>
      </c>
      <c r="I428" s="8">
        <v>1795780</v>
      </c>
      <c r="J428" s="46">
        <f t="shared" si="30"/>
        <v>0.85004074979625099</v>
      </c>
      <c r="K428" s="46">
        <f t="shared" si="31"/>
        <v>0.82140621800637348</v>
      </c>
      <c r="L428" s="50">
        <f t="shared" si="32"/>
        <v>0.25501222493887526</v>
      </c>
      <c r="M428" s="50">
        <f t="shared" si="33"/>
        <v>0.57498435260446135</v>
      </c>
      <c r="N428" s="47">
        <f t="shared" si="34"/>
        <v>0.82999657754333667</v>
      </c>
      <c r="O428" s="48"/>
      <c r="P428" s="48"/>
    </row>
    <row r="429" spans="1:16" x14ac:dyDescent="0.25">
      <c r="A429" s="153">
        <v>426</v>
      </c>
      <c r="B429" s="123" t="s">
        <v>120</v>
      </c>
      <c r="C429" s="122" t="s">
        <v>108</v>
      </c>
      <c r="D429" s="160" t="s">
        <v>839</v>
      </c>
      <c r="E429" s="184" t="s">
        <v>1381</v>
      </c>
      <c r="F429" s="220">
        <v>790</v>
      </c>
      <c r="G429" s="217">
        <v>1331351.8500000001</v>
      </c>
      <c r="H429" s="8">
        <v>750</v>
      </c>
      <c r="I429" s="8">
        <v>1187690</v>
      </c>
      <c r="J429" s="46">
        <f t="shared" si="30"/>
        <v>0.94936708860759489</v>
      </c>
      <c r="K429" s="46">
        <f t="shared" si="31"/>
        <v>0.8920932509313747</v>
      </c>
      <c r="L429" s="50">
        <f t="shared" si="32"/>
        <v>0.28481012658227844</v>
      </c>
      <c r="M429" s="50">
        <f t="shared" si="33"/>
        <v>0.6244652756519623</v>
      </c>
      <c r="N429" s="47">
        <f t="shared" si="34"/>
        <v>0.90927540223424075</v>
      </c>
      <c r="O429" s="48"/>
      <c r="P429" s="48"/>
    </row>
    <row r="430" spans="1:16" x14ac:dyDescent="0.25">
      <c r="A430" s="153">
        <v>427</v>
      </c>
      <c r="B430" s="123" t="s">
        <v>1403</v>
      </c>
      <c r="C430" s="122" t="s">
        <v>108</v>
      </c>
      <c r="D430" s="160" t="s">
        <v>852</v>
      </c>
      <c r="E430" s="212" t="s">
        <v>1062</v>
      </c>
      <c r="F430" s="220">
        <v>1608</v>
      </c>
      <c r="G430" s="217">
        <v>3180941.3</v>
      </c>
      <c r="H430" s="8">
        <v>1932</v>
      </c>
      <c r="I430" s="8">
        <v>4247060</v>
      </c>
      <c r="J430" s="46">
        <f t="shared" si="30"/>
        <v>1.2014925373134329</v>
      </c>
      <c r="K430" s="46">
        <f t="shared" si="31"/>
        <v>1.3351582438820861</v>
      </c>
      <c r="L430" s="50">
        <f t="shared" si="32"/>
        <v>0.3</v>
      </c>
      <c r="M430" s="50">
        <f t="shared" si="33"/>
        <v>0.7</v>
      </c>
      <c r="N430" s="47">
        <f t="shared" si="34"/>
        <v>1</v>
      </c>
      <c r="O430" s="48"/>
      <c r="P430" s="48"/>
    </row>
    <row r="431" spans="1:16" x14ac:dyDescent="0.25">
      <c r="A431" s="153">
        <v>428</v>
      </c>
      <c r="B431" s="123" t="s">
        <v>1403</v>
      </c>
      <c r="C431" s="122" t="s">
        <v>108</v>
      </c>
      <c r="D431" s="160" t="s">
        <v>848</v>
      </c>
      <c r="E431" s="212" t="s">
        <v>1157</v>
      </c>
      <c r="F431" s="220">
        <v>711</v>
      </c>
      <c r="G431" s="217">
        <v>1168831.875</v>
      </c>
      <c r="H431" s="8">
        <v>558</v>
      </c>
      <c r="I431" s="8">
        <v>818705</v>
      </c>
      <c r="J431" s="46">
        <f t="shared" si="30"/>
        <v>0.78481012658227844</v>
      </c>
      <c r="K431" s="46">
        <f t="shared" si="31"/>
        <v>0.70044718792426841</v>
      </c>
      <c r="L431" s="50">
        <f t="shared" si="32"/>
        <v>0.23544303797468352</v>
      </c>
      <c r="M431" s="50">
        <f t="shared" si="33"/>
        <v>0.49031303154698785</v>
      </c>
      <c r="N431" s="47">
        <f t="shared" si="34"/>
        <v>0.72575606952167138</v>
      </c>
      <c r="O431" s="48"/>
      <c r="P431" s="48"/>
    </row>
    <row r="432" spans="1:16" x14ac:dyDescent="0.25">
      <c r="A432" s="153">
        <v>429</v>
      </c>
      <c r="B432" s="123" t="s">
        <v>1403</v>
      </c>
      <c r="C432" s="122" t="s">
        <v>108</v>
      </c>
      <c r="D432" s="160" t="s">
        <v>849</v>
      </c>
      <c r="E432" s="184" t="s">
        <v>850</v>
      </c>
      <c r="F432" s="220">
        <v>1273</v>
      </c>
      <c r="G432" s="217">
        <v>2080777.4750000001</v>
      </c>
      <c r="H432" s="8">
        <v>1166</v>
      </c>
      <c r="I432" s="8">
        <v>1581950</v>
      </c>
      <c r="J432" s="46">
        <f t="shared" si="30"/>
        <v>0.91594658287509823</v>
      </c>
      <c r="K432" s="46">
        <f t="shared" si="31"/>
        <v>0.7602687067726932</v>
      </c>
      <c r="L432" s="50">
        <f t="shared" si="32"/>
        <v>0.27478397486252948</v>
      </c>
      <c r="M432" s="50">
        <f t="shared" si="33"/>
        <v>0.53218809474088524</v>
      </c>
      <c r="N432" s="47">
        <f t="shared" si="34"/>
        <v>0.80697206960341472</v>
      </c>
      <c r="O432" s="48"/>
      <c r="P432" s="48"/>
    </row>
    <row r="433" spans="1:16" x14ac:dyDescent="0.25">
      <c r="A433" s="153">
        <v>430</v>
      </c>
      <c r="B433" s="123" t="s">
        <v>1403</v>
      </c>
      <c r="C433" s="122" t="s">
        <v>108</v>
      </c>
      <c r="D433" s="160" t="s">
        <v>851</v>
      </c>
      <c r="E433" s="212" t="s">
        <v>1063</v>
      </c>
      <c r="F433" s="220">
        <v>1066</v>
      </c>
      <c r="G433" s="217">
        <v>1745069.825</v>
      </c>
      <c r="H433" s="8">
        <v>845</v>
      </c>
      <c r="I433" s="8">
        <v>1189280</v>
      </c>
      <c r="J433" s="46">
        <f t="shared" si="30"/>
        <v>0.79268292682926833</v>
      </c>
      <c r="K433" s="46">
        <f t="shared" si="31"/>
        <v>0.68150854651331794</v>
      </c>
      <c r="L433" s="50">
        <f t="shared" si="32"/>
        <v>0.23780487804878048</v>
      </c>
      <c r="M433" s="50">
        <f t="shared" si="33"/>
        <v>0.47705598255932252</v>
      </c>
      <c r="N433" s="47">
        <f t="shared" si="34"/>
        <v>0.71486086060810305</v>
      </c>
      <c r="O433" s="48"/>
      <c r="P433" s="48"/>
    </row>
    <row r="434" spans="1:16" x14ac:dyDescent="0.25">
      <c r="A434" s="153">
        <v>431</v>
      </c>
      <c r="B434" s="123" t="s">
        <v>1403</v>
      </c>
      <c r="C434" s="122" t="s">
        <v>108</v>
      </c>
      <c r="D434" s="160" t="s">
        <v>846</v>
      </c>
      <c r="E434" s="212" t="s">
        <v>621</v>
      </c>
      <c r="F434" s="220">
        <v>1555</v>
      </c>
      <c r="G434" s="217">
        <v>2526777.875</v>
      </c>
      <c r="H434" s="8">
        <v>1349</v>
      </c>
      <c r="I434" s="8">
        <v>2092680</v>
      </c>
      <c r="J434" s="46">
        <f t="shared" si="30"/>
        <v>0.86752411575562705</v>
      </c>
      <c r="K434" s="46">
        <f t="shared" si="31"/>
        <v>0.8282010147013813</v>
      </c>
      <c r="L434" s="50">
        <f t="shared" si="32"/>
        <v>0.2602572347266881</v>
      </c>
      <c r="M434" s="50">
        <f t="shared" si="33"/>
        <v>0.57974071029096685</v>
      </c>
      <c r="N434" s="47">
        <f t="shared" si="34"/>
        <v>0.8399979450176549</v>
      </c>
      <c r="O434" s="48"/>
      <c r="P434" s="48"/>
    </row>
    <row r="435" spans="1:16" x14ac:dyDescent="0.25">
      <c r="A435" s="153">
        <v>432</v>
      </c>
      <c r="B435" s="123" t="s">
        <v>1403</v>
      </c>
      <c r="C435" s="122" t="s">
        <v>108</v>
      </c>
      <c r="D435" s="160" t="s">
        <v>844</v>
      </c>
      <c r="E435" s="212" t="s">
        <v>845</v>
      </c>
      <c r="F435" s="220">
        <v>999</v>
      </c>
      <c r="G435" s="217">
        <v>1680463.25</v>
      </c>
      <c r="H435" s="8">
        <v>1100</v>
      </c>
      <c r="I435" s="8">
        <v>1549460</v>
      </c>
      <c r="J435" s="46">
        <f t="shared" si="30"/>
        <v>1.1011011011011012</v>
      </c>
      <c r="K435" s="46">
        <f t="shared" si="31"/>
        <v>0.92204337107639811</v>
      </c>
      <c r="L435" s="50">
        <f t="shared" si="32"/>
        <v>0.3</v>
      </c>
      <c r="M435" s="50">
        <f t="shared" si="33"/>
        <v>0.64543035975347862</v>
      </c>
      <c r="N435" s="47">
        <f t="shared" si="34"/>
        <v>0.94543035975347856</v>
      </c>
      <c r="O435" s="48"/>
      <c r="P435" s="48"/>
    </row>
    <row r="436" spans="1:16" x14ac:dyDescent="0.25">
      <c r="A436" s="153">
        <v>433</v>
      </c>
      <c r="B436" s="224" t="s">
        <v>1403</v>
      </c>
      <c r="C436" s="225" t="s">
        <v>108</v>
      </c>
      <c r="D436" s="160" t="s">
        <v>847</v>
      </c>
      <c r="E436" s="226" t="s">
        <v>1064</v>
      </c>
      <c r="F436" s="220">
        <v>0</v>
      </c>
      <c r="G436" s="217">
        <v>0</v>
      </c>
      <c r="H436" s="8" t="e">
        <v>#N/A</v>
      </c>
      <c r="I436" s="8" t="e">
        <v>#N/A</v>
      </c>
      <c r="J436" s="46">
        <f t="shared" si="30"/>
        <v>0</v>
      </c>
      <c r="K436" s="46">
        <f t="shared" si="31"/>
        <v>0</v>
      </c>
      <c r="L436" s="50">
        <f t="shared" si="32"/>
        <v>0</v>
      </c>
      <c r="M436" s="50">
        <f t="shared" si="33"/>
        <v>0</v>
      </c>
      <c r="N436" s="47">
        <f t="shared" si="34"/>
        <v>0</v>
      </c>
      <c r="O436" s="48"/>
      <c r="P436" s="48"/>
    </row>
    <row r="437" spans="1:16" x14ac:dyDescent="0.25">
      <c r="A437" s="153">
        <v>434</v>
      </c>
      <c r="B437" s="122" t="s">
        <v>107</v>
      </c>
      <c r="C437" s="122" t="s">
        <v>108</v>
      </c>
      <c r="D437" s="160" t="s">
        <v>855</v>
      </c>
      <c r="E437" s="213" t="s">
        <v>1065</v>
      </c>
      <c r="F437" s="220">
        <v>878</v>
      </c>
      <c r="G437" s="217">
        <v>897203.95</v>
      </c>
      <c r="H437" s="8">
        <v>569</v>
      </c>
      <c r="I437" s="8">
        <v>610260</v>
      </c>
      <c r="J437" s="46">
        <f t="shared" si="30"/>
        <v>0.64806378132118447</v>
      </c>
      <c r="K437" s="46">
        <f t="shared" si="31"/>
        <v>0.68017979635510972</v>
      </c>
      <c r="L437" s="50">
        <f t="shared" si="32"/>
        <v>0.19441913439635533</v>
      </c>
      <c r="M437" s="50">
        <f t="shared" si="33"/>
        <v>0.47612585744857677</v>
      </c>
      <c r="N437" s="47">
        <f t="shared" si="34"/>
        <v>0.6705449918449321</v>
      </c>
      <c r="O437" s="48"/>
      <c r="P437" s="48"/>
    </row>
    <row r="438" spans="1:16" x14ac:dyDescent="0.25">
      <c r="A438" s="153">
        <v>435</v>
      </c>
      <c r="B438" s="122" t="s">
        <v>107</v>
      </c>
      <c r="C438" s="122" t="s">
        <v>108</v>
      </c>
      <c r="D438" s="160" t="s">
        <v>853</v>
      </c>
      <c r="E438" s="213" t="s">
        <v>854</v>
      </c>
      <c r="F438" s="220">
        <v>891</v>
      </c>
      <c r="G438" s="217">
        <v>1459545.55</v>
      </c>
      <c r="H438" s="8">
        <v>871</v>
      </c>
      <c r="I438" s="8">
        <v>1166590</v>
      </c>
      <c r="J438" s="46">
        <f t="shared" si="30"/>
        <v>0.97755331088664421</v>
      </c>
      <c r="K438" s="46">
        <f t="shared" si="31"/>
        <v>0.79928303710699533</v>
      </c>
      <c r="L438" s="50">
        <f t="shared" si="32"/>
        <v>0.29326599326599323</v>
      </c>
      <c r="M438" s="50">
        <f t="shared" si="33"/>
        <v>0.55949812597489668</v>
      </c>
      <c r="N438" s="47">
        <f t="shared" si="34"/>
        <v>0.85276411924088991</v>
      </c>
      <c r="O438" s="48"/>
      <c r="P438" s="48"/>
    </row>
    <row r="439" spans="1:16" x14ac:dyDescent="0.25">
      <c r="A439" s="153">
        <v>436</v>
      </c>
      <c r="B439" s="122" t="s">
        <v>107</v>
      </c>
      <c r="C439" s="122" t="s">
        <v>108</v>
      </c>
      <c r="D439" s="160" t="s">
        <v>856</v>
      </c>
      <c r="E439" s="213" t="s">
        <v>1066</v>
      </c>
      <c r="F439" s="220">
        <v>987</v>
      </c>
      <c r="G439" s="217">
        <v>1779376.825</v>
      </c>
      <c r="H439" s="8">
        <v>773</v>
      </c>
      <c r="I439" s="8">
        <v>1080280</v>
      </c>
      <c r="J439" s="46">
        <f t="shared" si="30"/>
        <v>0.78318135764944274</v>
      </c>
      <c r="K439" s="46">
        <f t="shared" si="31"/>
        <v>0.60711142509119731</v>
      </c>
      <c r="L439" s="50">
        <f t="shared" si="32"/>
        <v>0.2349544072948328</v>
      </c>
      <c r="M439" s="50">
        <f t="shared" si="33"/>
        <v>0.42497799756383808</v>
      </c>
      <c r="N439" s="47">
        <f t="shared" si="34"/>
        <v>0.65993240485867088</v>
      </c>
      <c r="O439" s="48"/>
      <c r="P439" s="48"/>
    </row>
    <row r="440" spans="1:16" x14ac:dyDescent="0.25">
      <c r="A440" s="153">
        <v>437</v>
      </c>
      <c r="B440" s="122" t="s">
        <v>107</v>
      </c>
      <c r="C440" s="122" t="s">
        <v>108</v>
      </c>
      <c r="D440" s="160" t="s">
        <v>857</v>
      </c>
      <c r="E440" s="212" t="s">
        <v>1224</v>
      </c>
      <c r="F440" s="220">
        <v>1303</v>
      </c>
      <c r="G440" s="217">
        <v>2610267.6749999998</v>
      </c>
      <c r="H440" s="8">
        <v>1158</v>
      </c>
      <c r="I440" s="8">
        <v>2157825</v>
      </c>
      <c r="J440" s="46">
        <f t="shared" si="30"/>
        <v>0.88871834228702995</v>
      </c>
      <c r="K440" s="46">
        <f t="shared" si="31"/>
        <v>0.82666809257406915</v>
      </c>
      <c r="L440" s="50">
        <f t="shared" si="32"/>
        <v>0.26661550268610895</v>
      </c>
      <c r="M440" s="50">
        <f t="shared" si="33"/>
        <v>0.57866766480184839</v>
      </c>
      <c r="N440" s="47">
        <f t="shared" si="34"/>
        <v>0.84528316748795729</v>
      </c>
      <c r="O440" s="48"/>
      <c r="P440" s="48"/>
    </row>
    <row r="441" spans="1:16" x14ac:dyDescent="0.25">
      <c r="A441" s="153">
        <v>438</v>
      </c>
      <c r="B441" s="122" t="s">
        <v>118</v>
      </c>
      <c r="C441" s="122" t="s">
        <v>108</v>
      </c>
      <c r="D441" s="160" t="s">
        <v>858</v>
      </c>
      <c r="E441" s="213" t="s">
        <v>1067</v>
      </c>
      <c r="F441" s="220">
        <v>1841</v>
      </c>
      <c r="G441" s="217">
        <v>3525340.05</v>
      </c>
      <c r="H441" s="8">
        <v>977</v>
      </c>
      <c r="I441" s="8">
        <v>1971005</v>
      </c>
      <c r="J441" s="46">
        <f t="shared" si="30"/>
        <v>0.53068984247691475</v>
      </c>
      <c r="K441" s="46">
        <f t="shared" si="31"/>
        <v>0.55909641964893575</v>
      </c>
      <c r="L441" s="50">
        <f t="shared" si="32"/>
        <v>0.15920695274307442</v>
      </c>
      <c r="M441" s="50">
        <f t="shared" si="33"/>
        <v>0.391367493754255</v>
      </c>
      <c r="N441" s="47">
        <f t="shared" si="34"/>
        <v>0.55057444649732945</v>
      </c>
      <c r="O441" s="48"/>
      <c r="P441" s="48"/>
    </row>
    <row r="442" spans="1:16" x14ac:dyDescent="0.25">
      <c r="A442" s="153">
        <v>439</v>
      </c>
      <c r="B442" s="122" t="s">
        <v>118</v>
      </c>
      <c r="C442" s="122" t="s">
        <v>108</v>
      </c>
      <c r="D442" s="160" t="s">
        <v>859</v>
      </c>
      <c r="E442" s="213" t="s">
        <v>1068</v>
      </c>
      <c r="F442" s="220">
        <v>948</v>
      </c>
      <c r="G442" s="217">
        <v>1796393.925</v>
      </c>
      <c r="H442" s="8">
        <v>898</v>
      </c>
      <c r="I442" s="8">
        <v>1439455</v>
      </c>
      <c r="J442" s="46">
        <f t="shared" si="30"/>
        <v>0.9472573839662447</v>
      </c>
      <c r="K442" s="46">
        <f t="shared" si="31"/>
        <v>0.8013025316816299</v>
      </c>
      <c r="L442" s="50">
        <f t="shared" si="32"/>
        <v>0.28417721518987338</v>
      </c>
      <c r="M442" s="50">
        <f t="shared" si="33"/>
        <v>0.56091177217714094</v>
      </c>
      <c r="N442" s="47">
        <f t="shared" si="34"/>
        <v>0.84508898736701432</v>
      </c>
      <c r="O442" s="48"/>
      <c r="P442" s="48"/>
    </row>
    <row r="443" spans="1:16" x14ac:dyDescent="0.25">
      <c r="A443" s="153">
        <v>440</v>
      </c>
      <c r="B443" s="122" t="s">
        <v>118</v>
      </c>
      <c r="C443" s="122" t="s">
        <v>108</v>
      </c>
      <c r="D443" s="160" t="s">
        <v>860</v>
      </c>
      <c r="E443" s="213" t="s">
        <v>1382</v>
      </c>
      <c r="F443" s="220">
        <v>741</v>
      </c>
      <c r="G443" s="217">
        <v>764657.42500000005</v>
      </c>
      <c r="H443" s="8">
        <v>606</v>
      </c>
      <c r="I443" s="8">
        <v>685405</v>
      </c>
      <c r="J443" s="46">
        <f t="shared" si="30"/>
        <v>0.81781376518218618</v>
      </c>
      <c r="K443" s="46">
        <f t="shared" si="31"/>
        <v>0.89635564579785509</v>
      </c>
      <c r="L443" s="50">
        <f t="shared" si="32"/>
        <v>0.24534412955465584</v>
      </c>
      <c r="M443" s="50">
        <f t="shared" si="33"/>
        <v>0.62744895205849849</v>
      </c>
      <c r="N443" s="47">
        <f t="shared" si="34"/>
        <v>0.87279308161315439</v>
      </c>
      <c r="O443" s="48"/>
      <c r="P443" s="48"/>
    </row>
    <row r="444" spans="1:16" x14ac:dyDescent="0.25">
      <c r="A444" s="153">
        <v>441</v>
      </c>
      <c r="B444" s="122" t="s">
        <v>109</v>
      </c>
      <c r="C444" s="122" t="s">
        <v>108</v>
      </c>
      <c r="D444" s="160" t="s">
        <v>894</v>
      </c>
      <c r="E444" s="213" t="s">
        <v>895</v>
      </c>
      <c r="F444" s="220">
        <v>1876</v>
      </c>
      <c r="G444" s="217">
        <v>3477732.1749999998</v>
      </c>
      <c r="H444" s="8">
        <v>1460</v>
      </c>
      <c r="I444" s="8">
        <v>2308940</v>
      </c>
      <c r="J444" s="46">
        <f t="shared" si="30"/>
        <v>0.7782515991471215</v>
      </c>
      <c r="K444" s="46">
        <f t="shared" si="31"/>
        <v>0.66392116580972771</v>
      </c>
      <c r="L444" s="50">
        <f t="shared" si="32"/>
        <v>0.23347547974413643</v>
      </c>
      <c r="M444" s="50">
        <f t="shared" si="33"/>
        <v>0.46474481606680934</v>
      </c>
      <c r="N444" s="47">
        <f t="shared" si="34"/>
        <v>0.6982202958109458</v>
      </c>
      <c r="O444" s="48"/>
      <c r="P444" s="48"/>
    </row>
    <row r="445" spans="1:16" x14ac:dyDescent="0.25">
      <c r="A445" s="153">
        <v>442</v>
      </c>
      <c r="B445" s="122" t="s">
        <v>109</v>
      </c>
      <c r="C445" s="122" t="s">
        <v>108</v>
      </c>
      <c r="D445" s="160" t="s">
        <v>896</v>
      </c>
      <c r="E445" s="213" t="s">
        <v>897</v>
      </c>
      <c r="F445" s="220">
        <v>1434</v>
      </c>
      <c r="G445" s="217">
        <v>2379564.15</v>
      </c>
      <c r="H445" s="8">
        <v>1096</v>
      </c>
      <c r="I445" s="8">
        <v>1415770</v>
      </c>
      <c r="J445" s="46">
        <f t="shared" si="30"/>
        <v>0.76429567642956764</v>
      </c>
      <c r="K445" s="46">
        <f t="shared" si="31"/>
        <v>0.59497030159913955</v>
      </c>
      <c r="L445" s="50">
        <f t="shared" si="32"/>
        <v>0.22928870292887027</v>
      </c>
      <c r="M445" s="50">
        <f t="shared" si="33"/>
        <v>0.41647921111939767</v>
      </c>
      <c r="N445" s="47">
        <f t="shared" si="34"/>
        <v>0.64576791404826794</v>
      </c>
      <c r="O445" s="48"/>
      <c r="P445" s="48"/>
    </row>
    <row r="446" spans="1:16" x14ac:dyDescent="0.25">
      <c r="A446" s="153">
        <v>443</v>
      </c>
      <c r="B446" s="122" t="s">
        <v>109</v>
      </c>
      <c r="C446" s="122" t="s">
        <v>108</v>
      </c>
      <c r="D446" s="160" t="s">
        <v>899</v>
      </c>
      <c r="E446" s="213" t="s">
        <v>900</v>
      </c>
      <c r="F446" s="220">
        <v>1815</v>
      </c>
      <c r="G446" s="217">
        <v>3273174.7</v>
      </c>
      <c r="H446" s="8">
        <v>1402</v>
      </c>
      <c r="I446" s="8">
        <v>2369650</v>
      </c>
      <c r="J446" s="46">
        <f t="shared" si="30"/>
        <v>0.7724517906336088</v>
      </c>
      <c r="K446" s="46">
        <f t="shared" si="31"/>
        <v>0.72396074673313338</v>
      </c>
      <c r="L446" s="50">
        <f t="shared" si="32"/>
        <v>0.23173553719008264</v>
      </c>
      <c r="M446" s="50">
        <f t="shared" si="33"/>
        <v>0.50677252271319329</v>
      </c>
      <c r="N446" s="47">
        <f t="shared" si="34"/>
        <v>0.73850805990327595</v>
      </c>
      <c r="O446" s="48"/>
      <c r="P446" s="48"/>
    </row>
    <row r="447" spans="1:16" x14ac:dyDescent="0.25">
      <c r="A447" s="153">
        <v>444</v>
      </c>
      <c r="B447" s="122" t="s">
        <v>109</v>
      </c>
      <c r="C447" s="122" t="s">
        <v>108</v>
      </c>
      <c r="D447" s="160" t="s">
        <v>898</v>
      </c>
      <c r="E447" s="213" t="s">
        <v>1069</v>
      </c>
      <c r="F447" s="220">
        <v>1433</v>
      </c>
      <c r="G447" s="217">
        <v>2170529.65</v>
      </c>
      <c r="H447" s="8">
        <v>1207</v>
      </c>
      <c r="I447" s="8">
        <v>1714915</v>
      </c>
      <c r="J447" s="46">
        <f t="shared" si="30"/>
        <v>0.84228890439637127</v>
      </c>
      <c r="K447" s="46">
        <f t="shared" si="31"/>
        <v>0.79009056614361384</v>
      </c>
      <c r="L447" s="50">
        <f t="shared" si="32"/>
        <v>0.25268667131891137</v>
      </c>
      <c r="M447" s="50">
        <f t="shared" si="33"/>
        <v>0.5530633963005297</v>
      </c>
      <c r="N447" s="47">
        <f t="shared" si="34"/>
        <v>0.80575006761944112</v>
      </c>
      <c r="O447" s="48"/>
      <c r="P447" s="48"/>
    </row>
    <row r="448" spans="1:16" x14ac:dyDescent="0.25">
      <c r="A448" s="153">
        <v>445</v>
      </c>
      <c r="B448" s="122" t="s">
        <v>110</v>
      </c>
      <c r="C448" s="122" t="s">
        <v>108</v>
      </c>
      <c r="D448" s="160" t="s">
        <v>867</v>
      </c>
      <c r="E448" s="213" t="s">
        <v>868</v>
      </c>
      <c r="F448" s="220">
        <v>1051</v>
      </c>
      <c r="G448" s="217">
        <v>1801759</v>
      </c>
      <c r="H448" s="8">
        <v>1056</v>
      </c>
      <c r="I448" s="8">
        <v>1412135</v>
      </c>
      <c r="J448" s="46">
        <f t="shared" si="30"/>
        <v>1.004757373929591</v>
      </c>
      <c r="K448" s="46">
        <f t="shared" si="31"/>
        <v>0.78375354306541556</v>
      </c>
      <c r="L448" s="50">
        <f t="shared" si="32"/>
        <v>0.3</v>
      </c>
      <c r="M448" s="50">
        <f t="shared" si="33"/>
        <v>0.54862748014579088</v>
      </c>
      <c r="N448" s="47">
        <f t="shared" si="34"/>
        <v>0.84862748014579092</v>
      </c>
      <c r="O448" s="48"/>
      <c r="P448" s="48"/>
    </row>
    <row r="449" spans="1:16" x14ac:dyDescent="0.25">
      <c r="A449" s="153">
        <v>446</v>
      </c>
      <c r="B449" s="122" t="s">
        <v>110</v>
      </c>
      <c r="C449" s="122" t="s">
        <v>108</v>
      </c>
      <c r="D449" s="160" t="s">
        <v>861</v>
      </c>
      <c r="E449" s="213" t="s">
        <v>862</v>
      </c>
      <c r="F449" s="220">
        <v>959</v>
      </c>
      <c r="G449" s="217">
        <v>1646480.2749999999</v>
      </c>
      <c r="H449" s="8">
        <v>826</v>
      </c>
      <c r="I449" s="8">
        <v>1289415</v>
      </c>
      <c r="J449" s="46">
        <f t="shared" si="30"/>
        <v>0.86131386861313863</v>
      </c>
      <c r="K449" s="46">
        <f t="shared" si="31"/>
        <v>0.78313419211778901</v>
      </c>
      <c r="L449" s="50">
        <f t="shared" si="32"/>
        <v>0.2583941605839416</v>
      </c>
      <c r="M449" s="50">
        <f t="shared" si="33"/>
        <v>0.54819393448245224</v>
      </c>
      <c r="N449" s="47">
        <f t="shared" si="34"/>
        <v>0.80658809506639384</v>
      </c>
      <c r="O449" s="48"/>
      <c r="P449" s="48"/>
    </row>
    <row r="450" spans="1:16" x14ac:dyDescent="0.25">
      <c r="A450" s="153">
        <v>447</v>
      </c>
      <c r="B450" s="122" t="s">
        <v>110</v>
      </c>
      <c r="C450" s="122" t="s">
        <v>108</v>
      </c>
      <c r="D450" s="160" t="s">
        <v>865</v>
      </c>
      <c r="E450" s="213" t="s">
        <v>866</v>
      </c>
      <c r="F450" s="220">
        <v>843</v>
      </c>
      <c r="G450" s="217">
        <v>1375665.375</v>
      </c>
      <c r="H450" s="8">
        <v>887</v>
      </c>
      <c r="I450" s="8">
        <v>1193120</v>
      </c>
      <c r="J450" s="46">
        <f t="shared" si="30"/>
        <v>1.0521945432977462</v>
      </c>
      <c r="K450" s="46">
        <f t="shared" si="31"/>
        <v>0.8673039401024395</v>
      </c>
      <c r="L450" s="50">
        <f t="shared" si="32"/>
        <v>0.3</v>
      </c>
      <c r="M450" s="50">
        <f t="shared" si="33"/>
        <v>0.60711275807170761</v>
      </c>
      <c r="N450" s="47">
        <f t="shared" si="34"/>
        <v>0.90711275807170755</v>
      </c>
      <c r="O450" s="48"/>
      <c r="P450" s="48"/>
    </row>
    <row r="451" spans="1:16" x14ac:dyDescent="0.25">
      <c r="A451" s="153">
        <v>448</v>
      </c>
      <c r="B451" s="122" t="s">
        <v>110</v>
      </c>
      <c r="C451" s="122" t="s">
        <v>108</v>
      </c>
      <c r="D451" s="160" t="s">
        <v>863</v>
      </c>
      <c r="E451" s="213" t="s">
        <v>864</v>
      </c>
      <c r="F451" s="220">
        <v>1264</v>
      </c>
      <c r="G451" s="217">
        <v>2442811.25</v>
      </c>
      <c r="H451" s="8">
        <v>867</v>
      </c>
      <c r="I451" s="8">
        <v>1559125</v>
      </c>
      <c r="J451" s="46">
        <f t="shared" si="30"/>
        <v>0.68591772151898733</v>
      </c>
      <c r="K451" s="46">
        <f t="shared" si="31"/>
        <v>0.63825029461445293</v>
      </c>
      <c r="L451" s="50">
        <f t="shared" si="32"/>
        <v>0.20577531645569619</v>
      </c>
      <c r="M451" s="50">
        <f t="shared" si="33"/>
        <v>0.44677520623011702</v>
      </c>
      <c r="N451" s="47">
        <f t="shared" si="34"/>
        <v>0.65255052268581326</v>
      </c>
      <c r="O451" s="48"/>
      <c r="P451" s="48"/>
    </row>
    <row r="452" spans="1:16" x14ac:dyDescent="0.25">
      <c r="A452" s="153">
        <v>449</v>
      </c>
      <c r="B452" s="122" t="s">
        <v>110</v>
      </c>
      <c r="C452" s="122" t="s">
        <v>108</v>
      </c>
      <c r="D452" s="160" t="s">
        <v>869</v>
      </c>
      <c r="E452" s="213" t="s">
        <v>870</v>
      </c>
      <c r="F452" s="220">
        <v>667</v>
      </c>
      <c r="G452" s="217">
        <v>932595.27500000002</v>
      </c>
      <c r="H452" s="8">
        <v>638</v>
      </c>
      <c r="I452" s="8">
        <v>735220</v>
      </c>
      <c r="J452" s="46">
        <f t="shared" ref="J452:J515" si="35">IFERROR(H452/F452,0)</f>
        <v>0.95652173913043481</v>
      </c>
      <c r="K452" s="46">
        <f t="shared" ref="K452:K515" si="36">IFERROR(I452/G452,0)</f>
        <v>0.78835913038482852</v>
      </c>
      <c r="L452" s="50">
        <f t="shared" si="32"/>
        <v>0.28695652173913044</v>
      </c>
      <c r="M452" s="50">
        <f t="shared" si="33"/>
        <v>0.55185139126937988</v>
      </c>
      <c r="N452" s="47">
        <f t="shared" si="34"/>
        <v>0.83880791300851032</v>
      </c>
      <c r="O452" s="48"/>
      <c r="P452" s="48"/>
    </row>
    <row r="453" spans="1:16" x14ac:dyDescent="0.25">
      <c r="A453" s="153">
        <v>450</v>
      </c>
      <c r="B453" s="122" t="s">
        <v>112</v>
      </c>
      <c r="C453" s="122" t="s">
        <v>108</v>
      </c>
      <c r="D453" s="160" t="s">
        <v>872</v>
      </c>
      <c r="E453" s="212" t="s">
        <v>873</v>
      </c>
      <c r="F453" s="220">
        <v>1432</v>
      </c>
      <c r="G453" s="217">
        <v>2540778.625</v>
      </c>
      <c r="H453" s="8">
        <v>1212</v>
      </c>
      <c r="I453" s="8">
        <v>1934435</v>
      </c>
      <c r="J453" s="46">
        <f t="shared" si="35"/>
        <v>0.84636871508379885</v>
      </c>
      <c r="K453" s="46">
        <f t="shared" si="36"/>
        <v>0.76135519283975395</v>
      </c>
      <c r="L453" s="50">
        <f t="shared" ref="L453:L516" si="37">IF((J453*0.3)&gt;30%,30%,(J453*0.3))</f>
        <v>0.25391061452513963</v>
      </c>
      <c r="M453" s="50">
        <f t="shared" ref="M453:M516" si="38">IF((K453*0.7)&gt;70%,70%,(K453*0.7))</f>
        <v>0.53294863498782774</v>
      </c>
      <c r="N453" s="47">
        <f t="shared" ref="N453:N516" si="39">L453+M453</f>
        <v>0.78685924951296737</v>
      </c>
      <c r="O453" s="48"/>
      <c r="P453" s="48"/>
    </row>
    <row r="454" spans="1:16" x14ac:dyDescent="0.25">
      <c r="A454" s="153">
        <v>451</v>
      </c>
      <c r="B454" s="122" t="s">
        <v>112</v>
      </c>
      <c r="C454" s="122" t="s">
        <v>108</v>
      </c>
      <c r="D454" s="160" t="s">
        <v>871</v>
      </c>
      <c r="E454" s="213" t="s">
        <v>1190</v>
      </c>
      <c r="F454" s="220">
        <v>1149</v>
      </c>
      <c r="G454" s="217">
        <v>1960692.45</v>
      </c>
      <c r="H454" s="8">
        <v>848</v>
      </c>
      <c r="I454" s="8">
        <v>1217295</v>
      </c>
      <c r="J454" s="46">
        <f t="shared" si="35"/>
        <v>0.73803307223672754</v>
      </c>
      <c r="K454" s="46">
        <f t="shared" si="36"/>
        <v>0.62084953711123847</v>
      </c>
      <c r="L454" s="50">
        <f t="shared" si="37"/>
        <v>0.22140992167101825</v>
      </c>
      <c r="M454" s="50">
        <f t="shared" si="38"/>
        <v>0.43459467597786688</v>
      </c>
      <c r="N454" s="47">
        <f t="shared" si="39"/>
        <v>0.65600459764888508</v>
      </c>
      <c r="O454" s="48"/>
      <c r="P454" s="48"/>
    </row>
    <row r="455" spans="1:16" x14ac:dyDescent="0.25">
      <c r="A455" s="153">
        <v>452</v>
      </c>
      <c r="B455" s="122" t="s">
        <v>112</v>
      </c>
      <c r="C455" s="122" t="s">
        <v>108</v>
      </c>
      <c r="D455" s="160" t="s">
        <v>874</v>
      </c>
      <c r="E455" s="213" t="s">
        <v>875</v>
      </c>
      <c r="F455" s="220">
        <v>1234</v>
      </c>
      <c r="G455" s="217">
        <v>2268466.9500000002</v>
      </c>
      <c r="H455" s="8">
        <v>875</v>
      </c>
      <c r="I455" s="8">
        <v>1165265</v>
      </c>
      <c r="J455" s="46">
        <f t="shared" si="35"/>
        <v>0.70907617504051867</v>
      </c>
      <c r="K455" s="46">
        <f t="shared" si="36"/>
        <v>0.51367951382320109</v>
      </c>
      <c r="L455" s="50">
        <f t="shared" si="37"/>
        <v>0.21272285251215559</v>
      </c>
      <c r="M455" s="50">
        <f t="shared" si="38"/>
        <v>0.35957565967624072</v>
      </c>
      <c r="N455" s="47">
        <f t="shared" si="39"/>
        <v>0.57229851218839634</v>
      </c>
      <c r="O455" s="48"/>
      <c r="P455" s="48"/>
    </row>
    <row r="456" spans="1:16" x14ac:dyDescent="0.25">
      <c r="A456" s="153">
        <v>453</v>
      </c>
      <c r="B456" s="122" t="s">
        <v>112</v>
      </c>
      <c r="C456" s="122" t="s">
        <v>108</v>
      </c>
      <c r="D456" s="160" t="s">
        <v>876</v>
      </c>
      <c r="E456" s="197" t="s">
        <v>1363</v>
      </c>
      <c r="F456" s="220">
        <v>1478</v>
      </c>
      <c r="G456" s="217">
        <v>2597615</v>
      </c>
      <c r="H456" s="8">
        <v>1459</v>
      </c>
      <c r="I456" s="8">
        <v>2265710</v>
      </c>
      <c r="J456" s="46">
        <f t="shared" si="35"/>
        <v>0.98714479025710422</v>
      </c>
      <c r="K456" s="46">
        <f t="shared" si="36"/>
        <v>0.87222702363514226</v>
      </c>
      <c r="L456" s="50">
        <f t="shared" si="37"/>
        <v>0.29614343707713126</v>
      </c>
      <c r="M456" s="50">
        <f t="shared" si="38"/>
        <v>0.61055891654459959</v>
      </c>
      <c r="N456" s="47">
        <f t="shared" si="39"/>
        <v>0.90670235362173091</v>
      </c>
      <c r="O456" s="48"/>
      <c r="P456" s="48"/>
    </row>
    <row r="457" spans="1:16" x14ac:dyDescent="0.25">
      <c r="A457" s="153">
        <v>454</v>
      </c>
      <c r="B457" s="122" t="s">
        <v>888</v>
      </c>
      <c r="C457" s="122" t="s">
        <v>108</v>
      </c>
      <c r="D457" s="160" t="s">
        <v>889</v>
      </c>
      <c r="E457" s="213" t="s">
        <v>890</v>
      </c>
      <c r="F457" s="220">
        <v>1838</v>
      </c>
      <c r="G457" s="217">
        <v>4009889</v>
      </c>
      <c r="H457" s="8">
        <v>939</v>
      </c>
      <c r="I457" s="8">
        <v>2089265</v>
      </c>
      <c r="J457" s="46">
        <f t="shared" si="35"/>
        <v>0.51088139281828071</v>
      </c>
      <c r="K457" s="46">
        <f t="shared" si="36"/>
        <v>0.52102813818537119</v>
      </c>
      <c r="L457" s="50">
        <f t="shared" si="37"/>
        <v>0.1532644178454842</v>
      </c>
      <c r="M457" s="50">
        <f t="shared" si="38"/>
        <v>0.36471969672975979</v>
      </c>
      <c r="N457" s="47">
        <f t="shared" si="39"/>
        <v>0.51798411457524396</v>
      </c>
      <c r="O457" s="48"/>
      <c r="P457" s="48"/>
    </row>
    <row r="458" spans="1:16" x14ac:dyDescent="0.25">
      <c r="A458" s="153">
        <v>455</v>
      </c>
      <c r="B458" s="122" t="s">
        <v>888</v>
      </c>
      <c r="C458" s="122" t="s">
        <v>108</v>
      </c>
      <c r="D458" s="160" t="s">
        <v>891</v>
      </c>
      <c r="E458" s="213" t="s">
        <v>1328</v>
      </c>
      <c r="F458" s="220">
        <v>2447</v>
      </c>
      <c r="G458" s="217">
        <v>5590495.0250000004</v>
      </c>
      <c r="H458" s="8">
        <v>1638</v>
      </c>
      <c r="I458" s="8">
        <v>4063680</v>
      </c>
      <c r="J458" s="46">
        <f t="shared" si="35"/>
        <v>0.66939109113199835</v>
      </c>
      <c r="K458" s="46">
        <f t="shared" si="36"/>
        <v>0.72689090712499105</v>
      </c>
      <c r="L458" s="50">
        <f t="shared" si="37"/>
        <v>0.20081732733959951</v>
      </c>
      <c r="M458" s="50">
        <f t="shared" si="38"/>
        <v>0.50882363498749372</v>
      </c>
      <c r="N458" s="47">
        <f t="shared" si="39"/>
        <v>0.70964096232709317</v>
      </c>
      <c r="O458" s="48"/>
      <c r="P458" s="48"/>
    </row>
    <row r="459" spans="1:16" x14ac:dyDescent="0.25">
      <c r="A459" s="153">
        <v>456</v>
      </c>
      <c r="B459" s="122" t="s">
        <v>888</v>
      </c>
      <c r="C459" s="122" t="s">
        <v>108</v>
      </c>
      <c r="D459" s="160" t="s">
        <v>892</v>
      </c>
      <c r="E459" s="213" t="s">
        <v>893</v>
      </c>
      <c r="F459" s="220">
        <v>919</v>
      </c>
      <c r="G459" s="217">
        <v>1030074.275</v>
      </c>
      <c r="H459" s="8">
        <v>354</v>
      </c>
      <c r="I459" s="8">
        <v>526675</v>
      </c>
      <c r="J459" s="46">
        <f t="shared" si="35"/>
        <v>0.38520130576713818</v>
      </c>
      <c r="K459" s="46">
        <f t="shared" si="36"/>
        <v>0.51129808090780637</v>
      </c>
      <c r="L459" s="50">
        <f t="shared" si="37"/>
        <v>0.11556039173014145</v>
      </c>
      <c r="M459" s="50">
        <f t="shared" si="38"/>
        <v>0.35790865663546445</v>
      </c>
      <c r="N459" s="47">
        <f t="shared" si="39"/>
        <v>0.47346904836560588</v>
      </c>
      <c r="O459" s="48"/>
      <c r="P459" s="48"/>
    </row>
    <row r="460" spans="1:16" x14ac:dyDescent="0.25">
      <c r="A460" s="153">
        <v>457</v>
      </c>
      <c r="B460" s="122" t="s">
        <v>114</v>
      </c>
      <c r="C460" s="122" t="s">
        <v>108</v>
      </c>
      <c r="D460" s="160" t="s">
        <v>878</v>
      </c>
      <c r="E460" s="213" t="s">
        <v>879</v>
      </c>
      <c r="F460" s="220">
        <v>829</v>
      </c>
      <c r="G460" s="217">
        <v>1092010.75</v>
      </c>
      <c r="H460" s="8">
        <v>576</v>
      </c>
      <c r="I460" s="8">
        <v>684985</v>
      </c>
      <c r="J460" s="46">
        <f t="shared" si="35"/>
        <v>0.69481302774427023</v>
      </c>
      <c r="K460" s="46">
        <f t="shared" si="36"/>
        <v>0.62726946598282118</v>
      </c>
      <c r="L460" s="50">
        <f t="shared" si="37"/>
        <v>0.20844390832328105</v>
      </c>
      <c r="M460" s="50">
        <f t="shared" si="38"/>
        <v>0.43908862618797478</v>
      </c>
      <c r="N460" s="47">
        <f t="shared" si="39"/>
        <v>0.64753253451125581</v>
      </c>
      <c r="O460" s="48"/>
      <c r="P460" s="48"/>
    </row>
    <row r="461" spans="1:16" x14ac:dyDescent="0.25">
      <c r="A461" s="153">
        <v>458</v>
      </c>
      <c r="B461" s="122" t="s">
        <v>114</v>
      </c>
      <c r="C461" s="122" t="s">
        <v>108</v>
      </c>
      <c r="D461" s="160" t="s">
        <v>877</v>
      </c>
      <c r="E461" s="213" t="s">
        <v>1071</v>
      </c>
      <c r="F461" s="220">
        <v>921</v>
      </c>
      <c r="G461" s="217">
        <v>1998475</v>
      </c>
      <c r="H461" s="8">
        <v>685</v>
      </c>
      <c r="I461" s="8">
        <v>1248620</v>
      </c>
      <c r="J461" s="46">
        <f t="shared" si="35"/>
        <v>0.74375678610206297</v>
      </c>
      <c r="K461" s="46">
        <f t="shared" si="36"/>
        <v>0.62478639962971771</v>
      </c>
      <c r="L461" s="50">
        <f t="shared" si="37"/>
        <v>0.22312703583061888</v>
      </c>
      <c r="M461" s="50">
        <f t="shared" si="38"/>
        <v>0.43735047974080238</v>
      </c>
      <c r="N461" s="47">
        <f t="shared" si="39"/>
        <v>0.66047751557142131</v>
      </c>
      <c r="O461" s="48"/>
      <c r="P461" s="48"/>
    </row>
    <row r="462" spans="1:16" x14ac:dyDescent="0.25">
      <c r="A462" s="153">
        <v>459</v>
      </c>
      <c r="B462" s="214" t="s">
        <v>115</v>
      </c>
      <c r="C462" s="214" t="s">
        <v>108</v>
      </c>
      <c r="D462" s="160" t="s">
        <v>885</v>
      </c>
      <c r="E462" s="213" t="s">
        <v>886</v>
      </c>
      <c r="F462" s="220">
        <v>1655</v>
      </c>
      <c r="G462" s="217">
        <v>3100705.45</v>
      </c>
      <c r="H462" s="8">
        <v>1187</v>
      </c>
      <c r="I462" s="8">
        <v>1961555</v>
      </c>
      <c r="J462" s="46">
        <f t="shared" si="35"/>
        <v>0.71722054380664657</v>
      </c>
      <c r="K462" s="46">
        <f t="shared" si="36"/>
        <v>0.6326157165299271</v>
      </c>
      <c r="L462" s="50">
        <f t="shared" si="37"/>
        <v>0.21516616314199397</v>
      </c>
      <c r="M462" s="50">
        <f t="shared" si="38"/>
        <v>0.44283100157094896</v>
      </c>
      <c r="N462" s="47">
        <f t="shared" si="39"/>
        <v>0.65799716471294289</v>
      </c>
      <c r="O462" s="48"/>
      <c r="P462" s="48"/>
    </row>
    <row r="463" spans="1:16" x14ac:dyDescent="0.25">
      <c r="A463" s="153">
        <v>460</v>
      </c>
      <c r="B463" s="214" t="s">
        <v>115</v>
      </c>
      <c r="C463" s="214" t="s">
        <v>108</v>
      </c>
      <c r="D463" s="160" t="s">
        <v>883</v>
      </c>
      <c r="E463" s="197" t="s">
        <v>884</v>
      </c>
      <c r="F463" s="220">
        <v>1615</v>
      </c>
      <c r="G463" s="217">
        <v>2554583</v>
      </c>
      <c r="H463" s="8">
        <v>1191</v>
      </c>
      <c r="I463" s="8">
        <v>1675825</v>
      </c>
      <c r="J463" s="46">
        <f t="shared" si="35"/>
        <v>0.73746130030959756</v>
      </c>
      <c r="K463" s="46">
        <f t="shared" si="36"/>
        <v>0.65600726224201755</v>
      </c>
      <c r="L463" s="50">
        <f t="shared" si="37"/>
        <v>0.22123839009287927</v>
      </c>
      <c r="M463" s="50">
        <f t="shared" si="38"/>
        <v>0.45920508356941225</v>
      </c>
      <c r="N463" s="47">
        <f t="shared" si="39"/>
        <v>0.68044347366229152</v>
      </c>
      <c r="O463" s="48"/>
      <c r="P463" s="48"/>
    </row>
    <row r="464" spans="1:16" x14ac:dyDescent="0.25">
      <c r="A464" s="153">
        <v>461</v>
      </c>
      <c r="B464" s="214" t="s">
        <v>115</v>
      </c>
      <c r="C464" s="214" t="s">
        <v>108</v>
      </c>
      <c r="D464" s="160" t="s">
        <v>887</v>
      </c>
      <c r="E464" s="197" t="s">
        <v>1110</v>
      </c>
      <c r="F464" s="220">
        <v>1465</v>
      </c>
      <c r="G464" s="217">
        <v>2219648.875</v>
      </c>
      <c r="H464" s="8">
        <v>1268</v>
      </c>
      <c r="I464" s="8">
        <v>1872880</v>
      </c>
      <c r="J464" s="46">
        <f t="shared" si="35"/>
        <v>0.86552901023890783</v>
      </c>
      <c r="K464" s="46">
        <f t="shared" si="36"/>
        <v>0.84377309451703253</v>
      </c>
      <c r="L464" s="50">
        <f t="shared" si="37"/>
        <v>0.25965870307167233</v>
      </c>
      <c r="M464" s="50">
        <f t="shared" si="38"/>
        <v>0.59064116616192275</v>
      </c>
      <c r="N464" s="47">
        <f t="shared" si="39"/>
        <v>0.85029986923359502</v>
      </c>
      <c r="O464" s="48"/>
      <c r="P464" s="48"/>
    </row>
    <row r="465" spans="1:16" x14ac:dyDescent="0.25">
      <c r="A465" s="153">
        <v>462</v>
      </c>
      <c r="B465" s="214" t="s">
        <v>115</v>
      </c>
      <c r="C465" s="214" t="s">
        <v>108</v>
      </c>
      <c r="D465" s="160" t="s">
        <v>882</v>
      </c>
      <c r="E465" s="213" t="s">
        <v>1383</v>
      </c>
      <c r="F465" s="220">
        <v>1862</v>
      </c>
      <c r="G465" s="217">
        <v>4180715.45</v>
      </c>
      <c r="H465" s="8">
        <v>1358</v>
      </c>
      <c r="I465" s="8">
        <v>2622075</v>
      </c>
      <c r="J465" s="46">
        <f t="shared" si="35"/>
        <v>0.72932330827067671</v>
      </c>
      <c r="K465" s="46">
        <f t="shared" si="36"/>
        <v>0.62718332097918783</v>
      </c>
      <c r="L465" s="50">
        <f t="shared" si="37"/>
        <v>0.21879699248120302</v>
      </c>
      <c r="M465" s="50">
        <f t="shared" si="38"/>
        <v>0.43902832468543146</v>
      </c>
      <c r="N465" s="47">
        <f t="shared" si="39"/>
        <v>0.6578253171666345</v>
      </c>
      <c r="O465" s="48"/>
      <c r="P465" s="48"/>
    </row>
    <row r="466" spans="1:16" x14ac:dyDescent="0.25">
      <c r="A466" s="153">
        <v>463</v>
      </c>
      <c r="B466" s="214" t="s">
        <v>115</v>
      </c>
      <c r="C466" s="214" t="s">
        <v>108</v>
      </c>
      <c r="D466" s="160" t="s">
        <v>880</v>
      </c>
      <c r="E466" s="213" t="s">
        <v>881</v>
      </c>
      <c r="F466" s="220">
        <v>1200</v>
      </c>
      <c r="G466" s="217">
        <v>1937143.4750000001</v>
      </c>
      <c r="H466" s="8">
        <v>818</v>
      </c>
      <c r="I466" s="8">
        <v>1174070</v>
      </c>
      <c r="J466" s="46">
        <f t="shared" si="35"/>
        <v>0.68166666666666664</v>
      </c>
      <c r="K466" s="46">
        <f t="shared" si="36"/>
        <v>0.60608314002141728</v>
      </c>
      <c r="L466" s="50">
        <f t="shared" si="37"/>
        <v>0.20449999999999999</v>
      </c>
      <c r="M466" s="50">
        <f t="shared" si="38"/>
        <v>0.42425819801499209</v>
      </c>
      <c r="N466" s="47">
        <f t="shared" si="39"/>
        <v>0.62875819801499211</v>
      </c>
      <c r="O466" s="48"/>
      <c r="P466" s="48"/>
    </row>
    <row r="467" spans="1:16" x14ac:dyDescent="0.25">
      <c r="A467" s="153">
        <v>464</v>
      </c>
      <c r="B467" s="123" t="s">
        <v>119</v>
      </c>
      <c r="C467" s="122" t="s">
        <v>108</v>
      </c>
      <c r="D467" s="160" t="s">
        <v>910</v>
      </c>
      <c r="E467" s="184" t="s">
        <v>1111</v>
      </c>
      <c r="F467" s="220">
        <v>1259</v>
      </c>
      <c r="G467" s="217">
        <v>2254735.1749999998</v>
      </c>
      <c r="H467" s="8">
        <v>1033</v>
      </c>
      <c r="I467" s="8">
        <v>1556745</v>
      </c>
      <c r="J467" s="46">
        <f t="shared" si="35"/>
        <v>0.82049245432883244</v>
      </c>
      <c r="K467" s="46">
        <f t="shared" si="36"/>
        <v>0.69043363374148814</v>
      </c>
      <c r="L467" s="50">
        <f t="shared" si="37"/>
        <v>0.24614773629864972</v>
      </c>
      <c r="M467" s="50">
        <f t="shared" si="38"/>
        <v>0.48330354361904165</v>
      </c>
      <c r="N467" s="47">
        <f t="shared" si="39"/>
        <v>0.72945127991769132</v>
      </c>
      <c r="O467" s="48"/>
      <c r="P467" s="48"/>
    </row>
    <row r="468" spans="1:16" x14ac:dyDescent="0.25">
      <c r="A468" s="153">
        <v>465</v>
      </c>
      <c r="B468" s="123" t="s">
        <v>119</v>
      </c>
      <c r="C468" s="122" t="s">
        <v>108</v>
      </c>
      <c r="D468" s="160" t="s">
        <v>913</v>
      </c>
      <c r="E468" s="212" t="s">
        <v>1384</v>
      </c>
      <c r="F468" s="220">
        <v>831</v>
      </c>
      <c r="G468" s="217">
        <v>1378383.65</v>
      </c>
      <c r="H468" s="8">
        <v>600</v>
      </c>
      <c r="I468" s="8">
        <v>774945</v>
      </c>
      <c r="J468" s="46">
        <f t="shared" si="35"/>
        <v>0.72202166064981954</v>
      </c>
      <c r="K468" s="46">
        <f t="shared" si="36"/>
        <v>0.56221284981144404</v>
      </c>
      <c r="L468" s="50">
        <f t="shared" si="37"/>
        <v>0.21660649819494585</v>
      </c>
      <c r="M468" s="50">
        <f t="shared" si="38"/>
        <v>0.39354899486801082</v>
      </c>
      <c r="N468" s="47">
        <f t="shared" si="39"/>
        <v>0.61015549306295669</v>
      </c>
      <c r="O468" s="48"/>
      <c r="P468" s="48"/>
    </row>
    <row r="469" spans="1:16" x14ac:dyDescent="0.25">
      <c r="A469" s="153">
        <v>466</v>
      </c>
      <c r="B469" s="123" t="s">
        <v>119</v>
      </c>
      <c r="C469" s="122" t="s">
        <v>108</v>
      </c>
      <c r="D469" s="160" t="s">
        <v>912</v>
      </c>
      <c r="E469" s="184" t="s">
        <v>1364</v>
      </c>
      <c r="F469" s="220">
        <v>1322</v>
      </c>
      <c r="G469" s="217">
        <v>2493465.9249999998</v>
      </c>
      <c r="H469" s="8">
        <v>924</v>
      </c>
      <c r="I469" s="8">
        <v>1490205</v>
      </c>
      <c r="J469" s="46">
        <f t="shared" si="35"/>
        <v>0.69894099848714064</v>
      </c>
      <c r="K469" s="46">
        <f t="shared" si="36"/>
        <v>0.5976440203408836</v>
      </c>
      <c r="L469" s="50">
        <f t="shared" si="37"/>
        <v>0.20968229954614218</v>
      </c>
      <c r="M469" s="50">
        <f t="shared" si="38"/>
        <v>0.41835081423861847</v>
      </c>
      <c r="N469" s="47">
        <f t="shared" si="39"/>
        <v>0.62803311378476068</v>
      </c>
      <c r="O469" s="48"/>
      <c r="P469" s="48"/>
    </row>
    <row r="470" spans="1:16" x14ac:dyDescent="0.25">
      <c r="A470" s="153">
        <v>467</v>
      </c>
      <c r="B470" s="123" t="s">
        <v>119</v>
      </c>
      <c r="C470" s="122" t="s">
        <v>108</v>
      </c>
      <c r="D470" s="160" t="s">
        <v>911</v>
      </c>
      <c r="E470" s="184" t="s">
        <v>1112</v>
      </c>
      <c r="F470" s="220">
        <v>1450</v>
      </c>
      <c r="G470" s="217">
        <v>2638964</v>
      </c>
      <c r="H470" s="8">
        <v>1297</v>
      </c>
      <c r="I470" s="8">
        <v>1688035</v>
      </c>
      <c r="J470" s="46">
        <f t="shared" si="35"/>
        <v>0.8944827586206896</v>
      </c>
      <c r="K470" s="46">
        <f t="shared" si="36"/>
        <v>0.63965821435987757</v>
      </c>
      <c r="L470" s="50">
        <f t="shared" si="37"/>
        <v>0.26834482758620687</v>
      </c>
      <c r="M470" s="50">
        <f t="shared" si="38"/>
        <v>0.44776075005191429</v>
      </c>
      <c r="N470" s="47">
        <f t="shared" si="39"/>
        <v>0.7161055776381211</v>
      </c>
      <c r="O470" s="48"/>
      <c r="P470" s="48"/>
    </row>
    <row r="471" spans="1:16" x14ac:dyDescent="0.25">
      <c r="A471" s="153">
        <v>468</v>
      </c>
      <c r="B471" s="122" t="s">
        <v>116</v>
      </c>
      <c r="C471" s="122" t="s">
        <v>108</v>
      </c>
      <c r="D471" s="160" t="s">
        <v>903</v>
      </c>
      <c r="E471" s="215" t="s">
        <v>904</v>
      </c>
      <c r="F471" s="220">
        <v>1506</v>
      </c>
      <c r="G471" s="217">
        <v>3084863.3</v>
      </c>
      <c r="H471" s="8">
        <v>962</v>
      </c>
      <c r="I471" s="8">
        <v>1882160</v>
      </c>
      <c r="J471" s="46">
        <f t="shared" si="35"/>
        <v>0.63877822045152721</v>
      </c>
      <c r="K471" s="46">
        <f t="shared" si="36"/>
        <v>0.61012752169601814</v>
      </c>
      <c r="L471" s="50">
        <f t="shared" si="37"/>
        <v>0.19163346613545815</v>
      </c>
      <c r="M471" s="50">
        <f t="shared" si="38"/>
        <v>0.42708926518721269</v>
      </c>
      <c r="N471" s="47">
        <f t="shared" si="39"/>
        <v>0.61872273132267086</v>
      </c>
      <c r="O471" s="48"/>
      <c r="P471" s="48"/>
    </row>
    <row r="472" spans="1:16" x14ac:dyDescent="0.25">
      <c r="A472" s="153">
        <v>469</v>
      </c>
      <c r="B472" s="122" t="s">
        <v>116</v>
      </c>
      <c r="C472" s="122" t="s">
        <v>108</v>
      </c>
      <c r="D472" s="160" t="s">
        <v>907</v>
      </c>
      <c r="E472" s="215" t="s">
        <v>902</v>
      </c>
      <c r="F472" s="220">
        <v>1175</v>
      </c>
      <c r="G472" s="217">
        <v>1851214.925</v>
      </c>
      <c r="H472" s="8">
        <v>1292</v>
      </c>
      <c r="I472" s="8">
        <v>1744395</v>
      </c>
      <c r="J472" s="46">
        <f t="shared" si="35"/>
        <v>1.0995744680851063</v>
      </c>
      <c r="K472" s="46">
        <f t="shared" si="36"/>
        <v>0.94229739423692249</v>
      </c>
      <c r="L472" s="50">
        <f t="shared" si="37"/>
        <v>0.3</v>
      </c>
      <c r="M472" s="50">
        <f t="shared" si="38"/>
        <v>0.65960817596584576</v>
      </c>
      <c r="N472" s="47">
        <f t="shared" si="39"/>
        <v>0.95960817596584569</v>
      </c>
      <c r="O472" s="48"/>
      <c r="P472" s="48"/>
    </row>
    <row r="473" spans="1:16" x14ac:dyDescent="0.25">
      <c r="A473" s="153">
        <v>470</v>
      </c>
      <c r="B473" s="122" t="s">
        <v>116</v>
      </c>
      <c r="C473" s="122" t="s">
        <v>108</v>
      </c>
      <c r="D473" s="160" t="s">
        <v>909</v>
      </c>
      <c r="E473" s="215" t="s">
        <v>908</v>
      </c>
      <c r="F473" s="220">
        <v>1126</v>
      </c>
      <c r="G473" s="217">
        <v>2110352.625</v>
      </c>
      <c r="H473" s="8">
        <v>1088</v>
      </c>
      <c r="I473" s="8">
        <v>1828520</v>
      </c>
      <c r="J473" s="46">
        <f t="shared" si="35"/>
        <v>0.96625222024866786</v>
      </c>
      <c r="K473" s="46">
        <f t="shared" si="36"/>
        <v>0.86645235414152644</v>
      </c>
      <c r="L473" s="50">
        <f t="shared" si="37"/>
        <v>0.28987566607460036</v>
      </c>
      <c r="M473" s="50">
        <f t="shared" si="38"/>
        <v>0.60651664789906845</v>
      </c>
      <c r="N473" s="47">
        <f t="shared" si="39"/>
        <v>0.89639231397366881</v>
      </c>
      <c r="O473" s="48"/>
      <c r="P473" s="48"/>
    </row>
    <row r="474" spans="1:16" x14ac:dyDescent="0.25">
      <c r="A474" s="153">
        <v>471</v>
      </c>
      <c r="B474" s="122" t="s">
        <v>116</v>
      </c>
      <c r="C474" s="122" t="s">
        <v>108</v>
      </c>
      <c r="D474" s="160" t="s">
        <v>901</v>
      </c>
      <c r="E474" s="215" t="s">
        <v>1072</v>
      </c>
      <c r="F474" s="220">
        <v>1137</v>
      </c>
      <c r="G474" s="217">
        <v>2088579.55</v>
      </c>
      <c r="H474" s="8">
        <v>994</v>
      </c>
      <c r="I474" s="8">
        <v>1478180</v>
      </c>
      <c r="J474" s="46">
        <f t="shared" si="35"/>
        <v>0.87423043095866315</v>
      </c>
      <c r="K474" s="46">
        <f t="shared" si="36"/>
        <v>0.70774416995512568</v>
      </c>
      <c r="L474" s="50">
        <f t="shared" si="37"/>
        <v>0.26226912928759893</v>
      </c>
      <c r="M474" s="50">
        <f t="shared" si="38"/>
        <v>0.49542091896858792</v>
      </c>
      <c r="N474" s="47">
        <f t="shared" si="39"/>
        <v>0.7576900482561868</v>
      </c>
      <c r="O474" s="48"/>
      <c r="P474" s="48"/>
    </row>
    <row r="475" spans="1:16" x14ac:dyDescent="0.25">
      <c r="A475" s="153">
        <v>472</v>
      </c>
      <c r="B475" s="122" t="s">
        <v>116</v>
      </c>
      <c r="C475" s="122" t="s">
        <v>108</v>
      </c>
      <c r="D475" s="160" t="s">
        <v>905</v>
      </c>
      <c r="E475" s="215" t="s">
        <v>906</v>
      </c>
      <c r="F475" s="220">
        <v>1138</v>
      </c>
      <c r="G475" s="217">
        <v>1883393.35</v>
      </c>
      <c r="H475" s="8">
        <v>820</v>
      </c>
      <c r="I475" s="8">
        <v>1023445</v>
      </c>
      <c r="J475" s="46">
        <f t="shared" si="35"/>
        <v>0.72056239015817225</v>
      </c>
      <c r="K475" s="46">
        <f t="shared" si="36"/>
        <v>0.54340480707336036</v>
      </c>
      <c r="L475" s="50">
        <f t="shared" si="37"/>
        <v>0.21616871704745166</v>
      </c>
      <c r="M475" s="50">
        <f t="shared" si="38"/>
        <v>0.38038336495135222</v>
      </c>
      <c r="N475" s="47">
        <f t="shared" si="39"/>
        <v>0.59655208199880394</v>
      </c>
      <c r="O475" s="48"/>
      <c r="P475" s="48"/>
    </row>
    <row r="476" spans="1:16" x14ac:dyDescent="0.25">
      <c r="A476" s="153">
        <v>473</v>
      </c>
      <c r="B476" s="165" t="s">
        <v>123</v>
      </c>
      <c r="C476" s="165" t="s">
        <v>124</v>
      </c>
      <c r="D476" s="160" t="s">
        <v>930</v>
      </c>
      <c r="E476" s="165" t="s">
        <v>931</v>
      </c>
      <c r="F476" s="220">
        <v>541</v>
      </c>
      <c r="G476" s="217">
        <v>1315136.6000000001</v>
      </c>
      <c r="H476" s="8">
        <v>237</v>
      </c>
      <c r="I476" s="8">
        <v>457620</v>
      </c>
      <c r="J476" s="46">
        <f t="shared" si="35"/>
        <v>0.43807763401109057</v>
      </c>
      <c r="K476" s="46">
        <f t="shared" si="36"/>
        <v>0.34796385409698122</v>
      </c>
      <c r="L476" s="50">
        <f t="shared" si="37"/>
        <v>0.13142329020332716</v>
      </c>
      <c r="M476" s="50">
        <f t="shared" si="38"/>
        <v>0.24357469786788682</v>
      </c>
      <c r="N476" s="47">
        <f t="shared" si="39"/>
        <v>0.37499798807121398</v>
      </c>
      <c r="O476" s="48"/>
      <c r="P476" s="48"/>
    </row>
    <row r="477" spans="1:16" x14ac:dyDescent="0.25">
      <c r="A477" s="153">
        <v>474</v>
      </c>
      <c r="B477" s="165" t="s">
        <v>123</v>
      </c>
      <c r="C477" s="165" t="s">
        <v>124</v>
      </c>
      <c r="D477" s="160" t="s">
        <v>934</v>
      </c>
      <c r="E477" s="165" t="s">
        <v>935</v>
      </c>
      <c r="F477" s="220">
        <v>971</v>
      </c>
      <c r="G477" s="217">
        <v>2334820.4500000002</v>
      </c>
      <c r="H477" s="8">
        <v>343</v>
      </c>
      <c r="I477" s="8">
        <v>617035</v>
      </c>
      <c r="J477" s="46">
        <f t="shared" si="35"/>
        <v>0.3532440782698249</v>
      </c>
      <c r="K477" s="46">
        <f t="shared" si="36"/>
        <v>0.26427513944380604</v>
      </c>
      <c r="L477" s="50">
        <f t="shared" si="37"/>
        <v>0.10597322348094747</v>
      </c>
      <c r="M477" s="50">
        <f t="shared" si="38"/>
        <v>0.18499259761066422</v>
      </c>
      <c r="N477" s="47">
        <f t="shared" si="39"/>
        <v>0.29096582109161168</v>
      </c>
      <c r="O477" s="48"/>
      <c r="P477" s="48"/>
    </row>
    <row r="478" spans="1:16" x14ac:dyDescent="0.25">
      <c r="A478" s="153">
        <v>475</v>
      </c>
      <c r="B478" s="165" t="s">
        <v>123</v>
      </c>
      <c r="C478" s="165" t="s">
        <v>124</v>
      </c>
      <c r="D478" s="160" t="s">
        <v>932</v>
      </c>
      <c r="E478" s="165" t="s">
        <v>1113</v>
      </c>
      <c r="F478" s="220">
        <v>1004</v>
      </c>
      <c r="G478" s="217">
        <v>2410465.65</v>
      </c>
      <c r="H478" s="8">
        <v>286</v>
      </c>
      <c r="I478" s="8">
        <v>482010</v>
      </c>
      <c r="J478" s="46">
        <f t="shared" si="35"/>
        <v>0.28486055776892433</v>
      </c>
      <c r="K478" s="46">
        <f t="shared" si="36"/>
        <v>0.19996551288752032</v>
      </c>
      <c r="L478" s="50">
        <f t="shared" si="37"/>
        <v>8.5458167330677293E-2</v>
      </c>
      <c r="M478" s="50">
        <f t="shared" si="38"/>
        <v>0.13997585902126422</v>
      </c>
      <c r="N478" s="47">
        <f t="shared" si="39"/>
        <v>0.22543402635194151</v>
      </c>
      <c r="O478" s="48"/>
      <c r="P478" s="48"/>
    </row>
    <row r="479" spans="1:16" x14ac:dyDescent="0.25">
      <c r="A479" s="153">
        <v>476</v>
      </c>
      <c r="B479" s="165" t="s">
        <v>123</v>
      </c>
      <c r="C479" s="165" t="s">
        <v>124</v>
      </c>
      <c r="D479" s="160" t="s">
        <v>929</v>
      </c>
      <c r="E479" s="165" t="s">
        <v>1409</v>
      </c>
      <c r="F479" s="220">
        <v>892</v>
      </c>
      <c r="G479" s="217">
        <v>2148883.875</v>
      </c>
      <c r="H479" s="8">
        <v>245</v>
      </c>
      <c r="I479" s="8">
        <v>463575</v>
      </c>
      <c r="J479" s="46">
        <f t="shared" si="35"/>
        <v>0.27466367713004486</v>
      </c>
      <c r="K479" s="46">
        <f t="shared" si="36"/>
        <v>0.21572826963485869</v>
      </c>
      <c r="L479" s="50">
        <f t="shared" si="37"/>
        <v>8.2399103139013455E-2</v>
      </c>
      <c r="M479" s="50">
        <f t="shared" si="38"/>
        <v>0.15100978874440107</v>
      </c>
      <c r="N479" s="47">
        <f t="shared" si="39"/>
        <v>0.23340889188341452</v>
      </c>
      <c r="O479" s="48"/>
      <c r="P479" s="48"/>
    </row>
    <row r="480" spans="1:16" x14ac:dyDescent="0.25">
      <c r="A480" s="153">
        <v>477</v>
      </c>
      <c r="B480" s="165" t="s">
        <v>123</v>
      </c>
      <c r="C480" s="165" t="s">
        <v>124</v>
      </c>
      <c r="D480" s="160" t="s">
        <v>933</v>
      </c>
      <c r="E480" s="165" t="s">
        <v>499</v>
      </c>
      <c r="F480" s="220">
        <v>465</v>
      </c>
      <c r="G480" s="217">
        <v>1121525.0249999999</v>
      </c>
      <c r="H480" s="8">
        <v>380</v>
      </c>
      <c r="I480" s="8">
        <v>550110</v>
      </c>
      <c r="J480" s="46">
        <f t="shared" si="35"/>
        <v>0.81720430107526887</v>
      </c>
      <c r="K480" s="46">
        <f t="shared" si="36"/>
        <v>0.49050176120679967</v>
      </c>
      <c r="L480" s="50">
        <f t="shared" si="37"/>
        <v>0.24516129032258066</v>
      </c>
      <c r="M480" s="50">
        <f t="shared" si="38"/>
        <v>0.34335123284475977</v>
      </c>
      <c r="N480" s="47">
        <f t="shared" si="39"/>
        <v>0.58851252316734048</v>
      </c>
      <c r="O480" s="48"/>
      <c r="P480" s="48"/>
    </row>
    <row r="481" spans="1:16" x14ac:dyDescent="0.25">
      <c r="A481" s="153">
        <v>478</v>
      </c>
      <c r="B481" s="165" t="s">
        <v>127</v>
      </c>
      <c r="C481" s="165" t="s">
        <v>124</v>
      </c>
      <c r="D481" s="160" t="s">
        <v>925</v>
      </c>
      <c r="E481" s="165" t="s">
        <v>1410</v>
      </c>
      <c r="F481" s="220">
        <v>898</v>
      </c>
      <c r="G481" s="217">
        <v>1701409.9</v>
      </c>
      <c r="H481" s="8">
        <v>886</v>
      </c>
      <c r="I481" s="8">
        <v>1205120</v>
      </c>
      <c r="J481" s="46">
        <f t="shared" si="35"/>
        <v>0.98663697104677062</v>
      </c>
      <c r="K481" s="46">
        <f t="shared" si="36"/>
        <v>0.70830668141757025</v>
      </c>
      <c r="L481" s="50">
        <f t="shared" si="37"/>
        <v>0.29599109131403117</v>
      </c>
      <c r="M481" s="50">
        <f t="shared" si="38"/>
        <v>0.49581467699229914</v>
      </c>
      <c r="N481" s="47">
        <f t="shared" si="39"/>
        <v>0.79180576830633032</v>
      </c>
      <c r="O481" s="48"/>
      <c r="P481" s="48"/>
    </row>
    <row r="482" spans="1:16" x14ac:dyDescent="0.25">
      <c r="A482" s="153">
        <v>479</v>
      </c>
      <c r="B482" s="165" t="s">
        <v>127</v>
      </c>
      <c r="C482" s="165" t="s">
        <v>124</v>
      </c>
      <c r="D482" s="160" t="s">
        <v>922</v>
      </c>
      <c r="E482" s="165" t="s">
        <v>1411</v>
      </c>
      <c r="F482" s="220">
        <v>1096</v>
      </c>
      <c r="G482" s="217">
        <v>2076717.35</v>
      </c>
      <c r="H482" s="8">
        <v>674</v>
      </c>
      <c r="I482" s="8">
        <v>1358075</v>
      </c>
      <c r="J482" s="46">
        <f t="shared" si="35"/>
        <v>0.61496350364963503</v>
      </c>
      <c r="K482" s="46">
        <f t="shared" si="36"/>
        <v>0.65395273940384802</v>
      </c>
      <c r="L482" s="50">
        <f t="shared" si="37"/>
        <v>0.1844890510948905</v>
      </c>
      <c r="M482" s="50">
        <f t="shared" si="38"/>
        <v>0.45776691758269356</v>
      </c>
      <c r="N482" s="47">
        <f t="shared" si="39"/>
        <v>0.64225596867758405</v>
      </c>
      <c r="O482" s="48"/>
      <c r="P482" s="48"/>
    </row>
    <row r="483" spans="1:16" x14ac:dyDescent="0.25">
      <c r="A483" s="153">
        <v>480</v>
      </c>
      <c r="B483" s="165" t="s">
        <v>127</v>
      </c>
      <c r="C483" s="165" t="s">
        <v>124</v>
      </c>
      <c r="D483" s="160" t="s">
        <v>923</v>
      </c>
      <c r="E483" s="165" t="s">
        <v>1230</v>
      </c>
      <c r="F483" s="220">
        <v>961</v>
      </c>
      <c r="G483" s="217">
        <v>1794078.425</v>
      </c>
      <c r="H483" s="8">
        <v>757</v>
      </c>
      <c r="I483" s="8">
        <v>1222220</v>
      </c>
      <c r="J483" s="46">
        <f t="shared" si="35"/>
        <v>0.78772112382934445</v>
      </c>
      <c r="K483" s="46">
        <f t="shared" si="36"/>
        <v>0.68125227022893386</v>
      </c>
      <c r="L483" s="50">
        <f t="shared" si="37"/>
        <v>0.23631633714880332</v>
      </c>
      <c r="M483" s="50">
        <f t="shared" si="38"/>
        <v>0.47687658916025366</v>
      </c>
      <c r="N483" s="47">
        <f t="shared" si="39"/>
        <v>0.71319292630905695</v>
      </c>
      <c r="O483" s="48"/>
      <c r="P483" s="48"/>
    </row>
    <row r="484" spans="1:16" x14ac:dyDescent="0.25">
      <c r="A484" s="153">
        <v>481</v>
      </c>
      <c r="B484" s="165" t="s">
        <v>127</v>
      </c>
      <c r="C484" s="165" t="s">
        <v>124</v>
      </c>
      <c r="D484" s="160" t="s">
        <v>924</v>
      </c>
      <c r="E484" s="165" t="s">
        <v>1412</v>
      </c>
      <c r="F484" s="220">
        <v>1158</v>
      </c>
      <c r="G484" s="217">
        <v>2174754.9</v>
      </c>
      <c r="H484" s="8">
        <v>813</v>
      </c>
      <c r="I484" s="8">
        <v>1491595</v>
      </c>
      <c r="J484" s="46">
        <f t="shared" si="35"/>
        <v>0.70207253886010368</v>
      </c>
      <c r="K484" s="46">
        <f t="shared" si="36"/>
        <v>0.68586809483680211</v>
      </c>
      <c r="L484" s="50">
        <f t="shared" si="37"/>
        <v>0.21062176165803109</v>
      </c>
      <c r="M484" s="50">
        <f t="shared" si="38"/>
        <v>0.48010766638576147</v>
      </c>
      <c r="N484" s="47">
        <f t="shared" si="39"/>
        <v>0.69072942804379256</v>
      </c>
      <c r="O484" s="48"/>
      <c r="P484" s="48"/>
    </row>
    <row r="485" spans="1:16" x14ac:dyDescent="0.25">
      <c r="A485" s="153">
        <v>482</v>
      </c>
      <c r="B485" s="165" t="s">
        <v>127</v>
      </c>
      <c r="C485" s="165" t="s">
        <v>124</v>
      </c>
      <c r="D485" s="160" t="s">
        <v>1159</v>
      </c>
      <c r="E485" s="165" t="s">
        <v>1413</v>
      </c>
      <c r="F485" s="220">
        <v>898</v>
      </c>
      <c r="G485" s="217">
        <v>1701409.9</v>
      </c>
      <c r="H485" s="8">
        <v>829</v>
      </c>
      <c r="I485" s="8">
        <v>1341555</v>
      </c>
      <c r="J485" s="46">
        <f t="shared" si="35"/>
        <v>0.92316258351893099</v>
      </c>
      <c r="K485" s="46">
        <f t="shared" si="36"/>
        <v>0.78849605847479787</v>
      </c>
      <c r="L485" s="50">
        <f t="shared" si="37"/>
        <v>0.27694877505567927</v>
      </c>
      <c r="M485" s="50">
        <f t="shared" si="38"/>
        <v>0.55194724093235847</v>
      </c>
      <c r="N485" s="47">
        <f t="shared" si="39"/>
        <v>0.82889601598803775</v>
      </c>
      <c r="O485" s="48"/>
      <c r="P485" s="48"/>
    </row>
    <row r="486" spans="1:16" x14ac:dyDescent="0.25">
      <c r="A486" s="153">
        <v>483</v>
      </c>
      <c r="B486" s="165" t="s">
        <v>127</v>
      </c>
      <c r="C486" s="165" t="s">
        <v>124</v>
      </c>
      <c r="D486" s="160" t="s">
        <v>927</v>
      </c>
      <c r="E486" s="165" t="s">
        <v>806</v>
      </c>
      <c r="F486" s="220">
        <v>837</v>
      </c>
      <c r="G486" s="217">
        <v>1589281.375</v>
      </c>
      <c r="H486" s="8">
        <v>879</v>
      </c>
      <c r="I486" s="8">
        <v>1217870</v>
      </c>
      <c r="J486" s="46">
        <f t="shared" si="35"/>
        <v>1.0501792114695341</v>
      </c>
      <c r="K486" s="46">
        <f t="shared" si="36"/>
        <v>0.76630231698273066</v>
      </c>
      <c r="L486" s="50">
        <f t="shared" si="37"/>
        <v>0.3</v>
      </c>
      <c r="M486" s="50">
        <f t="shared" si="38"/>
        <v>0.53641162188791147</v>
      </c>
      <c r="N486" s="47">
        <f t="shared" si="39"/>
        <v>0.83641162188791141</v>
      </c>
      <c r="O486" s="48"/>
      <c r="P486" s="48"/>
    </row>
    <row r="487" spans="1:16" x14ac:dyDescent="0.25">
      <c r="A487" s="153">
        <v>484</v>
      </c>
      <c r="B487" s="165" t="s">
        <v>127</v>
      </c>
      <c r="C487" s="165" t="s">
        <v>124</v>
      </c>
      <c r="D487" s="160" t="s">
        <v>928</v>
      </c>
      <c r="E487" s="165" t="s">
        <v>1229</v>
      </c>
      <c r="F487" s="220">
        <v>583</v>
      </c>
      <c r="G487" s="217">
        <v>1098488.5249999999</v>
      </c>
      <c r="H487" s="8">
        <v>268</v>
      </c>
      <c r="I487" s="8">
        <v>494930</v>
      </c>
      <c r="J487" s="46">
        <f t="shared" si="35"/>
        <v>0.45969125214408235</v>
      </c>
      <c r="K487" s="46">
        <f t="shared" si="36"/>
        <v>0.45055545755473414</v>
      </c>
      <c r="L487" s="50">
        <f t="shared" si="37"/>
        <v>0.13790737564322469</v>
      </c>
      <c r="M487" s="50">
        <f t="shared" si="38"/>
        <v>0.31538882028831389</v>
      </c>
      <c r="N487" s="47">
        <f t="shared" si="39"/>
        <v>0.45329619593153858</v>
      </c>
      <c r="O487" s="48"/>
      <c r="P487" s="48"/>
    </row>
    <row r="488" spans="1:16" x14ac:dyDescent="0.25">
      <c r="A488" s="153">
        <v>485</v>
      </c>
      <c r="B488" s="165" t="s">
        <v>141</v>
      </c>
      <c r="C488" s="165" t="s">
        <v>124</v>
      </c>
      <c r="D488" s="160" t="s">
        <v>268</v>
      </c>
      <c r="E488" s="165" t="s">
        <v>1414</v>
      </c>
      <c r="F488" s="220">
        <v>712</v>
      </c>
      <c r="G488" s="217">
        <v>1296559.675</v>
      </c>
      <c r="H488" s="8">
        <v>652</v>
      </c>
      <c r="I488" s="8">
        <v>1059740</v>
      </c>
      <c r="J488" s="46">
        <f t="shared" si="35"/>
        <v>0.9157303370786517</v>
      </c>
      <c r="K488" s="46">
        <f t="shared" si="36"/>
        <v>0.81734764734218657</v>
      </c>
      <c r="L488" s="50">
        <f t="shared" si="37"/>
        <v>0.27471910112359549</v>
      </c>
      <c r="M488" s="50">
        <f t="shared" si="38"/>
        <v>0.57214335313953057</v>
      </c>
      <c r="N488" s="47">
        <f t="shared" si="39"/>
        <v>0.84686245426312601</v>
      </c>
      <c r="O488" s="48"/>
      <c r="P488" s="48"/>
    </row>
    <row r="489" spans="1:16" x14ac:dyDescent="0.25">
      <c r="A489" s="153">
        <v>486</v>
      </c>
      <c r="B489" s="165" t="s">
        <v>141</v>
      </c>
      <c r="C489" s="165" t="s">
        <v>124</v>
      </c>
      <c r="D489" s="160" t="s">
        <v>270</v>
      </c>
      <c r="E489" s="165" t="s">
        <v>1415</v>
      </c>
      <c r="F489" s="220">
        <v>567</v>
      </c>
      <c r="G489" s="217">
        <v>1027441.45</v>
      </c>
      <c r="H489" s="8">
        <v>501</v>
      </c>
      <c r="I489" s="8">
        <v>813460</v>
      </c>
      <c r="J489" s="46">
        <f t="shared" si="35"/>
        <v>0.8835978835978836</v>
      </c>
      <c r="K489" s="46">
        <f t="shared" si="36"/>
        <v>0.79173367981211973</v>
      </c>
      <c r="L489" s="50">
        <f t="shared" si="37"/>
        <v>0.26507936507936508</v>
      </c>
      <c r="M489" s="50">
        <f t="shared" si="38"/>
        <v>0.55421357586848374</v>
      </c>
      <c r="N489" s="47">
        <f t="shared" si="39"/>
        <v>0.81929294094784888</v>
      </c>
      <c r="O489" s="48"/>
      <c r="P489" s="48"/>
    </row>
    <row r="490" spans="1:16" x14ac:dyDescent="0.25">
      <c r="A490" s="153">
        <v>487</v>
      </c>
      <c r="B490" s="165" t="s">
        <v>141</v>
      </c>
      <c r="C490" s="165" t="s">
        <v>124</v>
      </c>
      <c r="D490" s="160" t="s">
        <v>269</v>
      </c>
      <c r="E490" s="165" t="s">
        <v>1416</v>
      </c>
      <c r="F490" s="220">
        <v>621</v>
      </c>
      <c r="G490" s="217">
        <v>1120549.9750000001</v>
      </c>
      <c r="H490" s="8">
        <v>555</v>
      </c>
      <c r="I490" s="8">
        <v>1000635</v>
      </c>
      <c r="J490" s="46">
        <f t="shared" si="35"/>
        <v>0.893719806763285</v>
      </c>
      <c r="K490" s="46">
        <f t="shared" si="36"/>
        <v>0.89298560735767263</v>
      </c>
      <c r="L490" s="50">
        <f t="shared" si="37"/>
        <v>0.26811594202898548</v>
      </c>
      <c r="M490" s="50">
        <f t="shared" si="38"/>
        <v>0.62508992515037076</v>
      </c>
      <c r="N490" s="47">
        <f t="shared" si="39"/>
        <v>0.89320586717935624</v>
      </c>
      <c r="O490" s="48"/>
      <c r="P490" s="48"/>
    </row>
    <row r="491" spans="1:16" x14ac:dyDescent="0.25">
      <c r="A491" s="153">
        <v>488</v>
      </c>
      <c r="B491" s="165" t="s">
        <v>141</v>
      </c>
      <c r="C491" s="165" t="s">
        <v>124</v>
      </c>
      <c r="D491" s="160" t="s">
        <v>267</v>
      </c>
      <c r="E491" s="165" t="s">
        <v>1417</v>
      </c>
      <c r="F491" s="220">
        <v>1065</v>
      </c>
      <c r="G491" s="217">
        <v>1926384.375</v>
      </c>
      <c r="H491" s="8">
        <v>1102</v>
      </c>
      <c r="I491" s="8">
        <v>1771525</v>
      </c>
      <c r="J491" s="46">
        <f t="shared" si="35"/>
        <v>1.0347417840375588</v>
      </c>
      <c r="K491" s="46">
        <f t="shared" si="36"/>
        <v>0.91961138337202308</v>
      </c>
      <c r="L491" s="50">
        <f t="shared" si="37"/>
        <v>0.3</v>
      </c>
      <c r="M491" s="50">
        <f t="shared" si="38"/>
        <v>0.64372796836041613</v>
      </c>
      <c r="N491" s="47">
        <f t="shared" si="39"/>
        <v>0.94372796836041606</v>
      </c>
      <c r="O491" s="48"/>
      <c r="P491" s="48"/>
    </row>
    <row r="492" spans="1:16" x14ac:dyDescent="0.25">
      <c r="A492" s="153">
        <v>489</v>
      </c>
      <c r="B492" s="165" t="s">
        <v>952</v>
      </c>
      <c r="C492" s="165" t="s">
        <v>124</v>
      </c>
      <c r="D492" s="160" t="s">
        <v>957</v>
      </c>
      <c r="E492" s="165" t="s">
        <v>1449</v>
      </c>
      <c r="F492" s="220">
        <v>435</v>
      </c>
      <c r="G492" s="217">
        <v>867745.375</v>
      </c>
      <c r="H492" s="8">
        <v>513</v>
      </c>
      <c r="I492" s="8">
        <v>721490</v>
      </c>
      <c r="J492" s="46">
        <f t="shared" si="35"/>
        <v>1.1793103448275861</v>
      </c>
      <c r="K492" s="46">
        <f t="shared" si="36"/>
        <v>0.83145358164542216</v>
      </c>
      <c r="L492" s="50">
        <f t="shared" si="37"/>
        <v>0.3</v>
      </c>
      <c r="M492" s="50">
        <f t="shared" si="38"/>
        <v>0.58201750715179545</v>
      </c>
      <c r="N492" s="47">
        <f t="shared" si="39"/>
        <v>0.8820175071517955</v>
      </c>
      <c r="O492" s="48"/>
      <c r="P492" s="48"/>
    </row>
    <row r="493" spans="1:16" x14ac:dyDescent="0.25">
      <c r="A493" s="153">
        <v>490</v>
      </c>
      <c r="B493" s="165" t="s">
        <v>952</v>
      </c>
      <c r="C493" s="165" t="s">
        <v>124</v>
      </c>
      <c r="D493" s="160" t="s">
        <v>955</v>
      </c>
      <c r="E493" s="165" t="s">
        <v>1418</v>
      </c>
      <c r="F493" s="220">
        <v>816</v>
      </c>
      <c r="G493" s="217">
        <v>1592634.375</v>
      </c>
      <c r="H493" s="8">
        <v>612</v>
      </c>
      <c r="I493" s="8">
        <v>1021935</v>
      </c>
      <c r="J493" s="46">
        <f t="shared" si="35"/>
        <v>0.75</v>
      </c>
      <c r="K493" s="46">
        <f t="shared" si="36"/>
        <v>0.64166328194441991</v>
      </c>
      <c r="L493" s="50">
        <f t="shared" si="37"/>
        <v>0.22499999999999998</v>
      </c>
      <c r="M493" s="50">
        <f t="shared" si="38"/>
        <v>0.44916429736109392</v>
      </c>
      <c r="N493" s="47">
        <f t="shared" si="39"/>
        <v>0.67416429736109396</v>
      </c>
      <c r="O493" s="48"/>
      <c r="P493" s="48"/>
    </row>
    <row r="494" spans="1:16" x14ac:dyDescent="0.25">
      <c r="A494" s="153">
        <v>491</v>
      </c>
      <c r="B494" s="165" t="s">
        <v>952</v>
      </c>
      <c r="C494" s="165" t="s">
        <v>124</v>
      </c>
      <c r="D494" s="160" t="s">
        <v>953</v>
      </c>
      <c r="E494" s="165" t="s">
        <v>954</v>
      </c>
      <c r="F494" s="220">
        <v>1669</v>
      </c>
      <c r="G494" s="217">
        <v>3418231.875</v>
      </c>
      <c r="H494" s="8">
        <v>1303</v>
      </c>
      <c r="I494" s="8">
        <v>2358120</v>
      </c>
      <c r="J494" s="46">
        <f t="shared" si="35"/>
        <v>0.78070701018573996</v>
      </c>
      <c r="K494" s="46">
        <f t="shared" si="36"/>
        <v>0.68986542933106321</v>
      </c>
      <c r="L494" s="50">
        <f t="shared" si="37"/>
        <v>0.23421210305572199</v>
      </c>
      <c r="M494" s="50">
        <f t="shared" si="38"/>
        <v>0.4829058005317442</v>
      </c>
      <c r="N494" s="47">
        <f t="shared" si="39"/>
        <v>0.71711790358746619</v>
      </c>
      <c r="O494" s="48"/>
      <c r="P494" s="48"/>
    </row>
    <row r="495" spans="1:16" x14ac:dyDescent="0.25">
      <c r="A495" s="153">
        <v>492</v>
      </c>
      <c r="B495" s="165" t="s">
        <v>952</v>
      </c>
      <c r="C495" s="165" t="s">
        <v>124</v>
      </c>
      <c r="D495" s="160" t="s">
        <v>959</v>
      </c>
      <c r="E495" s="165" t="s">
        <v>960</v>
      </c>
      <c r="F495" s="220">
        <v>1316</v>
      </c>
      <c r="G495" s="217">
        <v>3446279.65</v>
      </c>
      <c r="H495" s="8">
        <v>1072</v>
      </c>
      <c r="I495" s="8">
        <v>2322285</v>
      </c>
      <c r="J495" s="46">
        <f t="shared" si="35"/>
        <v>0.81458966565349544</v>
      </c>
      <c r="K495" s="46">
        <f t="shared" si="36"/>
        <v>0.67385274436449172</v>
      </c>
      <c r="L495" s="50">
        <f t="shared" si="37"/>
        <v>0.24437689969604862</v>
      </c>
      <c r="M495" s="50">
        <f t="shared" si="38"/>
        <v>0.47169692105514416</v>
      </c>
      <c r="N495" s="47">
        <f t="shared" si="39"/>
        <v>0.71607382075119275</v>
      </c>
      <c r="O495" s="48"/>
      <c r="P495" s="48"/>
    </row>
    <row r="496" spans="1:16" x14ac:dyDescent="0.25">
      <c r="A496" s="153">
        <v>493</v>
      </c>
      <c r="B496" s="165" t="s">
        <v>952</v>
      </c>
      <c r="C496" s="165" t="s">
        <v>124</v>
      </c>
      <c r="D496" s="160" t="s">
        <v>962</v>
      </c>
      <c r="E496" s="165" t="s">
        <v>1419</v>
      </c>
      <c r="F496" s="220">
        <v>662</v>
      </c>
      <c r="G496" s="217">
        <v>1191384.4750000001</v>
      </c>
      <c r="H496" s="8">
        <v>512</v>
      </c>
      <c r="I496" s="8">
        <v>785770</v>
      </c>
      <c r="J496" s="46">
        <f t="shared" si="35"/>
        <v>0.77341389728096677</v>
      </c>
      <c r="K496" s="46">
        <f t="shared" si="36"/>
        <v>0.65954359527809014</v>
      </c>
      <c r="L496" s="50">
        <f t="shared" si="37"/>
        <v>0.23202416918429003</v>
      </c>
      <c r="M496" s="50">
        <f t="shared" si="38"/>
        <v>0.46168051669466309</v>
      </c>
      <c r="N496" s="47">
        <f t="shared" si="39"/>
        <v>0.69370468587895306</v>
      </c>
      <c r="O496" s="48"/>
      <c r="P496" s="48"/>
    </row>
    <row r="497" spans="1:16" x14ac:dyDescent="0.25">
      <c r="A497" s="153">
        <v>494</v>
      </c>
      <c r="B497" s="165" t="s">
        <v>952</v>
      </c>
      <c r="C497" s="165" t="s">
        <v>124</v>
      </c>
      <c r="D497" s="160" t="s">
        <v>961</v>
      </c>
      <c r="E497" s="165" t="s">
        <v>1420</v>
      </c>
      <c r="F497" s="220">
        <v>358</v>
      </c>
      <c r="G497" s="217">
        <v>402305.375</v>
      </c>
      <c r="H497" s="8">
        <v>329</v>
      </c>
      <c r="I497" s="8">
        <v>335395</v>
      </c>
      <c r="J497" s="46">
        <f t="shared" si="35"/>
        <v>0.91899441340782118</v>
      </c>
      <c r="K497" s="46">
        <f t="shared" si="36"/>
        <v>0.83368262231147172</v>
      </c>
      <c r="L497" s="50">
        <f t="shared" si="37"/>
        <v>0.27569832402234634</v>
      </c>
      <c r="M497" s="50">
        <f t="shared" si="38"/>
        <v>0.58357783561803012</v>
      </c>
      <c r="N497" s="47">
        <f t="shared" si="39"/>
        <v>0.8592761596403764</v>
      </c>
      <c r="O497" s="48"/>
      <c r="P497" s="48"/>
    </row>
    <row r="498" spans="1:16" x14ac:dyDescent="0.25">
      <c r="A498" s="153">
        <v>495</v>
      </c>
      <c r="B498" s="165" t="s">
        <v>129</v>
      </c>
      <c r="C498" s="165" t="s">
        <v>124</v>
      </c>
      <c r="D498" s="160" t="s">
        <v>963</v>
      </c>
      <c r="E498" s="165" t="s">
        <v>1450</v>
      </c>
      <c r="F498" s="220">
        <v>748</v>
      </c>
      <c r="G498" s="217">
        <v>1431385.7749999999</v>
      </c>
      <c r="H498" s="8">
        <v>635</v>
      </c>
      <c r="I498" s="8">
        <v>1106025</v>
      </c>
      <c r="J498" s="46">
        <f t="shared" si="35"/>
        <v>0.84893048128342241</v>
      </c>
      <c r="K498" s="46">
        <f t="shared" si="36"/>
        <v>0.77269525750317036</v>
      </c>
      <c r="L498" s="50">
        <f t="shared" si="37"/>
        <v>0.2546791443850267</v>
      </c>
      <c r="M498" s="50">
        <f t="shared" si="38"/>
        <v>0.5408866802522192</v>
      </c>
      <c r="N498" s="47">
        <f t="shared" si="39"/>
        <v>0.7955658246372459</v>
      </c>
      <c r="O498" s="48"/>
      <c r="P498" s="48"/>
    </row>
    <row r="499" spans="1:16" x14ac:dyDescent="0.25">
      <c r="A499" s="153">
        <v>496</v>
      </c>
      <c r="B499" s="165" t="s">
        <v>129</v>
      </c>
      <c r="C499" s="165" t="s">
        <v>124</v>
      </c>
      <c r="D499" s="160" t="s">
        <v>968</v>
      </c>
      <c r="E499" s="165" t="s">
        <v>969</v>
      </c>
      <c r="F499" s="220">
        <v>660</v>
      </c>
      <c r="G499" s="217">
        <v>1259131.075</v>
      </c>
      <c r="H499" s="8">
        <v>669</v>
      </c>
      <c r="I499" s="8">
        <v>1077815</v>
      </c>
      <c r="J499" s="46">
        <f t="shared" si="35"/>
        <v>1.0136363636363637</v>
      </c>
      <c r="K499" s="46">
        <f t="shared" si="36"/>
        <v>0.8559990468029709</v>
      </c>
      <c r="L499" s="50">
        <f t="shared" si="37"/>
        <v>0.3</v>
      </c>
      <c r="M499" s="50">
        <f t="shared" si="38"/>
        <v>0.5991993327620796</v>
      </c>
      <c r="N499" s="47">
        <f t="shared" si="39"/>
        <v>0.89919933276207953</v>
      </c>
      <c r="O499" s="48"/>
      <c r="P499" s="48"/>
    </row>
    <row r="500" spans="1:16" x14ac:dyDescent="0.25">
      <c r="A500" s="153">
        <v>497</v>
      </c>
      <c r="B500" s="165" t="s">
        <v>129</v>
      </c>
      <c r="C500" s="165" t="s">
        <v>124</v>
      </c>
      <c r="D500" s="160" t="s">
        <v>966</v>
      </c>
      <c r="E500" s="165" t="s">
        <v>958</v>
      </c>
      <c r="F500" s="220">
        <v>671</v>
      </c>
      <c r="G500" s="217">
        <v>1323331.075</v>
      </c>
      <c r="H500" s="8">
        <v>689</v>
      </c>
      <c r="I500" s="8">
        <v>1219090</v>
      </c>
      <c r="J500" s="46">
        <f t="shared" si="35"/>
        <v>1.0268256333830104</v>
      </c>
      <c r="K500" s="46">
        <f t="shared" si="36"/>
        <v>0.92122827237318528</v>
      </c>
      <c r="L500" s="50">
        <f t="shared" si="37"/>
        <v>0.3</v>
      </c>
      <c r="M500" s="50">
        <f t="shared" si="38"/>
        <v>0.64485979066122967</v>
      </c>
      <c r="N500" s="47">
        <f t="shared" si="39"/>
        <v>0.94485979066122971</v>
      </c>
      <c r="O500" s="48"/>
      <c r="P500" s="48"/>
    </row>
    <row r="501" spans="1:16" x14ac:dyDescent="0.25">
      <c r="A501" s="153">
        <v>498</v>
      </c>
      <c r="B501" s="165" t="s">
        <v>129</v>
      </c>
      <c r="C501" s="165" t="s">
        <v>124</v>
      </c>
      <c r="D501" s="160" t="s">
        <v>964</v>
      </c>
      <c r="E501" s="165" t="s">
        <v>965</v>
      </c>
      <c r="F501" s="220">
        <v>798</v>
      </c>
      <c r="G501" s="217">
        <v>1479657.15</v>
      </c>
      <c r="H501" s="8">
        <v>687</v>
      </c>
      <c r="I501" s="8">
        <v>1154375</v>
      </c>
      <c r="J501" s="46">
        <f t="shared" si="35"/>
        <v>0.86090225563909772</v>
      </c>
      <c r="K501" s="46">
        <f t="shared" si="36"/>
        <v>0.78016383727811545</v>
      </c>
      <c r="L501" s="50">
        <f t="shared" si="37"/>
        <v>0.25827067669172932</v>
      </c>
      <c r="M501" s="50">
        <f t="shared" si="38"/>
        <v>0.54611468609468072</v>
      </c>
      <c r="N501" s="47">
        <f t="shared" si="39"/>
        <v>0.80438536278641004</v>
      </c>
      <c r="O501" s="48"/>
      <c r="P501" s="48"/>
    </row>
    <row r="502" spans="1:16" x14ac:dyDescent="0.25">
      <c r="A502" s="153">
        <v>499</v>
      </c>
      <c r="B502" s="165" t="s">
        <v>77</v>
      </c>
      <c r="C502" s="165" t="s">
        <v>124</v>
      </c>
      <c r="D502" s="160" t="s">
        <v>684</v>
      </c>
      <c r="E502" s="165" t="s">
        <v>1421</v>
      </c>
      <c r="F502" s="220">
        <v>1527</v>
      </c>
      <c r="G502" s="217">
        <v>2417119.0499999998</v>
      </c>
      <c r="H502" s="8">
        <v>1299</v>
      </c>
      <c r="I502" s="8">
        <v>1993980</v>
      </c>
      <c r="J502" s="46">
        <f t="shared" si="35"/>
        <v>0.85068762278978394</v>
      </c>
      <c r="K502" s="46">
        <f t="shared" si="36"/>
        <v>0.82494074919479043</v>
      </c>
      <c r="L502" s="50">
        <f t="shared" si="37"/>
        <v>0.25520628683693519</v>
      </c>
      <c r="M502" s="50">
        <f t="shared" si="38"/>
        <v>0.57745852443635326</v>
      </c>
      <c r="N502" s="47">
        <f t="shared" si="39"/>
        <v>0.8326648112732884</v>
      </c>
      <c r="O502" s="48"/>
      <c r="P502" s="48"/>
    </row>
    <row r="503" spans="1:16" x14ac:dyDescent="0.25">
      <c r="A503" s="153">
        <v>500</v>
      </c>
      <c r="B503" s="165" t="s">
        <v>77</v>
      </c>
      <c r="C503" s="165" t="s">
        <v>124</v>
      </c>
      <c r="D503" s="160" t="s">
        <v>686</v>
      </c>
      <c r="E503" s="165" t="s">
        <v>687</v>
      </c>
      <c r="F503" s="220">
        <v>549</v>
      </c>
      <c r="G503" s="217">
        <v>867883.375</v>
      </c>
      <c r="H503" s="8">
        <v>392</v>
      </c>
      <c r="I503" s="8">
        <v>567870</v>
      </c>
      <c r="J503" s="46">
        <f t="shared" si="35"/>
        <v>0.71402550091074679</v>
      </c>
      <c r="K503" s="46">
        <f t="shared" si="36"/>
        <v>0.65431602489216945</v>
      </c>
      <c r="L503" s="50">
        <f t="shared" si="37"/>
        <v>0.21420765027322403</v>
      </c>
      <c r="M503" s="50">
        <f t="shared" si="38"/>
        <v>0.45802121742451857</v>
      </c>
      <c r="N503" s="47">
        <f t="shared" si="39"/>
        <v>0.67222886769774259</v>
      </c>
      <c r="O503" s="48"/>
      <c r="P503" s="48"/>
    </row>
    <row r="504" spans="1:16" x14ac:dyDescent="0.25">
      <c r="A504" s="153">
        <v>501</v>
      </c>
      <c r="B504" s="165" t="s">
        <v>130</v>
      </c>
      <c r="C504" s="165" t="s">
        <v>124</v>
      </c>
      <c r="D504" s="160" t="s">
        <v>918</v>
      </c>
      <c r="E504" s="165" t="s">
        <v>787</v>
      </c>
      <c r="F504" s="220">
        <v>1024</v>
      </c>
      <c r="G504" s="217">
        <v>1631670.875</v>
      </c>
      <c r="H504" s="8">
        <v>807</v>
      </c>
      <c r="I504" s="8">
        <v>1238540</v>
      </c>
      <c r="J504" s="46">
        <f t="shared" si="35"/>
        <v>0.7880859375</v>
      </c>
      <c r="K504" s="46">
        <f t="shared" si="36"/>
        <v>0.75906239363376515</v>
      </c>
      <c r="L504" s="50">
        <f t="shared" si="37"/>
        <v>0.23642578124999999</v>
      </c>
      <c r="M504" s="50">
        <f t="shared" si="38"/>
        <v>0.5313436755436356</v>
      </c>
      <c r="N504" s="47">
        <f t="shared" si="39"/>
        <v>0.76776945679363562</v>
      </c>
      <c r="O504" s="48"/>
      <c r="P504" s="48"/>
    </row>
    <row r="505" spans="1:16" x14ac:dyDescent="0.25">
      <c r="A505" s="153">
        <v>502</v>
      </c>
      <c r="B505" s="165" t="s">
        <v>130</v>
      </c>
      <c r="C505" s="165" t="s">
        <v>124</v>
      </c>
      <c r="D505" s="160" t="s">
        <v>920</v>
      </c>
      <c r="E505" s="165" t="s">
        <v>1114</v>
      </c>
      <c r="F505" s="220">
        <v>842</v>
      </c>
      <c r="G505" s="217">
        <v>1354017.5249999999</v>
      </c>
      <c r="H505" s="8">
        <v>444</v>
      </c>
      <c r="I505" s="8">
        <v>641540</v>
      </c>
      <c r="J505" s="46">
        <f t="shared" si="35"/>
        <v>0.52731591448931114</v>
      </c>
      <c r="K505" s="46">
        <f t="shared" si="36"/>
        <v>0.47380479805828218</v>
      </c>
      <c r="L505" s="50">
        <f t="shared" si="37"/>
        <v>0.15819477434679333</v>
      </c>
      <c r="M505" s="50">
        <f t="shared" si="38"/>
        <v>0.33166335864079749</v>
      </c>
      <c r="N505" s="47">
        <f t="shared" si="39"/>
        <v>0.48985813298759084</v>
      </c>
      <c r="O505" s="48"/>
      <c r="P505" s="48"/>
    </row>
    <row r="506" spans="1:16" x14ac:dyDescent="0.25">
      <c r="A506" s="153">
        <v>503</v>
      </c>
      <c r="B506" s="165" t="s">
        <v>130</v>
      </c>
      <c r="C506" s="165" t="s">
        <v>124</v>
      </c>
      <c r="D506" s="160" t="s">
        <v>917</v>
      </c>
      <c r="E506" s="165" t="s">
        <v>1256</v>
      </c>
      <c r="F506" s="220">
        <v>1399</v>
      </c>
      <c r="G506" s="217">
        <v>2236762.7749999999</v>
      </c>
      <c r="H506" s="8">
        <v>946</v>
      </c>
      <c r="I506" s="8">
        <v>1434840</v>
      </c>
      <c r="J506" s="46">
        <f t="shared" si="35"/>
        <v>0.67619728377412436</v>
      </c>
      <c r="K506" s="46">
        <f t="shared" si="36"/>
        <v>0.64148063265224897</v>
      </c>
      <c r="L506" s="50">
        <f t="shared" si="37"/>
        <v>0.2028591851322373</v>
      </c>
      <c r="M506" s="50">
        <f t="shared" si="38"/>
        <v>0.44903644285657424</v>
      </c>
      <c r="N506" s="47">
        <f t="shared" si="39"/>
        <v>0.65189562798881151</v>
      </c>
      <c r="O506" s="48"/>
      <c r="P506" s="48"/>
    </row>
    <row r="507" spans="1:16" x14ac:dyDescent="0.25">
      <c r="A507" s="153">
        <v>504</v>
      </c>
      <c r="B507" s="165" t="s">
        <v>130</v>
      </c>
      <c r="C507" s="165" t="s">
        <v>124</v>
      </c>
      <c r="D507" s="160" t="s">
        <v>919</v>
      </c>
      <c r="E507" s="165" t="s">
        <v>1451</v>
      </c>
      <c r="F507" s="220">
        <v>931</v>
      </c>
      <c r="G507" s="217">
        <v>1483552.15</v>
      </c>
      <c r="H507" s="8">
        <v>774</v>
      </c>
      <c r="I507" s="8">
        <v>1134365</v>
      </c>
      <c r="J507" s="46">
        <f t="shared" si="35"/>
        <v>0.83136412459720732</v>
      </c>
      <c r="K507" s="46">
        <f t="shared" si="36"/>
        <v>0.7646276539722584</v>
      </c>
      <c r="L507" s="50">
        <f t="shared" si="37"/>
        <v>0.24940923737916218</v>
      </c>
      <c r="M507" s="50">
        <f t="shared" si="38"/>
        <v>0.53523935778058085</v>
      </c>
      <c r="N507" s="47">
        <f t="shared" si="39"/>
        <v>0.78464859515974306</v>
      </c>
      <c r="O507" s="48"/>
      <c r="P507" s="48"/>
    </row>
    <row r="508" spans="1:16" x14ac:dyDescent="0.25">
      <c r="A508" s="153">
        <v>505</v>
      </c>
      <c r="B508" s="165" t="s">
        <v>130</v>
      </c>
      <c r="C508" s="165" t="s">
        <v>124</v>
      </c>
      <c r="D508" s="160" t="s">
        <v>921</v>
      </c>
      <c r="E508" s="165" t="s">
        <v>1258</v>
      </c>
      <c r="F508" s="220">
        <v>465</v>
      </c>
      <c r="G508" s="217">
        <v>744117.5</v>
      </c>
      <c r="H508" s="8">
        <v>298</v>
      </c>
      <c r="I508" s="8">
        <v>472665</v>
      </c>
      <c r="J508" s="46">
        <f t="shared" si="35"/>
        <v>0.64086021505376345</v>
      </c>
      <c r="K508" s="46">
        <f t="shared" si="36"/>
        <v>0.63520210181859715</v>
      </c>
      <c r="L508" s="50">
        <f t="shared" si="37"/>
        <v>0.19225806451612903</v>
      </c>
      <c r="M508" s="50">
        <f t="shared" si="38"/>
        <v>0.44464147127301795</v>
      </c>
      <c r="N508" s="47">
        <f t="shared" si="39"/>
        <v>0.63689953578914693</v>
      </c>
      <c r="O508" s="48"/>
      <c r="P508" s="48"/>
    </row>
    <row r="509" spans="1:16" x14ac:dyDescent="0.25">
      <c r="A509" s="153">
        <v>506</v>
      </c>
      <c r="B509" s="165" t="s">
        <v>126</v>
      </c>
      <c r="C509" s="165" t="s">
        <v>124</v>
      </c>
      <c r="D509" s="160" t="s">
        <v>916</v>
      </c>
      <c r="E509" s="165" t="s">
        <v>842</v>
      </c>
      <c r="F509" s="220">
        <v>1360</v>
      </c>
      <c r="G509" s="217">
        <v>2615300.7250000001</v>
      </c>
      <c r="H509" s="8">
        <v>1010</v>
      </c>
      <c r="I509" s="8">
        <v>1737585</v>
      </c>
      <c r="J509" s="46">
        <f t="shared" si="35"/>
        <v>0.74264705882352944</v>
      </c>
      <c r="K509" s="46">
        <f t="shared" si="36"/>
        <v>0.66439204615752168</v>
      </c>
      <c r="L509" s="50">
        <f t="shared" si="37"/>
        <v>0.22279411764705884</v>
      </c>
      <c r="M509" s="50">
        <f t="shared" si="38"/>
        <v>0.46507443231026513</v>
      </c>
      <c r="N509" s="47">
        <f t="shared" si="39"/>
        <v>0.68786854995732394</v>
      </c>
      <c r="O509" s="48"/>
      <c r="P509" s="48"/>
    </row>
    <row r="510" spans="1:16" x14ac:dyDescent="0.25">
      <c r="A510" s="153">
        <v>507</v>
      </c>
      <c r="B510" s="165" t="s">
        <v>126</v>
      </c>
      <c r="C510" s="165" t="s">
        <v>124</v>
      </c>
      <c r="D510" s="160" t="s">
        <v>914</v>
      </c>
      <c r="E510" s="165" t="s">
        <v>915</v>
      </c>
      <c r="F510" s="220">
        <v>676</v>
      </c>
      <c r="G510" s="217">
        <v>1298585.8500000001</v>
      </c>
      <c r="H510" s="8">
        <v>521</v>
      </c>
      <c r="I510" s="8">
        <v>794910</v>
      </c>
      <c r="J510" s="46">
        <f t="shared" si="35"/>
        <v>0.77071005917159763</v>
      </c>
      <c r="K510" s="46">
        <f t="shared" si="36"/>
        <v>0.61213511605720938</v>
      </c>
      <c r="L510" s="50">
        <f t="shared" si="37"/>
        <v>0.23121301775147929</v>
      </c>
      <c r="M510" s="50">
        <f t="shared" si="38"/>
        <v>0.42849458124004652</v>
      </c>
      <c r="N510" s="47">
        <f t="shared" si="39"/>
        <v>0.65970759899152576</v>
      </c>
      <c r="O510" s="48"/>
      <c r="P510" s="48"/>
    </row>
    <row r="511" spans="1:16" x14ac:dyDescent="0.25">
      <c r="A511" s="153">
        <v>508</v>
      </c>
      <c r="B511" s="165" t="s">
        <v>136</v>
      </c>
      <c r="C511" s="165" t="s">
        <v>124</v>
      </c>
      <c r="D511" s="160" t="s">
        <v>979</v>
      </c>
      <c r="E511" s="165" t="s">
        <v>980</v>
      </c>
      <c r="F511" s="220">
        <v>1805</v>
      </c>
      <c r="G511" s="217">
        <v>3243955.05</v>
      </c>
      <c r="H511" s="8">
        <v>1483</v>
      </c>
      <c r="I511" s="8">
        <v>2445170</v>
      </c>
      <c r="J511" s="46">
        <f t="shared" si="35"/>
        <v>0.82160664819944595</v>
      </c>
      <c r="K511" s="46">
        <f t="shared" si="36"/>
        <v>0.75376198569705832</v>
      </c>
      <c r="L511" s="50">
        <f t="shared" si="37"/>
        <v>0.24648199445983376</v>
      </c>
      <c r="M511" s="50">
        <f t="shared" si="38"/>
        <v>0.52763338998794074</v>
      </c>
      <c r="N511" s="47">
        <f t="shared" si="39"/>
        <v>0.7741153844477745</v>
      </c>
      <c r="O511" s="48"/>
      <c r="P511" s="48"/>
    </row>
    <row r="512" spans="1:16" x14ac:dyDescent="0.25">
      <c r="A512" s="153">
        <v>509</v>
      </c>
      <c r="B512" s="165" t="s">
        <v>136</v>
      </c>
      <c r="C512" s="165" t="s">
        <v>124</v>
      </c>
      <c r="D512" s="160" t="s">
        <v>985</v>
      </c>
      <c r="E512" s="165" t="s">
        <v>986</v>
      </c>
      <c r="F512" s="220">
        <v>710</v>
      </c>
      <c r="G512" s="217">
        <v>1196429.1000000001</v>
      </c>
      <c r="H512" s="8">
        <v>658</v>
      </c>
      <c r="I512" s="8">
        <v>893035</v>
      </c>
      <c r="J512" s="46">
        <f t="shared" si="35"/>
        <v>0.92676056338028168</v>
      </c>
      <c r="K512" s="46">
        <f t="shared" si="36"/>
        <v>0.74641698367249676</v>
      </c>
      <c r="L512" s="50">
        <f t="shared" si="37"/>
        <v>0.2780281690140845</v>
      </c>
      <c r="M512" s="50">
        <f t="shared" si="38"/>
        <v>0.52249188857074769</v>
      </c>
      <c r="N512" s="47">
        <f t="shared" si="39"/>
        <v>0.80052005758483213</v>
      </c>
      <c r="O512" s="48"/>
      <c r="P512" s="48"/>
    </row>
    <row r="513" spans="1:16" x14ac:dyDescent="0.25">
      <c r="A513" s="153">
        <v>510</v>
      </c>
      <c r="B513" s="165" t="s">
        <v>136</v>
      </c>
      <c r="C513" s="165" t="s">
        <v>124</v>
      </c>
      <c r="D513" s="160" t="s">
        <v>990</v>
      </c>
      <c r="E513" s="216" t="s">
        <v>1422</v>
      </c>
      <c r="F513" s="220">
        <v>658</v>
      </c>
      <c r="G513" s="217">
        <v>1727825.2</v>
      </c>
      <c r="H513" s="8">
        <v>554</v>
      </c>
      <c r="I513" s="8">
        <v>1179635</v>
      </c>
      <c r="J513" s="46">
        <f t="shared" si="35"/>
        <v>0.84194528875379937</v>
      </c>
      <c r="K513" s="46">
        <f t="shared" si="36"/>
        <v>0.68272820653385546</v>
      </c>
      <c r="L513" s="50">
        <f t="shared" si="37"/>
        <v>0.25258358662613978</v>
      </c>
      <c r="M513" s="50">
        <f t="shared" si="38"/>
        <v>0.47790974457369878</v>
      </c>
      <c r="N513" s="47">
        <f t="shared" si="39"/>
        <v>0.7304933311998385</v>
      </c>
      <c r="O513" s="48"/>
      <c r="P513" s="48"/>
    </row>
    <row r="514" spans="1:16" x14ac:dyDescent="0.25">
      <c r="A514" s="153">
        <v>511</v>
      </c>
      <c r="B514" s="165" t="s">
        <v>136</v>
      </c>
      <c r="C514" s="165" t="s">
        <v>124</v>
      </c>
      <c r="D514" s="160" t="s">
        <v>982</v>
      </c>
      <c r="E514" s="165" t="s">
        <v>1231</v>
      </c>
      <c r="F514" s="220">
        <v>567</v>
      </c>
      <c r="G514" s="217">
        <v>1099456.8500000001</v>
      </c>
      <c r="H514" s="8">
        <v>540</v>
      </c>
      <c r="I514" s="8">
        <v>872140</v>
      </c>
      <c r="J514" s="46">
        <f t="shared" si="35"/>
        <v>0.95238095238095233</v>
      </c>
      <c r="K514" s="46">
        <f t="shared" si="36"/>
        <v>0.79324622880834283</v>
      </c>
      <c r="L514" s="50">
        <f t="shared" si="37"/>
        <v>0.2857142857142857</v>
      </c>
      <c r="M514" s="50">
        <f t="shared" si="38"/>
        <v>0.55527236016583992</v>
      </c>
      <c r="N514" s="47">
        <f t="shared" si="39"/>
        <v>0.84098664588012562</v>
      </c>
      <c r="O514" s="48"/>
      <c r="P514" s="48"/>
    </row>
    <row r="515" spans="1:16" x14ac:dyDescent="0.25">
      <c r="A515" s="153">
        <v>512</v>
      </c>
      <c r="B515" s="165" t="s">
        <v>136</v>
      </c>
      <c r="C515" s="165" t="s">
        <v>124</v>
      </c>
      <c r="D515" s="160" t="s">
        <v>987</v>
      </c>
      <c r="E515" s="165" t="s">
        <v>988</v>
      </c>
      <c r="F515" s="220">
        <v>496</v>
      </c>
      <c r="G515" s="217">
        <v>1641760.675</v>
      </c>
      <c r="H515" s="8">
        <v>789</v>
      </c>
      <c r="I515" s="8">
        <v>1780380</v>
      </c>
      <c r="J515" s="46">
        <f t="shared" si="35"/>
        <v>1.590725806451613</v>
      </c>
      <c r="K515" s="46">
        <f t="shared" si="36"/>
        <v>1.0844333325257653</v>
      </c>
      <c r="L515" s="50">
        <f t="shared" si="37"/>
        <v>0.3</v>
      </c>
      <c r="M515" s="50">
        <f t="shared" si="38"/>
        <v>0.7</v>
      </c>
      <c r="N515" s="47">
        <f t="shared" si="39"/>
        <v>1</v>
      </c>
      <c r="O515" s="48"/>
      <c r="P515" s="48"/>
    </row>
    <row r="516" spans="1:16" x14ac:dyDescent="0.25">
      <c r="A516" s="153">
        <v>513</v>
      </c>
      <c r="B516" s="165" t="s">
        <v>136</v>
      </c>
      <c r="C516" s="165" t="s">
        <v>124</v>
      </c>
      <c r="D516" s="160" t="s">
        <v>981</v>
      </c>
      <c r="E516" s="165" t="s">
        <v>1298</v>
      </c>
      <c r="F516" s="220">
        <v>864</v>
      </c>
      <c r="G516" s="217">
        <v>2209654.25</v>
      </c>
      <c r="H516" s="8">
        <v>887</v>
      </c>
      <c r="I516" s="8">
        <v>1614800</v>
      </c>
      <c r="J516" s="46">
        <f t="shared" ref="J516:J534" si="40">IFERROR(H516/F516,0)</f>
        <v>1.0266203703703705</v>
      </c>
      <c r="K516" s="46">
        <f t="shared" ref="K516:K534" si="41">IFERROR(I516/G516,0)</f>
        <v>0.73079306411851541</v>
      </c>
      <c r="L516" s="50">
        <f t="shared" si="37"/>
        <v>0.3</v>
      </c>
      <c r="M516" s="50">
        <f t="shared" si="38"/>
        <v>0.51155514488296072</v>
      </c>
      <c r="N516" s="47">
        <f t="shared" si="39"/>
        <v>0.81155514488296077</v>
      </c>
      <c r="O516" s="48"/>
      <c r="P516" s="48"/>
    </row>
    <row r="517" spans="1:16" x14ac:dyDescent="0.25">
      <c r="A517" s="153">
        <v>514</v>
      </c>
      <c r="B517" s="165" t="s">
        <v>136</v>
      </c>
      <c r="C517" s="165" t="s">
        <v>124</v>
      </c>
      <c r="D517" s="160" t="s">
        <v>989</v>
      </c>
      <c r="E517" s="165" t="s">
        <v>1232</v>
      </c>
      <c r="F517" s="220">
        <v>633</v>
      </c>
      <c r="G517" s="217">
        <v>1097163.8500000001</v>
      </c>
      <c r="H517" s="8">
        <v>529</v>
      </c>
      <c r="I517" s="8">
        <v>810435</v>
      </c>
      <c r="J517" s="46">
        <f t="shared" si="40"/>
        <v>0.83570300157977884</v>
      </c>
      <c r="K517" s="46">
        <f t="shared" si="41"/>
        <v>0.73866360070102555</v>
      </c>
      <c r="L517" s="50">
        <f t="shared" ref="L517:L534" si="42">IF((J517*0.3)&gt;30%,30%,(J517*0.3))</f>
        <v>0.25071090047393363</v>
      </c>
      <c r="M517" s="50">
        <f t="shared" ref="M517:M534" si="43">IF((K517*0.7)&gt;70%,70%,(K517*0.7))</f>
        <v>0.51706452049071783</v>
      </c>
      <c r="N517" s="47">
        <f t="shared" ref="N517:N534" si="44">L517+M517</f>
        <v>0.76777542096465146</v>
      </c>
      <c r="O517" s="48"/>
      <c r="P517" s="48"/>
    </row>
    <row r="518" spans="1:16" x14ac:dyDescent="0.25">
      <c r="A518" s="153">
        <v>515</v>
      </c>
      <c r="B518" s="165" t="s">
        <v>136</v>
      </c>
      <c r="C518" s="165" t="s">
        <v>124</v>
      </c>
      <c r="D518" s="160" t="s">
        <v>983</v>
      </c>
      <c r="E518" s="165" t="s">
        <v>984</v>
      </c>
      <c r="F518" s="220">
        <v>856</v>
      </c>
      <c r="G518" s="217">
        <v>1312507.7250000001</v>
      </c>
      <c r="H518" s="8">
        <v>1180</v>
      </c>
      <c r="I518" s="8">
        <v>1690285</v>
      </c>
      <c r="J518" s="46">
        <f t="shared" si="40"/>
        <v>1.3785046728971964</v>
      </c>
      <c r="K518" s="46">
        <f t="shared" si="41"/>
        <v>1.287828610684939</v>
      </c>
      <c r="L518" s="50">
        <f t="shared" si="42"/>
        <v>0.3</v>
      </c>
      <c r="M518" s="50">
        <f t="shared" si="43"/>
        <v>0.7</v>
      </c>
      <c r="N518" s="47">
        <f t="shared" si="44"/>
        <v>1</v>
      </c>
      <c r="O518" s="48"/>
      <c r="P518" s="48"/>
    </row>
    <row r="519" spans="1:16" x14ac:dyDescent="0.25">
      <c r="A519" s="153">
        <v>516</v>
      </c>
      <c r="B519" s="165" t="s">
        <v>1259</v>
      </c>
      <c r="C519" s="165" t="s">
        <v>124</v>
      </c>
      <c r="D519" s="160" t="s">
        <v>975</v>
      </c>
      <c r="E519" s="165" t="s">
        <v>976</v>
      </c>
      <c r="F519" s="220">
        <v>1828</v>
      </c>
      <c r="G519" s="217">
        <v>2290761.6</v>
      </c>
      <c r="H519" s="8">
        <v>1941</v>
      </c>
      <c r="I519" s="8">
        <v>2144575</v>
      </c>
      <c r="J519" s="46">
        <f t="shared" si="40"/>
        <v>1.061816192560175</v>
      </c>
      <c r="K519" s="46">
        <f t="shared" si="41"/>
        <v>0.93618428037208234</v>
      </c>
      <c r="L519" s="50">
        <f t="shared" si="42"/>
        <v>0.3</v>
      </c>
      <c r="M519" s="50">
        <f t="shared" si="43"/>
        <v>0.6553289962604576</v>
      </c>
      <c r="N519" s="47">
        <f t="shared" si="44"/>
        <v>0.95532899626045764</v>
      </c>
      <c r="O519" s="48"/>
      <c r="P519" s="48"/>
    </row>
    <row r="520" spans="1:16" x14ac:dyDescent="0.25">
      <c r="A520" s="153">
        <v>517</v>
      </c>
      <c r="B520" s="165" t="s">
        <v>1259</v>
      </c>
      <c r="C520" s="165" t="s">
        <v>124</v>
      </c>
      <c r="D520" s="160" t="s">
        <v>978</v>
      </c>
      <c r="E520" s="165" t="s">
        <v>1260</v>
      </c>
      <c r="F520" s="220">
        <v>968</v>
      </c>
      <c r="G520" s="217">
        <v>1200019.75</v>
      </c>
      <c r="H520" s="8">
        <v>537</v>
      </c>
      <c r="I520" s="8">
        <v>665700</v>
      </c>
      <c r="J520" s="46">
        <f t="shared" si="40"/>
        <v>0.55475206611570249</v>
      </c>
      <c r="K520" s="46">
        <f t="shared" si="41"/>
        <v>0.55474086988984972</v>
      </c>
      <c r="L520" s="50">
        <f t="shared" si="42"/>
        <v>0.16642561983471074</v>
      </c>
      <c r="M520" s="50">
        <f t="shared" si="43"/>
        <v>0.38831860892289477</v>
      </c>
      <c r="N520" s="47">
        <f t="shared" si="44"/>
        <v>0.55474422875760554</v>
      </c>
      <c r="O520" s="48"/>
      <c r="P520" s="48"/>
    </row>
    <row r="521" spans="1:16" x14ac:dyDescent="0.25">
      <c r="A521" s="153">
        <v>518</v>
      </c>
      <c r="B521" s="165" t="s">
        <v>1259</v>
      </c>
      <c r="C521" s="165" t="s">
        <v>124</v>
      </c>
      <c r="D521" s="160" t="s">
        <v>977</v>
      </c>
      <c r="E521" s="165" t="s">
        <v>1115</v>
      </c>
      <c r="F521" s="220">
        <v>1560</v>
      </c>
      <c r="G521" s="217">
        <v>2532576.9249999998</v>
      </c>
      <c r="H521" s="8">
        <v>852</v>
      </c>
      <c r="I521" s="8">
        <v>1138000</v>
      </c>
      <c r="J521" s="46">
        <f t="shared" si="40"/>
        <v>0.5461538461538461</v>
      </c>
      <c r="K521" s="46">
        <f t="shared" si="41"/>
        <v>0.44934469265923682</v>
      </c>
      <c r="L521" s="50">
        <f t="shared" si="42"/>
        <v>0.16384615384615384</v>
      </c>
      <c r="M521" s="50">
        <f t="shared" si="43"/>
        <v>0.31454128486146576</v>
      </c>
      <c r="N521" s="47">
        <f t="shared" si="44"/>
        <v>0.47838743870761957</v>
      </c>
      <c r="O521" s="48"/>
      <c r="P521" s="48"/>
    </row>
    <row r="522" spans="1:16" x14ac:dyDescent="0.25">
      <c r="A522" s="153">
        <v>519</v>
      </c>
      <c r="B522" s="165" t="s">
        <v>135</v>
      </c>
      <c r="C522" s="165" t="s">
        <v>124</v>
      </c>
      <c r="D522" s="160" t="s">
        <v>973</v>
      </c>
      <c r="E522" s="165" t="s">
        <v>974</v>
      </c>
      <c r="F522" s="220">
        <v>2280</v>
      </c>
      <c r="G522" s="217">
        <v>2983975.6</v>
      </c>
      <c r="H522" s="8">
        <v>1789</v>
      </c>
      <c r="I522" s="8">
        <v>2525390</v>
      </c>
      <c r="J522" s="46">
        <f t="shared" si="40"/>
        <v>0.7846491228070176</v>
      </c>
      <c r="K522" s="46">
        <f t="shared" si="41"/>
        <v>0.84631724200425762</v>
      </c>
      <c r="L522" s="50">
        <f t="shared" si="42"/>
        <v>0.23539473684210527</v>
      </c>
      <c r="M522" s="50">
        <f t="shared" si="43"/>
        <v>0.59242206940298026</v>
      </c>
      <c r="N522" s="47">
        <f t="shared" si="44"/>
        <v>0.82781680624508547</v>
      </c>
      <c r="O522" s="48"/>
      <c r="P522" s="48"/>
    </row>
    <row r="523" spans="1:16" x14ac:dyDescent="0.25">
      <c r="A523" s="153">
        <v>520</v>
      </c>
      <c r="B523" s="165" t="s">
        <v>135</v>
      </c>
      <c r="C523" s="165" t="s">
        <v>124</v>
      </c>
      <c r="D523" s="160" t="s">
        <v>970</v>
      </c>
      <c r="E523" s="165" t="s">
        <v>1116</v>
      </c>
      <c r="F523" s="220">
        <v>1744</v>
      </c>
      <c r="G523" s="217">
        <v>2061366.7250000001</v>
      </c>
      <c r="H523" s="8">
        <v>1146</v>
      </c>
      <c r="I523" s="8">
        <v>1386450</v>
      </c>
      <c r="J523" s="46">
        <f t="shared" si="40"/>
        <v>0.6571100917431193</v>
      </c>
      <c r="K523" s="46">
        <f t="shared" si="41"/>
        <v>0.6725877463652179</v>
      </c>
      <c r="L523" s="50">
        <f t="shared" si="42"/>
        <v>0.19713302752293579</v>
      </c>
      <c r="M523" s="50">
        <f t="shared" si="43"/>
        <v>0.4708114224556525</v>
      </c>
      <c r="N523" s="47">
        <f t="shared" si="44"/>
        <v>0.66794444997858826</v>
      </c>
      <c r="O523" s="48"/>
      <c r="P523" s="48"/>
    </row>
    <row r="524" spans="1:16" x14ac:dyDescent="0.25">
      <c r="A524" s="153">
        <v>521</v>
      </c>
      <c r="B524" s="165" t="s">
        <v>135</v>
      </c>
      <c r="C524" s="165" t="s">
        <v>124</v>
      </c>
      <c r="D524" s="160" t="s">
        <v>971</v>
      </c>
      <c r="E524" s="165" t="s">
        <v>972</v>
      </c>
      <c r="F524" s="220">
        <v>1838</v>
      </c>
      <c r="G524" s="217">
        <v>3352453.2</v>
      </c>
      <c r="H524" s="8">
        <v>1482</v>
      </c>
      <c r="I524" s="8">
        <v>2641960</v>
      </c>
      <c r="J524" s="46">
        <f t="shared" si="40"/>
        <v>0.80631120783460286</v>
      </c>
      <c r="K524" s="46">
        <f t="shared" si="41"/>
        <v>0.78806767533697408</v>
      </c>
      <c r="L524" s="50">
        <f t="shared" si="42"/>
        <v>0.24189336235038084</v>
      </c>
      <c r="M524" s="50">
        <f t="shared" si="43"/>
        <v>0.55164737273588182</v>
      </c>
      <c r="N524" s="47">
        <f t="shared" si="44"/>
        <v>0.79354073508626266</v>
      </c>
      <c r="O524" s="48"/>
      <c r="P524" s="48"/>
    </row>
    <row r="525" spans="1:16" x14ac:dyDescent="0.25">
      <c r="A525" s="153">
        <v>522</v>
      </c>
      <c r="B525" s="165" t="s">
        <v>135</v>
      </c>
      <c r="C525" s="165" t="s">
        <v>124</v>
      </c>
      <c r="D525" s="160" t="s">
        <v>1161</v>
      </c>
      <c r="E525" s="165" t="s">
        <v>1423</v>
      </c>
      <c r="F525" s="220">
        <v>794</v>
      </c>
      <c r="G525" s="217">
        <v>1019704.425</v>
      </c>
      <c r="H525" s="8">
        <v>781</v>
      </c>
      <c r="I525" s="8">
        <v>931595</v>
      </c>
      <c r="J525" s="46">
        <f t="shared" si="40"/>
        <v>0.98362720403022674</v>
      </c>
      <c r="K525" s="46">
        <f t="shared" si="41"/>
        <v>0.91359317186448408</v>
      </c>
      <c r="L525" s="50">
        <f t="shared" si="42"/>
        <v>0.295088161209068</v>
      </c>
      <c r="M525" s="50">
        <f t="shared" si="43"/>
        <v>0.63951522030513885</v>
      </c>
      <c r="N525" s="47">
        <f t="shared" si="44"/>
        <v>0.93460338151420685</v>
      </c>
      <c r="O525" s="48"/>
      <c r="P525" s="48"/>
    </row>
    <row r="526" spans="1:16" x14ac:dyDescent="0.25">
      <c r="A526" s="153">
        <v>523</v>
      </c>
      <c r="B526" s="165" t="s">
        <v>132</v>
      </c>
      <c r="C526" s="165" t="s">
        <v>124</v>
      </c>
      <c r="D526" s="160" t="s">
        <v>945</v>
      </c>
      <c r="E526" s="165" t="s">
        <v>946</v>
      </c>
      <c r="F526" s="220">
        <v>930</v>
      </c>
      <c r="G526" s="217">
        <v>1293217.2250000001</v>
      </c>
      <c r="H526" s="8">
        <v>664</v>
      </c>
      <c r="I526" s="8">
        <v>720500</v>
      </c>
      <c r="J526" s="46">
        <f t="shared" si="40"/>
        <v>0.71397849462365592</v>
      </c>
      <c r="K526" s="46">
        <f t="shared" si="41"/>
        <v>0.55713764561092971</v>
      </c>
      <c r="L526" s="50">
        <f t="shared" si="42"/>
        <v>0.21419354838709678</v>
      </c>
      <c r="M526" s="50">
        <f t="shared" si="43"/>
        <v>0.38999635192765075</v>
      </c>
      <c r="N526" s="47">
        <f t="shared" si="44"/>
        <v>0.60418990031474751</v>
      </c>
      <c r="O526" s="48"/>
      <c r="P526" s="48"/>
    </row>
    <row r="527" spans="1:16" x14ac:dyDescent="0.25">
      <c r="A527" s="153">
        <v>524</v>
      </c>
      <c r="B527" s="165" t="s">
        <v>132</v>
      </c>
      <c r="C527" s="165" t="s">
        <v>124</v>
      </c>
      <c r="D527" s="160" t="s">
        <v>947</v>
      </c>
      <c r="E527" s="216" t="s">
        <v>1424</v>
      </c>
      <c r="F527" s="220">
        <v>1671</v>
      </c>
      <c r="G527" s="217">
        <v>2538152.2999999998</v>
      </c>
      <c r="H527" s="8">
        <v>1390</v>
      </c>
      <c r="I527" s="8">
        <v>2044635</v>
      </c>
      <c r="J527" s="46">
        <f t="shared" si="40"/>
        <v>0.83183722321962894</v>
      </c>
      <c r="K527" s="46">
        <f t="shared" si="41"/>
        <v>0.80556040707249921</v>
      </c>
      <c r="L527" s="50">
        <f t="shared" si="42"/>
        <v>0.24955116696588867</v>
      </c>
      <c r="M527" s="50">
        <f t="shared" si="43"/>
        <v>0.56389228495074939</v>
      </c>
      <c r="N527" s="47">
        <f t="shared" si="44"/>
        <v>0.81344345191663803</v>
      </c>
      <c r="O527" s="48"/>
      <c r="P527" s="48"/>
    </row>
    <row r="528" spans="1:16" x14ac:dyDescent="0.25">
      <c r="A528" s="153">
        <v>525</v>
      </c>
      <c r="B528" s="165" t="s">
        <v>132</v>
      </c>
      <c r="C528" s="165" t="s">
        <v>124</v>
      </c>
      <c r="D528" s="160" t="s">
        <v>949</v>
      </c>
      <c r="E528" s="165" t="s">
        <v>950</v>
      </c>
      <c r="F528" s="220">
        <v>994</v>
      </c>
      <c r="G528" s="217">
        <v>1666797.2250000001</v>
      </c>
      <c r="H528" s="8">
        <v>800</v>
      </c>
      <c r="I528" s="8">
        <v>1164895</v>
      </c>
      <c r="J528" s="46">
        <f t="shared" si="40"/>
        <v>0.8048289738430584</v>
      </c>
      <c r="K528" s="46">
        <f t="shared" si="41"/>
        <v>0.69888225305870666</v>
      </c>
      <c r="L528" s="50">
        <f t="shared" si="42"/>
        <v>0.2414486921529175</v>
      </c>
      <c r="M528" s="50">
        <f t="shared" si="43"/>
        <v>0.48921757714109465</v>
      </c>
      <c r="N528" s="47">
        <f t="shared" si="44"/>
        <v>0.73066626929401213</v>
      </c>
      <c r="O528" s="48"/>
      <c r="P528" s="48"/>
    </row>
    <row r="529" spans="1:16" x14ac:dyDescent="0.25">
      <c r="A529" s="153">
        <v>526</v>
      </c>
      <c r="B529" s="165" t="s">
        <v>132</v>
      </c>
      <c r="C529" s="165" t="s">
        <v>124</v>
      </c>
      <c r="D529" s="160" t="s">
        <v>951</v>
      </c>
      <c r="E529" s="165" t="s">
        <v>1425</v>
      </c>
      <c r="F529" s="220">
        <v>995</v>
      </c>
      <c r="G529" s="217">
        <v>1702737.2250000001</v>
      </c>
      <c r="H529" s="8">
        <v>729</v>
      </c>
      <c r="I529" s="8">
        <v>1097535</v>
      </c>
      <c r="J529" s="46">
        <f t="shared" si="40"/>
        <v>0.73266331658291461</v>
      </c>
      <c r="K529" s="46">
        <f t="shared" si="41"/>
        <v>0.64457097894244952</v>
      </c>
      <c r="L529" s="50">
        <f t="shared" si="42"/>
        <v>0.21979899497487437</v>
      </c>
      <c r="M529" s="50">
        <f t="shared" si="43"/>
        <v>0.45119968525971466</v>
      </c>
      <c r="N529" s="47">
        <f t="shared" si="44"/>
        <v>0.67099868023458908</v>
      </c>
      <c r="O529" s="48"/>
      <c r="P529" s="48"/>
    </row>
    <row r="530" spans="1:16" x14ac:dyDescent="0.25">
      <c r="A530" s="153">
        <v>527</v>
      </c>
      <c r="B530" s="165" t="s">
        <v>132</v>
      </c>
      <c r="C530" s="165" t="s">
        <v>124</v>
      </c>
      <c r="D530" s="160" t="s">
        <v>938</v>
      </c>
      <c r="E530" s="216" t="s">
        <v>1426</v>
      </c>
      <c r="F530" s="220">
        <v>1442</v>
      </c>
      <c r="G530" s="217">
        <v>2221775.15</v>
      </c>
      <c r="H530" s="8">
        <v>1183</v>
      </c>
      <c r="I530" s="8">
        <v>1613925</v>
      </c>
      <c r="J530" s="46">
        <f t="shared" si="40"/>
        <v>0.82038834951456308</v>
      </c>
      <c r="K530" s="46">
        <f t="shared" si="41"/>
        <v>0.72641239146094516</v>
      </c>
      <c r="L530" s="50">
        <f t="shared" si="42"/>
        <v>0.24611650485436892</v>
      </c>
      <c r="M530" s="50">
        <f t="shared" si="43"/>
        <v>0.50848867402266162</v>
      </c>
      <c r="N530" s="47">
        <f t="shared" si="44"/>
        <v>0.75460517887703049</v>
      </c>
      <c r="O530" s="48"/>
      <c r="P530" s="48"/>
    </row>
    <row r="531" spans="1:16" x14ac:dyDescent="0.25">
      <c r="A531" s="153">
        <v>528</v>
      </c>
      <c r="B531" s="165" t="s">
        <v>134</v>
      </c>
      <c r="C531" s="165" t="s">
        <v>124</v>
      </c>
      <c r="D531" s="160" t="s">
        <v>940</v>
      </c>
      <c r="E531" s="165" t="s">
        <v>941</v>
      </c>
      <c r="F531" s="220">
        <v>1024</v>
      </c>
      <c r="G531" s="217">
        <v>1654510.7250000001</v>
      </c>
      <c r="H531" s="8">
        <v>633</v>
      </c>
      <c r="I531" s="8">
        <v>1192330</v>
      </c>
      <c r="J531" s="46">
        <f t="shared" si="40"/>
        <v>0.6181640625</v>
      </c>
      <c r="K531" s="46">
        <f t="shared" si="41"/>
        <v>0.72065413779653797</v>
      </c>
      <c r="L531" s="50">
        <f t="shared" si="42"/>
        <v>0.18544921875000001</v>
      </c>
      <c r="M531" s="50">
        <f t="shared" si="43"/>
        <v>0.50445789645757655</v>
      </c>
      <c r="N531" s="47">
        <f t="shared" si="44"/>
        <v>0.68990711520757653</v>
      </c>
      <c r="O531" s="48"/>
      <c r="P531" s="48"/>
    </row>
    <row r="532" spans="1:16" x14ac:dyDescent="0.25">
      <c r="A532" s="153">
        <v>529</v>
      </c>
      <c r="B532" s="165" t="s">
        <v>134</v>
      </c>
      <c r="C532" s="165" t="s">
        <v>124</v>
      </c>
      <c r="D532" s="160" t="s">
        <v>936</v>
      </c>
      <c r="E532" s="165" t="s">
        <v>937</v>
      </c>
      <c r="F532" s="220">
        <v>1199</v>
      </c>
      <c r="G532" s="217">
        <v>1918654.075</v>
      </c>
      <c r="H532" s="8">
        <v>741</v>
      </c>
      <c r="I532" s="8">
        <v>1400270</v>
      </c>
      <c r="J532" s="46">
        <f t="shared" si="40"/>
        <v>0.61801501251042534</v>
      </c>
      <c r="K532" s="46">
        <f t="shared" si="41"/>
        <v>0.72981889661376298</v>
      </c>
      <c r="L532" s="50">
        <f t="shared" si="42"/>
        <v>0.18540450375312759</v>
      </c>
      <c r="M532" s="50">
        <f t="shared" si="43"/>
        <v>0.51087322762963405</v>
      </c>
      <c r="N532" s="47">
        <f t="shared" si="44"/>
        <v>0.69627773138276161</v>
      </c>
      <c r="O532" s="48"/>
      <c r="P532" s="48"/>
    </row>
    <row r="533" spans="1:16" x14ac:dyDescent="0.25">
      <c r="A533" s="153">
        <v>530</v>
      </c>
      <c r="B533" s="165" t="s">
        <v>134</v>
      </c>
      <c r="C533" s="165" t="s">
        <v>124</v>
      </c>
      <c r="D533" s="160" t="s">
        <v>943</v>
      </c>
      <c r="E533" s="165" t="s">
        <v>944</v>
      </c>
      <c r="F533" s="220">
        <v>1090</v>
      </c>
      <c r="G533" s="217">
        <v>1655533.4750000001</v>
      </c>
      <c r="H533" s="8">
        <v>629</v>
      </c>
      <c r="I533" s="8">
        <v>1022145</v>
      </c>
      <c r="J533" s="46">
        <f t="shared" si="40"/>
        <v>0.57706422018348624</v>
      </c>
      <c r="K533" s="46">
        <f t="shared" si="41"/>
        <v>0.61741125470144897</v>
      </c>
      <c r="L533" s="50">
        <f t="shared" si="42"/>
        <v>0.17311926605504588</v>
      </c>
      <c r="M533" s="50">
        <f t="shared" si="43"/>
        <v>0.43218787829101424</v>
      </c>
      <c r="N533" s="47">
        <f t="shared" si="44"/>
        <v>0.60530714434606014</v>
      </c>
      <c r="P533" s="48"/>
    </row>
    <row r="534" spans="1:16" x14ac:dyDescent="0.25">
      <c r="A534" s="1">
        <v>531</v>
      </c>
      <c r="B534" s="165" t="s">
        <v>134</v>
      </c>
      <c r="C534" s="165" t="s">
        <v>124</v>
      </c>
      <c r="D534" s="160" t="s">
        <v>942</v>
      </c>
      <c r="E534" s="216" t="s">
        <v>1452</v>
      </c>
      <c r="F534" s="220">
        <v>1128</v>
      </c>
      <c r="G534" s="217">
        <v>1884943.4750000001</v>
      </c>
      <c r="H534" s="8">
        <v>614</v>
      </c>
      <c r="I534" s="8">
        <v>1245105</v>
      </c>
      <c r="J534" s="46">
        <f t="shared" si="40"/>
        <v>0.54432624113475181</v>
      </c>
      <c r="K534" s="46">
        <f t="shared" si="41"/>
        <v>0.6605529643269541</v>
      </c>
      <c r="L534" s="50">
        <f t="shared" si="42"/>
        <v>0.16329787234042553</v>
      </c>
      <c r="M534" s="50">
        <f t="shared" si="43"/>
        <v>0.46238707502886783</v>
      </c>
      <c r="N534" s="47">
        <f t="shared" si="44"/>
        <v>0.62568494736929336</v>
      </c>
    </row>
    <row r="535" spans="1:16" x14ac:dyDescent="0.25">
      <c r="F535" s="2">
        <f>SUM(F4:F534)</f>
        <v>626288</v>
      </c>
      <c r="G535" s="2">
        <f>SUM(G4:G534)</f>
        <v>1110431646.6249988</v>
      </c>
    </row>
  </sheetData>
  <mergeCells count="11">
    <mergeCell ref="L1:M2"/>
    <mergeCell ref="N1:N3"/>
    <mergeCell ref="F2:G2"/>
    <mergeCell ref="H2:I2"/>
    <mergeCell ref="J2:K2"/>
    <mergeCell ref="F1:K1"/>
    <mergeCell ref="A1:A3"/>
    <mergeCell ref="B1:B3"/>
    <mergeCell ref="C1:C3"/>
    <mergeCell ref="E1:E3"/>
    <mergeCell ref="D1:D3"/>
  </mergeCells>
  <conditionalFormatting sqref="N4:N534">
    <cfRule type="expression" dxfId="24" priority="197">
      <formula>$N4&lt;10%</formula>
    </cfRule>
  </conditionalFormatting>
  <conditionalFormatting sqref="N4:N534">
    <cfRule type="expression" dxfId="23" priority="196">
      <formula>$N4&gt;79.5%</formula>
    </cfRule>
  </conditionalFormatting>
  <conditionalFormatting sqref="E147:E149">
    <cfRule type="duplicateValues" dxfId="22" priority="8"/>
  </conditionalFormatting>
  <conditionalFormatting sqref="E161:E166">
    <cfRule type="duplicateValues" dxfId="21" priority="7"/>
  </conditionalFormatting>
  <conditionalFormatting sqref="E262:E263">
    <cfRule type="duplicateValues" dxfId="20" priority="5"/>
  </conditionalFormatting>
  <conditionalFormatting sqref="E218:E225">
    <cfRule type="duplicateValues" dxfId="19" priority="4"/>
  </conditionalFormatting>
  <conditionalFormatting sqref="E253:E261">
    <cfRule type="duplicateValues" dxfId="18" priority="6"/>
  </conditionalFormatting>
  <conditionalFormatting sqref="E226:E234">
    <cfRule type="duplicateValues" dxfId="17" priority="3"/>
  </conditionalFormatting>
  <conditionalFormatting sqref="E248:E252">
    <cfRule type="duplicateValues" dxfId="16" priority="2"/>
  </conditionalFormatting>
  <conditionalFormatting sqref="E235:E247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82" t="s">
        <v>1263</v>
      </c>
      <c r="B1" s="82" t="s">
        <v>0</v>
      </c>
      <c r="C1" s="82" t="s">
        <v>187</v>
      </c>
      <c r="D1" s="82" t="s">
        <v>188</v>
      </c>
    </row>
    <row r="2" spans="1:4" x14ac:dyDescent="0.25">
      <c r="A2" s="83" t="s">
        <v>17</v>
      </c>
      <c r="B2" s="64" t="s">
        <v>3</v>
      </c>
      <c r="C2" s="64" t="s">
        <v>202</v>
      </c>
      <c r="D2" s="83" t="s">
        <v>429</v>
      </c>
    </row>
    <row r="3" spans="1:4" x14ac:dyDescent="0.25">
      <c r="A3" s="83" t="s">
        <v>17</v>
      </c>
      <c r="B3" s="64" t="s">
        <v>3</v>
      </c>
      <c r="C3" s="64" t="s">
        <v>198</v>
      </c>
      <c r="D3" s="83" t="s">
        <v>992</v>
      </c>
    </row>
    <row r="4" spans="1:4" x14ac:dyDescent="0.25">
      <c r="A4" s="83" t="s">
        <v>17</v>
      </c>
      <c r="B4" s="64" t="s">
        <v>3</v>
      </c>
      <c r="C4" s="64" t="s">
        <v>196</v>
      </c>
      <c r="D4" s="83" t="s">
        <v>993</v>
      </c>
    </row>
    <row r="5" spans="1:4" x14ac:dyDescent="0.25">
      <c r="A5" s="83" t="s">
        <v>17</v>
      </c>
      <c r="B5" s="64" t="s">
        <v>3</v>
      </c>
      <c r="C5" s="64" t="s">
        <v>199</v>
      </c>
      <c r="D5" s="83" t="s">
        <v>1120</v>
      </c>
    </row>
    <row r="6" spans="1:4" x14ac:dyDescent="0.25">
      <c r="A6" s="83" t="s">
        <v>17</v>
      </c>
      <c r="B6" s="64" t="s">
        <v>3</v>
      </c>
      <c r="C6" s="64" t="s">
        <v>201</v>
      </c>
      <c r="D6" s="83" t="s">
        <v>1121</v>
      </c>
    </row>
    <row r="7" spans="1:4" x14ac:dyDescent="0.25">
      <c r="A7" s="83" t="s">
        <v>17</v>
      </c>
      <c r="B7" s="64" t="s">
        <v>3</v>
      </c>
      <c r="C7" s="64" t="s">
        <v>197</v>
      </c>
      <c r="D7" s="83" t="s">
        <v>994</v>
      </c>
    </row>
    <row r="8" spans="1:4" x14ac:dyDescent="0.25">
      <c r="A8" s="83" t="s">
        <v>17</v>
      </c>
      <c r="B8" s="64" t="s">
        <v>3</v>
      </c>
      <c r="C8" s="64" t="s">
        <v>200</v>
      </c>
      <c r="D8" s="83" t="s">
        <v>1122</v>
      </c>
    </row>
    <row r="9" spans="1:4" x14ac:dyDescent="0.25">
      <c r="A9" s="83" t="s">
        <v>2</v>
      </c>
      <c r="B9" s="64" t="s">
        <v>3</v>
      </c>
      <c r="C9" s="64" t="s">
        <v>204</v>
      </c>
      <c r="D9" s="83" t="s">
        <v>205</v>
      </c>
    </row>
    <row r="10" spans="1:4" x14ac:dyDescent="0.25">
      <c r="A10" s="83" t="s">
        <v>2</v>
      </c>
      <c r="B10" s="64" t="s">
        <v>3</v>
      </c>
      <c r="C10" s="64" t="s">
        <v>203</v>
      </c>
      <c r="D10" s="83" t="s">
        <v>995</v>
      </c>
    </row>
    <row r="11" spans="1:4" x14ac:dyDescent="0.25">
      <c r="A11" s="83" t="s">
        <v>2</v>
      </c>
      <c r="B11" s="64" t="s">
        <v>3</v>
      </c>
      <c r="C11" s="64" t="s">
        <v>206</v>
      </c>
      <c r="D11" s="83" t="s">
        <v>1128</v>
      </c>
    </row>
    <row r="12" spans="1:4" x14ac:dyDescent="0.25">
      <c r="A12" s="83" t="s">
        <v>2</v>
      </c>
      <c r="B12" s="64" t="s">
        <v>3</v>
      </c>
      <c r="C12" s="64" t="s">
        <v>207</v>
      </c>
      <c r="D12" s="83" t="s">
        <v>1129</v>
      </c>
    </row>
    <row r="13" spans="1:4" x14ac:dyDescent="0.25">
      <c r="A13" s="83" t="s">
        <v>18</v>
      </c>
      <c r="B13" s="64" t="s">
        <v>3</v>
      </c>
      <c r="C13" s="64" t="s">
        <v>208</v>
      </c>
      <c r="D13" s="83" t="s">
        <v>996</v>
      </c>
    </row>
    <row r="14" spans="1:4" x14ac:dyDescent="0.25">
      <c r="A14" s="83" t="s">
        <v>18</v>
      </c>
      <c r="B14" s="64" t="s">
        <v>3</v>
      </c>
      <c r="C14" s="64" t="s">
        <v>209</v>
      </c>
      <c r="D14" s="83" t="s">
        <v>210</v>
      </c>
    </row>
    <row r="15" spans="1:4" x14ac:dyDescent="0.25">
      <c r="A15" s="83" t="s">
        <v>4</v>
      </c>
      <c r="B15" s="64" t="s">
        <v>3</v>
      </c>
      <c r="C15" s="64" t="s">
        <v>212</v>
      </c>
      <c r="D15" s="83" t="s">
        <v>213</v>
      </c>
    </row>
    <row r="16" spans="1:4" x14ac:dyDescent="0.25">
      <c r="A16" s="83" t="s">
        <v>4</v>
      </c>
      <c r="B16" s="64" t="s">
        <v>3</v>
      </c>
      <c r="C16" s="64" t="s">
        <v>218</v>
      </c>
      <c r="D16" s="83" t="s">
        <v>219</v>
      </c>
    </row>
    <row r="17" spans="1:4" x14ac:dyDescent="0.25">
      <c r="A17" s="83" t="s">
        <v>4</v>
      </c>
      <c r="B17" s="64" t="s">
        <v>3</v>
      </c>
      <c r="C17" s="64" t="s">
        <v>216</v>
      </c>
      <c r="D17" s="84" t="s">
        <v>217</v>
      </c>
    </row>
    <row r="18" spans="1:4" x14ac:dyDescent="0.25">
      <c r="A18" s="83" t="s">
        <v>4</v>
      </c>
      <c r="B18" s="64" t="s">
        <v>3</v>
      </c>
      <c r="C18" s="64" t="s">
        <v>214</v>
      </c>
      <c r="D18" s="83" t="s">
        <v>215</v>
      </c>
    </row>
    <row r="19" spans="1:4" x14ac:dyDescent="0.25">
      <c r="A19" s="83" t="s">
        <v>4</v>
      </c>
      <c r="B19" s="64" t="s">
        <v>3</v>
      </c>
      <c r="C19" s="64" t="s">
        <v>211</v>
      </c>
      <c r="D19" s="83" t="s">
        <v>997</v>
      </c>
    </row>
    <row r="20" spans="1:4" x14ac:dyDescent="0.25">
      <c r="A20" s="83" t="s">
        <v>4</v>
      </c>
      <c r="B20" s="64" t="s">
        <v>3</v>
      </c>
      <c r="C20" s="64" t="s">
        <v>220</v>
      </c>
      <c r="D20" s="83" t="s">
        <v>221</v>
      </c>
    </row>
    <row r="21" spans="1:4" x14ac:dyDescent="0.25">
      <c r="A21" s="83" t="s">
        <v>1233</v>
      </c>
      <c r="B21" s="64" t="s">
        <v>3</v>
      </c>
      <c r="C21" s="64" t="s">
        <v>224</v>
      </c>
      <c r="D21" s="83" t="s">
        <v>225</v>
      </c>
    </row>
    <row r="22" spans="1:4" x14ac:dyDescent="0.25">
      <c r="A22" s="83" t="s">
        <v>1233</v>
      </c>
      <c r="B22" s="64" t="s">
        <v>3</v>
      </c>
      <c r="C22" s="64" t="s">
        <v>222</v>
      </c>
      <c r="D22" s="83" t="s">
        <v>223</v>
      </c>
    </row>
    <row r="23" spans="1:4" x14ac:dyDescent="0.25">
      <c r="A23" s="83" t="s">
        <v>1233</v>
      </c>
      <c r="B23" s="64" t="s">
        <v>3</v>
      </c>
      <c r="C23" s="64" t="s">
        <v>226</v>
      </c>
      <c r="D23" s="83" t="s">
        <v>227</v>
      </c>
    </row>
    <row r="24" spans="1:4" x14ac:dyDescent="0.25">
      <c r="A24" s="83" t="s">
        <v>1233</v>
      </c>
      <c r="B24" s="64" t="s">
        <v>3</v>
      </c>
      <c r="C24" s="64" t="s">
        <v>228</v>
      </c>
      <c r="D24" s="83" t="s">
        <v>229</v>
      </c>
    </row>
    <row r="25" spans="1:4" x14ac:dyDescent="0.25">
      <c r="A25" s="83" t="s">
        <v>6</v>
      </c>
      <c r="B25" s="64" t="s">
        <v>3</v>
      </c>
      <c r="C25" s="64" t="s">
        <v>230</v>
      </c>
      <c r="D25" s="83" t="s">
        <v>231</v>
      </c>
    </row>
    <row r="26" spans="1:4" x14ac:dyDescent="0.25">
      <c r="A26" s="83" t="s">
        <v>6</v>
      </c>
      <c r="B26" s="64" t="s">
        <v>3</v>
      </c>
      <c r="C26" s="64" t="s">
        <v>232</v>
      </c>
      <c r="D26" s="83" t="s">
        <v>998</v>
      </c>
    </row>
    <row r="27" spans="1:4" x14ac:dyDescent="0.25">
      <c r="A27" s="83" t="s">
        <v>1261</v>
      </c>
      <c r="B27" s="64" t="s">
        <v>3</v>
      </c>
      <c r="C27" s="60" t="s">
        <v>233</v>
      </c>
      <c r="D27" s="85" t="s">
        <v>999</v>
      </c>
    </row>
    <row r="28" spans="1:4" x14ac:dyDescent="0.25">
      <c r="A28" s="83" t="s">
        <v>1261</v>
      </c>
      <c r="B28" s="64" t="s">
        <v>3</v>
      </c>
      <c r="C28" s="60" t="s">
        <v>234</v>
      </c>
      <c r="D28" s="85" t="s">
        <v>1000</v>
      </c>
    </row>
    <row r="29" spans="1:4" x14ac:dyDescent="0.25">
      <c r="A29" s="83" t="s">
        <v>1261</v>
      </c>
      <c r="B29" s="64" t="s">
        <v>3</v>
      </c>
      <c r="C29" s="60" t="s">
        <v>235</v>
      </c>
      <c r="D29" s="85" t="s">
        <v>1123</v>
      </c>
    </row>
    <row r="30" spans="1:4" x14ac:dyDescent="0.25">
      <c r="A30" s="83" t="s">
        <v>16</v>
      </c>
      <c r="B30" s="64" t="s">
        <v>3</v>
      </c>
      <c r="C30" s="60" t="s">
        <v>240</v>
      </c>
      <c r="D30" s="85" t="s">
        <v>1126</v>
      </c>
    </row>
    <row r="31" spans="1:4" x14ac:dyDescent="0.25">
      <c r="A31" s="83" t="s">
        <v>16</v>
      </c>
      <c r="B31" s="64" t="s">
        <v>3</v>
      </c>
      <c r="C31" s="60" t="s">
        <v>238</v>
      </c>
      <c r="D31" s="85" t="s">
        <v>239</v>
      </c>
    </row>
    <row r="32" spans="1:4" x14ac:dyDescent="0.25">
      <c r="A32" s="83" t="s">
        <v>16</v>
      </c>
      <c r="B32" s="64" t="s">
        <v>3</v>
      </c>
      <c r="C32" s="60" t="s">
        <v>236</v>
      </c>
      <c r="D32" s="85" t="s">
        <v>237</v>
      </c>
    </row>
    <row r="33" spans="1:4" x14ac:dyDescent="0.25">
      <c r="A33" s="83" t="s">
        <v>16</v>
      </c>
      <c r="B33" s="64" t="s">
        <v>3</v>
      </c>
      <c r="C33" s="60" t="s">
        <v>241</v>
      </c>
      <c r="D33" s="86" t="s">
        <v>1264</v>
      </c>
    </row>
    <row r="34" spans="1:4" x14ac:dyDescent="0.25">
      <c r="A34" s="83" t="s">
        <v>7</v>
      </c>
      <c r="B34" s="64" t="s">
        <v>3</v>
      </c>
      <c r="C34" s="60" t="s">
        <v>248</v>
      </c>
      <c r="D34" s="85" t="s">
        <v>249</v>
      </c>
    </row>
    <row r="35" spans="1:4" x14ac:dyDescent="0.25">
      <c r="A35" s="83" t="s">
        <v>7</v>
      </c>
      <c r="B35" s="64" t="s">
        <v>3</v>
      </c>
      <c r="C35" s="60" t="s">
        <v>246</v>
      </c>
      <c r="D35" s="85" t="s">
        <v>247</v>
      </c>
    </row>
    <row r="36" spans="1:4" x14ac:dyDescent="0.25">
      <c r="A36" s="83" t="s">
        <v>7</v>
      </c>
      <c r="B36" s="64" t="s">
        <v>3</v>
      </c>
      <c r="C36" s="60" t="s">
        <v>244</v>
      </c>
      <c r="D36" s="85" t="s">
        <v>245</v>
      </c>
    </row>
    <row r="37" spans="1:4" x14ac:dyDescent="0.25">
      <c r="A37" s="83" t="s">
        <v>7</v>
      </c>
      <c r="B37" s="64" t="s">
        <v>3</v>
      </c>
      <c r="C37" s="60" t="s">
        <v>242</v>
      </c>
      <c r="D37" s="85" t="s">
        <v>243</v>
      </c>
    </row>
    <row r="38" spans="1:4" x14ac:dyDescent="0.25">
      <c r="A38" s="83" t="s">
        <v>9</v>
      </c>
      <c r="B38" s="64" t="s">
        <v>3</v>
      </c>
      <c r="C38" s="64" t="s">
        <v>250</v>
      </c>
      <c r="D38" s="2" t="s">
        <v>1124</v>
      </c>
    </row>
    <row r="39" spans="1:4" x14ac:dyDescent="0.25">
      <c r="A39" s="83" t="s">
        <v>9</v>
      </c>
      <c r="B39" s="64" t="s">
        <v>3</v>
      </c>
      <c r="C39" s="64" t="s">
        <v>251</v>
      </c>
      <c r="D39" s="2" t="s">
        <v>1125</v>
      </c>
    </row>
    <row r="40" spans="1:4" x14ac:dyDescent="0.25">
      <c r="A40" s="83" t="s">
        <v>10</v>
      </c>
      <c r="B40" s="64" t="s">
        <v>3</v>
      </c>
      <c r="C40" s="64" t="s">
        <v>252</v>
      </c>
      <c r="D40" s="2" t="s">
        <v>253</v>
      </c>
    </row>
    <row r="41" spans="1:4" x14ac:dyDescent="0.25">
      <c r="A41" s="83" t="s">
        <v>10</v>
      </c>
      <c r="B41" s="64" t="s">
        <v>3</v>
      </c>
      <c r="C41" s="64" t="s">
        <v>255</v>
      </c>
      <c r="D41" s="2" t="s">
        <v>1127</v>
      </c>
    </row>
    <row r="42" spans="1:4" x14ac:dyDescent="0.25">
      <c r="A42" s="83" t="s">
        <v>10</v>
      </c>
      <c r="B42" s="64" t="s">
        <v>3</v>
      </c>
      <c r="C42" s="64" t="s">
        <v>254</v>
      </c>
      <c r="D42" s="2" t="s">
        <v>1265</v>
      </c>
    </row>
    <row r="43" spans="1:4" x14ac:dyDescent="0.25">
      <c r="A43" s="83" t="s">
        <v>1132</v>
      </c>
      <c r="B43" s="64" t="s">
        <v>3</v>
      </c>
      <c r="C43" s="64" t="s">
        <v>256</v>
      </c>
      <c r="D43" s="2" t="s">
        <v>1133</v>
      </c>
    </row>
    <row r="44" spans="1:4" x14ac:dyDescent="0.25">
      <c r="A44" s="83" t="s">
        <v>1132</v>
      </c>
      <c r="B44" s="64" t="s">
        <v>3</v>
      </c>
      <c r="C44" s="64" t="s">
        <v>257</v>
      </c>
      <c r="D44" s="2" t="s">
        <v>1266</v>
      </c>
    </row>
    <row r="45" spans="1:4" x14ac:dyDescent="0.25">
      <c r="A45" s="83" t="s">
        <v>12</v>
      </c>
      <c r="B45" s="64" t="s">
        <v>3</v>
      </c>
      <c r="C45" s="64" t="s">
        <v>258</v>
      </c>
      <c r="D45" s="83" t="s">
        <v>1001</v>
      </c>
    </row>
    <row r="46" spans="1:4" x14ac:dyDescent="0.25">
      <c r="A46" s="83" t="s">
        <v>12</v>
      </c>
      <c r="B46" s="64" t="s">
        <v>3</v>
      </c>
      <c r="C46" s="64" t="s">
        <v>259</v>
      </c>
      <c r="D46" s="83" t="s">
        <v>1099</v>
      </c>
    </row>
    <row r="47" spans="1:4" x14ac:dyDescent="0.25">
      <c r="A47" s="83" t="s">
        <v>12</v>
      </c>
      <c r="B47" s="64" t="s">
        <v>3</v>
      </c>
      <c r="C47" s="64" t="s">
        <v>260</v>
      </c>
      <c r="D47" s="83" t="s">
        <v>1002</v>
      </c>
    </row>
    <row r="48" spans="1:4" x14ac:dyDescent="0.25">
      <c r="A48" s="83" t="s">
        <v>12</v>
      </c>
      <c r="B48" s="64" t="s">
        <v>3</v>
      </c>
      <c r="C48" s="64" t="s">
        <v>261</v>
      </c>
      <c r="D48" s="83" t="s">
        <v>1003</v>
      </c>
    </row>
    <row r="49" spans="1:4" x14ac:dyDescent="0.25">
      <c r="A49" s="83" t="s">
        <v>12</v>
      </c>
      <c r="B49" s="64" t="s">
        <v>3</v>
      </c>
      <c r="C49" s="64" t="s">
        <v>1130</v>
      </c>
      <c r="D49" s="83" t="s">
        <v>1131</v>
      </c>
    </row>
    <row r="50" spans="1:4" x14ac:dyDescent="0.25">
      <c r="A50" s="83" t="s">
        <v>14</v>
      </c>
      <c r="B50" s="64" t="s">
        <v>3</v>
      </c>
      <c r="C50" s="64" t="s">
        <v>262</v>
      </c>
      <c r="D50" s="83" t="s">
        <v>1100</v>
      </c>
    </row>
    <row r="51" spans="1:4" x14ac:dyDescent="0.25">
      <c r="A51" s="83" t="s">
        <v>14</v>
      </c>
      <c r="B51" s="64" t="s">
        <v>3</v>
      </c>
      <c r="C51" s="64" t="s">
        <v>263</v>
      </c>
      <c r="D51" s="83" t="s">
        <v>1004</v>
      </c>
    </row>
    <row r="52" spans="1:4" x14ac:dyDescent="0.25">
      <c r="A52" s="83" t="s">
        <v>14</v>
      </c>
      <c r="B52" s="64" t="s">
        <v>3</v>
      </c>
      <c r="C52" s="64" t="s">
        <v>265</v>
      </c>
      <c r="D52" s="83" t="s">
        <v>266</v>
      </c>
    </row>
    <row r="53" spans="1:4" x14ac:dyDescent="0.25">
      <c r="A53" s="83" t="s">
        <v>14</v>
      </c>
      <c r="B53" s="64" t="s">
        <v>3</v>
      </c>
      <c r="C53" s="64" t="s">
        <v>264</v>
      </c>
      <c r="D53" s="83" t="s">
        <v>1005</v>
      </c>
    </row>
    <row r="54" spans="1:4" x14ac:dyDescent="0.25">
      <c r="A54" s="87" t="s">
        <v>152</v>
      </c>
      <c r="B54" s="87" t="s">
        <v>173</v>
      </c>
      <c r="C54" s="87" t="s">
        <v>350</v>
      </c>
      <c r="D54" s="87" t="s">
        <v>351</v>
      </c>
    </row>
    <row r="55" spans="1:4" x14ac:dyDescent="0.25">
      <c r="A55" s="88" t="s">
        <v>152</v>
      </c>
      <c r="B55" s="88" t="s">
        <v>173</v>
      </c>
      <c r="C55" s="88" t="s">
        <v>354</v>
      </c>
      <c r="D55" s="88" t="s">
        <v>1163</v>
      </c>
    </row>
    <row r="56" spans="1:4" x14ac:dyDescent="0.25">
      <c r="A56" s="88" t="s">
        <v>152</v>
      </c>
      <c r="B56" s="88" t="s">
        <v>173</v>
      </c>
      <c r="C56" s="88" t="s">
        <v>352</v>
      </c>
      <c r="D56" s="88" t="s">
        <v>353</v>
      </c>
    </row>
    <row r="57" spans="1:4" x14ac:dyDescent="0.25">
      <c r="A57" s="88" t="s">
        <v>153</v>
      </c>
      <c r="B57" s="88" t="s">
        <v>173</v>
      </c>
      <c r="C57" s="88" t="s">
        <v>355</v>
      </c>
      <c r="D57" s="88" t="s">
        <v>356</v>
      </c>
    </row>
    <row r="58" spans="1:4" x14ac:dyDescent="0.25">
      <c r="A58" s="88" t="s">
        <v>153</v>
      </c>
      <c r="B58" s="88" t="s">
        <v>173</v>
      </c>
      <c r="C58" s="88" t="s">
        <v>357</v>
      </c>
      <c r="D58" s="88" t="s">
        <v>358</v>
      </c>
    </row>
    <row r="59" spans="1:4" x14ac:dyDescent="0.25">
      <c r="A59" s="88" t="s">
        <v>153</v>
      </c>
      <c r="B59" s="88" t="s">
        <v>173</v>
      </c>
      <c r="C59" s="88" t="s">
        <v>359</v>
      </c>
      <c r="D59" s="88" t="s">
        <v>360</v>
      </c>
    </row>
    <row r="60" spans="1:4" x14ac:dyDescent="0.25">
      <c r="A60" s="88" t="s">
        <v>154</v>
      </c>
      <c r="B60" s="88" t="s">
        <v>173</v>
      </c>
      <c r="C60" s="88" t="s">
        <v>361</v>
      </c>
      <c r="D60" s="88" t="s">
        <v>1267</v>
      </c>
    </row>
    <row r="61" spans="1:4" x14ac:dyDescent="0.25">
      <c r="A61" s="88" t="s">
        <v>154</v>
      </c>
      <c r="B61" s="88" t="s">
        <v>173</v>
      </c>
      <c r="C61" s="88" t="s">
        <v>363</v>
      </c>
      <c r="D61" s="88" t="s">
        <v>365</v>
      </c>
    </row>
    <row r="62" spans="1:4" x14ac:dyDescent="0.25">
      <c r="A62" s="88" t="s">
        <v>154</v>
      </c>
      <c r="B62" s="88" t="s">
        <v>173</v>
      </c>
      <c r="C62" s="88" t="s">
        <v>364</v>
      </c>
      <c r="D62" s="88" t="s">
        <v>1268</v>
      </c>
    </row>
    <row r="63" spans="1:4" x14ac:dyDescent="0.25">
      <c r="A63" s="88" t="s">
        <v>142</v>
      </c>
      <c r="B63" s="88" t="s">
        <v>173</v>
      </c>
      <c r="C63" s="89" t="s">
        <v>300</v>
      </c>
      <c r="D63" s="90" t="s">
        <v>301</v>
      </c>
    </row>
    <row r="64" spans="1:4" x14ac:dyDescent="0.25">
      <c r="A64" s="88" t="s">
        <v>142</v>
      </c>
      <c r="B64" s="88" t="s">
        <v>173</v>
      </c>
      <c r="C64" s="89" t="s">
        <v>302</v>
      </c>
      <c r="D64" s="90" t="s">
        <v>303</v>
      </c>
    </row>
    <row r="65" spans="1:4" x14ac:dyDescent="0.25">
      <c r="A65" s="88" t="s">
        <v>142</v>
      </c>
      <c r="B65" s="88" t="s">
        <v>173</v>
      </c>
      <c r="C65" s="89" t="s">
        <v>304</v>
      </c>
      <c r="D65" s="90" t="s">
        <v>305</v>
      </c>
    </row>
    <row r="66" spans="1:4" x14ac:dyDescent="0.25">
      <c r="A66" s="88" t="s">
        <v>142</v>
      </c>
      <c r="B66" s="88" t="s">
        <v>173</v>
      </c>
      <c r="C66" s="89" t="s">
        <v>298</v>
      </c>
      <c r="D66" s="90" t="s">
        <v>299</v>
      </c>
    </row>
    <row r="67" spans="1:4" x14ac:dyDescent="0.25">
      <c r="A67" s="88" t="s">
        <v>143</v>
      </c>
      <c r="B67" s="88" t="s">
        <v>173</v>
      </c>
      <c r="C67" s="89" t="s">
        <v>310</v>
      </c>
      <c r="D67" s="90" t="s">
        <v>311</v>
      </c>
    </row>
    <row r="68" spans="1:4" x14ac:dyDescent="0.25">
      <c r="A68" s="88" t="s">
        <v>143</v>
      </c>
      <c r="B68" s="88" t="s">
        <v>173</v>
      </c>
      <c r="C68" s="89" t="s">
        <v>312</v>
      </c>
      <c r="D68" s="90" t="s">
        <v>313</v>
      </c>
    </row>
    <row r="69" spans="1:4" x14ac:dyDescent="0.25">
      <c r="A69" s="88" t="s">
        <v>143</v>
      </c>
      <c r="B69" s="88" t="s">
        <v>173</v>
      </c>
      <c r="C69" s="89" t="s">
        <v>306</v>
      </c>
      <c r="D69" s="90" t="s">
        <v>1006</v>
      </c>
    </row>
    <row r="70" spans="1:4" x14ac:dyDescent="0.25">
      <c r="A70" s="88" t="s">
        <v>143</v>
      </c>
      <c r="B70" s="88" t="s">
        <v>173</v>
      </c>
      <c r="C70" s="89" t="s">
        <v>308</v>
      </c>
      <c r="D70" s="90" t="s">
        <v>309</v>
      </c>
    </row>
    <row r="71" spans="1:4" x14ac:dyDescent="0.25">
      <c r="A71" s="88" t="s">
        <v>143</v>
      </c>
      <c r="B71" s="88" t="s">
        <v>173</v>
      </c>
      <c r="C71" s="89" t="s">
        <v>307</v>
      </c>
      <c r="D71" t="s">
        <v>1164</v>
      </c>
    </row>
    <row r="72" spans="1:4" x14ac:dyDescent="0.25">
      <c r="A72" s="88" t="s">
        <v>155</v>
      </c>
      <c r="B72" s="88" t="s">
        <v>173</v>
      </c>
      <c r="C72" s="89" t="s">
        <v>314</v>
      </c>
      <c r="D72" s="90" t="s">
        <v>315</v>
      </c>
    </row>
    <row r="73" spans="1:4" x14ac:dyDescent="0.25">
      <c r="A73" s="88" t="s">
        <v>155</v>
      </c>
      <c r="B73" s="88" t="s">
        <v>173</v>
      </c>
      <c r="C73" s="89" t="s">
        <v>318</v>
      </c>
      <c r="D73" s="90" t="s">
        <v>319</v>
      </c>
    </row>
    <row r="74" spans="1:4" x14ac:dyDescent="0.25">
      <c r="A74" s="88" t="s">
        <v>155</v>
      </c>
      <c r="B74" s="88" t="s">
        <v>173</v>
      </c>
      <c r="C74" s="89" t="s">
        <v>316</v>
      </c>
      <c r="D74" s="88" t="s">
        <v>317</v>
      </c>
    </row>
    <row r="75" spans="1:4" x14ac:dyDescent="0.25">
      <c r="A75" s="91" t="s">
        <v>156</v>
      </c>
      <c r="B75" s="91" t="s">
        <v>173</v>
      </c>
      <c r="C75" s="91" t="s">
        <v>271</v>
      </c>
      <c r="D75" s="91" t="s">
        <v>272</v>
      </c>
    </row>
    <row r="76" spans="1:4" x14ac:dyDescent="0.25">
      <c r="A76" s="91" t="s">
        <v>156</v>
      </c>
      <c r="B76" s="91" t="s">
        <v>173</v>
      </c>
      <c r="C76" s="91" t="s">
        <v>274</v>
      </c>
      <c r="D76" s="91" t="s">
        <v>275</v>
      </c>
    </row>
    <row r="77" spans="1:4" x14ac:dyDescent="0.25">
      <c r="A77" s="91" t="s">
        <v>156</v>
      </c>
      <c r="B77" s="91" t="s">
        <v>173</v>
      </c>
      <c r="C77" s="91" t="s">
        <v>276</v>
      </c>
      <c r="D77" s="91" t="s">
        <v>1017</v>
      </c>
    </row>
    <row r="78" spans="1:4" x14ac:dyDescent="0.25">
      <c r="A78" s="91" t="s">
        <v>156</v>
      </c>
      <c r="B78" s="91" t="s">
        <v>173</v>
      </c>
      <c r="C78" s="91" t="s">
        <v>273</v>
      </c>
      <c r="D78" s="91" t="s">
        <v>1018</v>
      </c>
    </row>
    <row r="79" spans="1:4" x14ac:dyDescent="0.25">
      <c r="A79" s="91" t="s">
        <v>1234</v>
      </c>
      <c r="B79" s="91" t="s">
        <v>173</v>
      </c>
      <c r="C79" s="92" t="s">
        <v>278</v>
      </c>
      <c r="D79" s="92" t="s">
        <v>1014</v>
      </c>
    </row>
    <row r="80" spans="1:4" x14ac:dyDescent="0.25">
      <c r="A80" s="91" t="s">
        <v>1234</v>
      </c>
      <c r="B80" s="91" t="s">
        <v>173</v>
      </c>
      <c r="C80" s="91" t="s">
        <v>279</v>
      </c>
      <c r="D80" s="91" t="s">
        <v>1015</v>
      </c>
    </row>
    <row r="81" spans="1:4" x14ac:dyDescent="0.25">
      <c r="A81" s="91" t="s">
        <v>1234</v>
      </c>
      <c r="B81" s="91" t="s">
        <v>173</v>
      </c>
      <c r="C81" s="91" t="s">
        <v>277</v>
      </c>
      <c r="D81" s="91" t="s">
        <v>1016</v>
      </c>
    </row>
    <row r="82" spans="1:4" x14ac:dyDescent="0.25">
      <c r="A82" s="91" t="s">
        <v>158</v>
      </c>
      <c r="B82" s="2" t="s">
        <v>173</v>
      </c>
      <c r="C82" s="93" t="s">
        <v>288</v>
      </c>
      <c r="D82" s="93" t="s">
        <v>1165</v>
      </c>
    </row>
    <row r="83" spans="1:4" x14ac:dyDescent="0.25">
      <c r="A83" s="91" t="s">
        <v>158</v>
      </c>
      <c r="B83" s="2" t="s">
        <v>173</v>
      </c>
      <c r="C83" s="93" t="s">
        <v>289</v>
      </c>
      <c r="D83" s="93" t="s">
        <v>290</v>
      </c>
    </row>
    <row r="84" spans="1:4" x14ac:dyDescent="0.25">
      <c r="A84" s="91" t="s">
        <v>158</v>
      </c>
      <c r="B84" s="2" t="s">
        <v>173</v>
      </c>
      <c r="C84" s="93" t="s">
        <v>291</v>
      </c>
      <c r="D84" s="93" t="s">
        <v>292</v>
      </c>
    </row>
    <row r="85" spans="1:4" x14ac:dyDescent="0.25">
      <c r="A85" s="91" t="s">
        <v>157</v>
      </c>
      <c r="B85" s="2" t="s">
        <v>173</v>
      </c>
      <c r="C85" s="93" t="s">
        <v>295</v>
      </c>
      <c r="D85" s="93" t="s">
        <v>1166</v>
      </c>
    </row>
    <row r="86" spans="1:4" x14ac:dyDescent="0.25">
      <c r="A86" s="91" t="s">
        <v>157</v>
      </c>
      <c r="B86" s="2" t="s">
        <v>173</v>
      </c>
      <c r="C86" s="93" t="s">
        <v>293</v>
      </c>
      <c r="D86" s="93" t="s">
        <v>294</v>
      </c>
    </row>
    <row r="87" spans="1:4" x14ac:dyDescent="0.25">
      <c r="A87" s="91" t="s">
        <v>157</v>
      </c>
      <c r="B87" s="2" t="s">
        <v>173</v>
      </c>
      <c r="C87" s="93" t="s">
        <v>296</v>
      </c>
      <c r="D87" s="93" t="s">
        <v>297</v>
      </c>
    </row>
    <row r="88" spans="1:4" x14ac:dyDescent="0.25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 x14ac:dyDescent="0.25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 x14ac:dyDescent="0.25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 x14ac:dyDescent="0.25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 x14ac:dyDescent="0.25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 x14ac:dyDescent="0.25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 x14ac:dyDescent="0.25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 x14ac:dyDescent="0.25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 x14ac:dyDescent="0.25">
      <c r="A96" s="94" t="s">
        <v>159</v>
      </c>
      <c r="B96" s="93" t="s">
        <v>173</v>
      </c>
      <c r="C96" s="89" t="s">
        <v>286</v>
      </c>
      <c r="D96" s="89" t="s">
        <v>287</v>
      </c>
    </row>
    <row r="97" spans="1:4" x14ac:dyDescent="0.25">
      <c r="A97" s="94" t="s">
        <v>159</v>
      </c>
      <c r="B97" s="93" t="s">
        <v>173</v>
      </c>
      <c r="C97" s="89" t="s">
        <v>284</v>
      </c>
      <c r="D97" s="89" t="s">
        <v>285</v>
      </c>
    </row>
    <row r="98" spans="1:4" x14ac:dyDescent="0.25">
      <c r="A98" s="94" t="s">
        <v>159</v>
      </c>
      <c r="B98" s="93" t="s">
        <v>173</v>
      </c>
      <c r="C98" s="89" t="s">
        <v>282</v>
      </c>
      <c r="D98" s="89" t="s">
        <v>283</v>
      </c>
    </row>
    <row r="99" spans="1:4" x14ac:dyDescent="0.25">
      <c r="A99" s="94" t="s">
        <v>159</v>
      </c>
      <c r="B99" s="93" t="s">
        <v>173</v>
      </c>
      <c r="C99" s="95" t="s">
        <v>1008</v>
      </c>
      <c r="D99" s="95" t="s">
        <v>1009</v>
      </c>
    </row>
    <row r="100" spans="1:4" x14ac:dyDescent="0.25">
      <c r="A100" s="94" t="s">
        <v>159</v>
      </c>
      <c r="B100" s="93" t="s">
        <v>173</v>
      </c>
      <c r="C100" s="95" t="s">
        <v>281</v>
      </c>
      <c r="D100" s="95" t="s">
        <v>1134</v>
      </c>
    </row>
    <row r="101" spans="1:4" x14ac:dyDescent="0.25">
      <c r="A101" s="94" t="s">
        <v>159</v>
      </c>
      <c r="B101" s="93" t="s">
        <v>173</v>
      </c>
      <c r="C101" s="95" t="s">
        <v>280</v>
      </c>
      <c r="D101" s="95" t="s">
        <v>1135</v>
      </c>
    </row>
    <row r="102" spans="1:4" x14ac:dyDescent="0.25">
      <c r="A102" s="96" t="s">
        <v>145</v>
      </c>
      <c r="B102" s="93" t="s">
        <v>173</v>
      </c>
      <c r="C102" s="96" t="s">
        <v>323</v>
      </c>
      <c r="D102" s="96" t="s">
        <v>324</v>
      </c>
    </row>
    <row r="103" spans="1:4" x14ac:dyDescent="0.25">
      <c r="A103" s="96" t="s">
        <v>145</v>
      </c>
      <c r="B103" s="93" t="s">
        <v>173</v>
      </c>
      <c r="C103" s="96" t="s">
        <v>329</v>
      </c>
      <c r="D103" s="96" t="s">
        <v>330</v>
      </c>
    </row>
    <row r="104" spans="1:4" x14ac:dyDescent="0.25">
      <c r="A104" s="96" t="s">
        <v>145</v>
      </c>
      <c r="B104" s="93" t="s">
        <v>173</v>
      </c>
      <c r="C104" s="96" t="s">
        <v>333</v>
      </c>
      <c r="D104" s="96" t="s">
        <v>1167</v>
      </c>
    </row>
    <row r="105" spans="1:4" x14ac:dyDescent="0.25">
      <c r="A105" s="96" t="s">
        <v>145</v>
      </c>
      <c r="B105" s="93" t="s">
        <v>173</v>
      </c>
      <c r="C105" s="96" t="s">
        <v>331</v>
      </c>
      <c r="D105" s="96" t="s">
        <v>332</v>
      </c>
    </row>
    <row r="106" spans="1:4" x14ac:dyDescent="0.25">
      <c r="A106" s="96" t="s">
        <v>145</v>
      </c>
      <c r="B106" s="93" t="s">
        <v>173</v>
      </c>
      <c r="C106" s="96" t="s">
        <v>325</v>
      </c>
      <c r="D106" s="96" t="s">
        <v>326</v>
      </c>
    </row>
    <row r="107" spans="1:4" x14ac:dyDescent="0.25">
      <c r="A107" s="96" t="s">
        <v>145</v>
      </c>
      <c r="B107" s="93" t="s">
        <v>173</v>
      </c>
      <c r="C107" s="96" t="s">
        <v>327</v>
      </c>
      <c r="D107" s="96" t="s">
        <v>328</v>
      </c>
    </row>
    <row r="108" spans="1:4" x14ac:dyDescent="0.25">
      <c r="A108" s="96" t="s">
        <v>144</v>
      </c>
      <c r="B108" s="93" t="s">
        <v>173</v>
      </c>
      <c r="C108" s="96" t="s">
        <v>321</v>
      </c>
      <c r="D108" s="96" t="s">
        <v>322</v>
      </c>
    </row>
    <row r="109" spans="1:4" x14ac:dyDescent="0.25">
      <c r="A109" s="96" t="s">
        <v>144</v>
      </c>
      <c r="B109" s="93" t="s">
        <v>173</v>
      </c>
      <c r="C109" s="96" t="s">
        <v>320</v>
      </c>
      <c r="D109" s="96" t="s">
        <v>1007</v>
      </c>
    </row>
    <row r="110" spans="1:4" x14ac:dyDescent="0.25">
      <c r="A110" s="91" t="s">
        <v>149</v>
      </c>
      <c r="B110" s="2" t="s">
        <v>173</v>
      </c>
      <c r="C110" s="91" t="s">
        <v>1079</v>
      </c>
      <c r="D110" s="91" t="s">
        <v>349</v>
      </c>
    </row>
    <row r="111" spans="1:4" x14ac:dyDescent="0.25">
      <c r="A111" s="91" t="s">
        <v>149</v>
      </c>
      <c r="B111" s="2" t="s">
        <v>173</v>
      </c>
      <c r="C111" s="91" t="s">
        <v>1080</v>
      </c>
      <c r="D111" s="91" t="s">
        <v>1022</v>
      </c>
    </row>
    <row r="112" spans="1:4" x14ac:dyDescent="0.25">
      <c r="A112" s="91" t="s">
        <v>1082</v>
      </c>
      <c r="B112" s="2" t="s">
        <v>173</v>
      </c>
      <c r="C112" s="96" t="s">
        <v>1269</v>
      </c>
      <c r="D112" s="95" t="s">
        <v>1270</v>
      </c>
    </row>
    <row r="113" spans="1:4" x14ac:dyDescent="0.25">
      <c r="A113" s="91" t="s">
        <v>1082</v>
      </c>
      <c r="B113" s="2" t="s">
        <v>173</v>
      </c>
      <c r="C113" s="96" t="s">
        <v>1271</v>
      </c>
      <c r="D113" s="95" t="s">
        <v>1272</v>
      </c>
    </row>
    <row r="114" spans="1:4" x14ac:dyDescent="0.25">
      <c r="A114" s="97" t="s">
        <v>150</v>
      </c>
      <c r="B114" s="28" t="s">
        <v>173</v>
      </c>
      <c r="C114" s="98" t="s">
        <v>1273</v>
      </c>
      <c r="D114" s="99" t="s">
        <v>1274</v>
      </c>
    </row>
    <row r="115" spans="1:4" x14ac:dyDescent="0.25">
      <c r="A115" s="97" t="s">
        <v>150</v>
      </c>
      <c r="B115" s="28" t="s">
        <v>173</v>
      </c>
      <c r="C115" s="98" t="s">
        <v>1275</v>
      </c>
      <c r="D115" s="99" t="s">
        <v>1168</v>
      </c>
    </row>
    <row r="116" spans="1:4" x14ac:dyDescent="0.25">
      <c r="A116" s="97" t="s">
        <v>150</v>
      </c>
      <c r="B116" s="28" t="s">
        <v>173</v>
      </c>
      <c r="C116" s="98" t="s">
        <v>1276</v>
      </c>
      <c r="D116" s="98" t="s">
        <v>1021</v>
      </c>
    </row>
    <row r="117" spans="1:4" x14ac:dyDescent="0.25">
      <c r="A117" s="91" t="s">
        <v>151</v>
      </c>
      <c r="B117" s="2" t="s">
        <v>173</v>
      </c>
      <c r="C117" s="100" t="s">
        <v>1277</v>
      </c>
      <c r="D117" s="101" t="s">
        <v>1023</v>
      </c>
    </row>
    <row r="118" spans="1:4" x14ac:dyDescent="0.25">
      <c r="A118" s="91" t="s">
        <v>151</v>
      </c>
      <c r="B118" s="2" t="s">
        <v>173</v>
      </c>
      <c r="C118" s="100" t="s">
        <v>1278</v>
      </c>
      <c r="D118" s="100" t="s">
        <v>1024</v>
      </c>
    </row>
    <row r="119" spans="1:4" x14ac:dyDescent="0.25">
      <c r="A119" s="91" t="s">
        <v>151</v>
      </c>
      <c r="B119" s="2" t="s">
        <v>173</v>
      </c>
      <c r="C119" s="100" t="s">
        <v>1279</v>
      </c>
      <c r="D119" s="100" t="s">
        <v>1025</v>
      </c>
    </row>
    <row r="120" spans="1:4" x14ac:dyDescent="0.25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 x14ac:dyDescent="0.25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 x14ac:dyDescent="0.25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 x14ac:dyDescent="0.25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 x14ac:dyDescent="0.25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 x14ac:dyDescent="0.25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 x14ac:dyDescent="0.25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 x14ac:dyDescent="0.25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 x14ac:dyDescent="0.25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 x14ac:dyDescent="0.25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 x14ac:dyDescent="0.25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 x14ac:dyDescent="0.25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 x14ac:dyDescent="0.25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 x14ac:dyDescent="0.25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 x14ac:dyDescent="0.25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 x14ac:dyDescent="0.25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 x14ac:dyDescent="0.25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 x14ac:dyDescent="0.25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 x14ac:dyDescent="0.25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 x14ac:dyDescent="0.25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 x14ac:dyDescent="0.25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 x14ac:dyDescent="0.25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 x14ac:dyDescent="0.25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 x14ac:dyDescent="0.25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 x14ac:dyDescent="0.25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 x14ac:dyDescent="0.25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 x14ac:dyDescent="0.25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 x14ac:dyDescent="0.25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 x14ac:dyDescent="0.25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 x14ac:dyDescent="0.25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 x14ac:dyDescent="0.25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 x14ac:dyDescent="0.25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 x14ac:dyDescent="0.25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 x14ac:dyDescent="0.25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 x14ac:dyDescent="0.25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 x14ac:dyDescent="0.25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 x14ac:dyDescent="0.25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 x14ac:dyDescent="0.25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 x14ac:dyDescent="0.25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 x14ac:dyDescent="0.25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 x14ac:dyDescent="0.25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 x14ac:dyDescent="0.25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 x14ac:dyDescent="0.25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 x14ac:dyDescent="0.25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 x14ac:dyDescent="0.25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 x14ac:dyDescent="0.25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 x14ac:dyDescent="0.25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 x14ac:dyDescent="0.25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 x14ac:dyDescent="0.25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 x14ac:dyDescent="0.25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 x14ac:dyDescent="0.25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 x14ac:dyDescent="0.25">
      <c r="A171" s="102" t="s">
        <v>1236</v>
      </c>
      <c r="B171" s="102" t="s">
        <v>41</v>
      </c>
      <c r="C171" s="102" t="s">
        <v>516</v>
      </c>
      <c r="D171" s="102" t="s">
        <v>517</v>
      </c>
    </row>
    <row r="172" spans="1:4" x14ac:dyDescent="0.25">
      <c r="A172" s="102" t="s">
        <v>1236</v>
      </c>
      <c r="B172" s="102" t="s">
        <v>41</v>
      </c>
      <c r="C172" s="102" t="s">
        <v>515</v>
      </c>
      <c r="D172" s="102" t="s">
        <v>1039</v>
      </c>
    </row>
    <row r="173" spans="1:4" x14ac:dyDescent="0.25">
      <c r="A173" s="102" t="s">
        <v>1236</v>
      </c>
      <c r="B173" s="102" t="s">
        <v>41</v>
      </c>
      <c r="C173" s="102" t="s">
        <v>512</v>
      </c>
      <c r="D173" s="102" t="s">
        <v>358</v>
      </c>
    </row>
    <row r="174" spans="1:4" x14ac:dyDescent="0.25">
      <c r="A174" s="102" t="s">
        <v>1236</v>
      </c>
      <c r="B174" s="102" t="s">
        <v>41</v>
      </c>
      <c r="C174" s="102" t="s">
        <v>514</v>
      </c>
      <c r="D174" s="102" t="s">
        <v>348</v>
      </c>
    </row>
    <row r="175" spans="1:4" x14ac:dyDescent="0.25">
      <c r="A175" s="102" t="s">
        <v>1236</v>
      </c>
      <c r="B175" s="102" t="s">
        <v>41</v>
      </c>
      <c r="C175" s="102" t="s">
        <v>518</v>
      </c>
      <c r="D175" s="102" t="s">
        <v>1040</v>
      </c>
    </row>
    <row r="176" spans="1:4" x14ac:dyDescent="0.25">
      <c r="A176" s="102" t="s">
        <v>55</v>
      </c>
      <c r="B176" s="102" t="s">
        <v>41</v>
      </c>
      <c r="C176" s="102" t="s">
        <v>502</v>
      </c>
      <c r="D176" s="102" t="s">
        <v>503</v>
      </c>
    </row>
    <row r="177" spans="1:4" x14ac:dyDescent="0.25">
      <c r="A177" s="102" t="s">
        <v>55</v>
      </c>
      <c r="B177" s="102" t="s">
        <v>41</v>
      </c>
      <c r="C177" s="102" t="s">
        <v>504</v>
      </c>
      <c r="D177" s="102" t="s">
        <v>505</v>
      </c>
    </row>
    <row r="178" spans="1:4" x14ac:dyDescent="0.25">
      <c r="A178" s="102" t="s">
        <v>55</v>
      </c>
      <c r="B178" s="102" t="s">
        <v>41</v>
      </c>
      <c r="C178" s="102" t="s">
        <v>498</v>
      </c>
      <c r="D178" s="102" t="s">
        <v>499</v>
      </c>
    </row>
    <row r="179" spans="1:4" x14ac:dyDescent="0.25">
      <c r="A179" s="102" t="s">
        <v>55</v>
      </c>
      <c r="B179" s="102" t="s">
        <v>41</v>
      </c>
      <c r="C179" s="102" t="s">
        <v>500</v>
      </c>
      <c r="D179" s="102" t="s">
        <v>501</v>
      </c>
    </row>
    <row r="180" spans="1:4" x14ac:dyDescent="0.25">
      <c r="A180" s="102" t="s">
        <v>55</v>
      </c>
      <c r="B180" s="102" t="s">
        <v>41</v>
      </c>
      <c r="C180" s="102" t="s">
        <v>508</v>
      </c>
      <c r="D180" s="102" t="s">
        <v>509</v>
      </c>
    </row>
    <row r="181" spans="1:4" x14ac:dyDescent="0.25">
      <c r="A181" s="102" t="s">
        <v>55</v>
      </c>
      <c r="B181" s="102" t="s">
        <v>41</v>
      </c>
      <c r="C181" s="102" t="s">
        <v>506</v>
      </c>
      <c r="D181" s="102" t="s">
        <v>507</v>
      </c>
    </row>
    <row r="182" spans="1:4" x14ac:dyDescent="0.25">
      <c r="A182" s="102" t="s">
        <v>59</v>
      </c>
      <c r="B182" s="102" t="s">
        <v>41</v>
      </c>
      <c r="C182" s="102" t="s">
        <v>443</v>
      </c>
      <c r="D182" s="102" t="s">
        <v>1141</v>
      </c>
    </row>
    <row r="183" spans="1:4" x14ac:dyDescent="0.25">
      <c r="A183" s="102" t="s">
        <v>59</v>
      </c>
      <c r="B183" s="102" t="s">
        <v>41</v>
      </c>
      <c r="C183" s="102" t="s">
        <v>446</v>
      </c>
      <c r="D183" s="102" t="s">
        <v>1142</v>
      </c>
    </row>
    <row r="184" spans="1:4" x14ac:dyDescent="0.25">
      <c r="A184" s="102" t="s">
        <v>59</v>
      </c>
      <c r="B184" s="102" t="s">
        <v>41</v>
      </c>
      <c r="C184" s="102" t="s">
        <v>445</v>
      </c>
      <c r="D184" s="102" t="s">
        <v>1143</v>
      </c>
    </row>
    <row r="185" spans="1:4" x14ac:dyDescent="0.25">
      <c r="A185" s="102" t="s">
        <v>59</v>
      </c>
      <c r="B185" s="102" t="s">
        <v>41</v>
      </c>
      <c r="C185" s="102" t="s">
        <v>444</v>
      </c>
      <c r="D185" s="102" t="s">
        <v>1144</v>
      </c>
    </row>
    <row r="186" spans="1:4" x14ac:dyDescent="0.25">
      <c r="A186" s="102" t="s">
        <v>40</v>
      </c>
      <c r="B186" s="102" t="s">
        <v>41</v>
      </c>
      <c r="C186" s="102" t="s">
        <v>451</v>
      </c>
      <c r="D186" s="102" t="s">
        <v>1145</v>
      </c>
    </row>
    <row r="187" spans="1:4" x14ac:dyDescent="0.25">
      <c r="A187" s="102" t="s">
        <v>40</v>
      </c>
      <c r="B187" s="102" t="s">
        <v>41</v>
      </c>
      <c r="C187" s="102" t="s">
        <v>455</v>
      </c>
      <c r="D187" s="102" t="s">
        <v>1029</v>
      </c>
    </row>
    <row r="188" spans="1:4" x14ac:dyDescent="0.25">
      <c r="A188" s="102" t="s">
        <v>40</v>
      </c>
      <c r="B188" s="102" t="s">
        <v>41</v>
      </c>
      <c r="C188" s="102" t="s">
        <v>452</v>
      </c>
      <c r="D188" s="102" t="s">
        <v>453</v>
      </c>
    </row>
    <row r="189" spans="1:4" x14ac:dyDescent="0.25">
      <c r="A189" s="102" t="s">
        <v>40</v>
      </c>
      <c r="B189" s="102" t="s">
        <v>41</v>
      </c>
      <c r="C189" s="102" t="s">
        <v>454</v>
      </c>
      <c r="D189" s="102" t="s">
        <v>1030</v>
      </c>
    </row>
    <row r="190" spans="1:4" x14ac:dyDescent="0.25">
      <c r="A190" s="102" t="s">
        <v>40</v>
      </c>
      <c r="B190" s="102" t="s">
        <v>41</v>
      </c>
      <c r="C190" s="102" t="s">
        <v>449</v>
      </c>
      <c r="D190" s="102" t="s">
        <v>1031</v>
      </c>
    </row>
    <row r="191" spans="1:4" x14ac:dyDescent="0.25">
      <c r="A191" s="102" t="s">
        <v>40</v>
      </c>
      <c r="B191" s="102" t="s">
        <v>41</v>
      </c>
      <c r="C191" s="102" t="s">
        <v>450</v>
      </c>
      <c r="D191" s="102" t="s">
        <v>1146</v>
      </c>
    </row>
    <row r="192" spans="1:4" x14ac:dyDescent="0.25">
      <c r="A192" s="102" t="s">
        <v>40</v>
      </c>
      <c r="B192" s="102" t="s">
        <v>41</v>
      </c>
      <c r="C192" s="102" t="s">
        <v>447</v>
      </c>
      <c r="D192" s="102" t="s">
        <v>448</v>
      </c>
    </row>
    <row r="193" spans="1:4" x14ac:dyDescent="0.25">
      <c r="A193" s="102" t="s">
        <v>43</v>
      </c>
      <c r="B193" s="102" t="s">
        <v>41</v>
      </c>
      <c r="C193" s="102" t="s">
        <v>460</v>
      </c>
      <c r="D193" s="102" t="s">
        <v>1105</v>
      </c>
    </row>
    <row r="194" spans="1:4" x14ac:dyDescent="0.25">
      <c r="A194" s="102" t="s">
        <v>43</v>
      </c>
      <c r="B194" s="102" t="s">
        <v>41</v>
      </c>
      <c r="C194" s="102" t="s">
        <v>456</v>
      </c>
      <c r="D194" s="102" t="s">
        <v>457</v>
      </c>
    </row>
    <row r="195" spans="1:4" x14ac:dyDescent="0.25">
      <c r="A195" s="102" t="s">
        <v>43</v>
      </c>
      <c r="B195" s="102" t="s">
        <v>41</v>
      </c>
      <c r="C195" s="102" t="s">
        <v>458</v>
      </c>
      <c r="D195" s="102" t="s">
        <v>459</v>
      </c>
    </row>
    <row r="196" spans="1:4" x14ac:dyDescent="0.25">
      <c r="A196" s="102" t="s">
        <v>57</v>
      </c>
      <c r="B196" s="102" t="s">
        <v>41</v>
      </c>
      <c r="C196" s="102" t="s">
        <v>511</v>
      </c>
      <c r="D196" s="102" t="s">
        <v>1285</v>
      </c>
    </row>
    <row r="197" spans="1:4" x14ac:dyDescent="0.25">
      <c r="A197" s="102" t="s">
        <v>57</v>
      </c>
      <c r="B197" s="102" t="s">
        <v>41</v>
      </c>
      <c r="C197" s="102" t="s">
        <v>510</v>
      </c>
      <c r="D197" s="102" t="s">
        <v>1041</v>
      </c>
    </row>
    <row r="198" spans="1:4" x14ac:dyDescent="0.25">
      <c r="A198" s="102" t="s">
        <v>53</v>
      </c>
      <c r="B198" s="102" t="s">
        <v>41</v>
      </c>
      <c r="C198" s="102" t="s">
        <v>492</v>
      </c>
      <c r="D198" s="102" t="s">
        <v>493</v>
      </c>
    </row>
    <row r="199" spans="1:4" x14ac:dyDescent="0.25">
      <c r="A199" s="102" t="s">
        <v>53</v>
      </c>
      <c r="B199" s="102" t="s">
        <v>41</v>
      </c>
      <c r="C199" s="102" t="s">
        <v>491</v>
      </c>
      <c r="D199" s="102" t="s">
        <v>1034</v>
      </c>
    </row>
    <row r="200" spans="1:4" x14ac:dyDescent="0.25">
      <c r="A200" s="102" t="s">
        <v>53</v>
      </c>
      <c r="B200" s="102" t="s">
        <v>41</v>
      </c>
      <c r="C200" s="102" t="s">
        <v>489</v>
      </c>
      <c r="D200" s="102" t="s">
        <v>1035</v>
      </c>
    </row>
    <row r="201" spans="1:4" x14ac:dyDescent="0.25">
      <c r="A201" s="102" t="s">
        <v>53</v>
      </c>
      <c r="B201" s="102" t="s">
        <v>41</v>
      </c>
      <c r="C201" s="102" t="s">
        <v>490</v>
      </c>
      <c r="D201" s="102" t="s">
        <v>1036</v>
      </c>
    </row>
    <row r="202" spans="1:4" x14ac:dyDescent="0.25">
      <c r="A202" s="102" t="s">
        <v>179</v>
      </c>
      <c r="B202" s="102" t="s">
        <v>41</v>
      </c>
      <c r="C202" s="102" t="s">
        <v>495</v>
      </c>
      <c r="D202" s="102" t="s">
        <v>1037</v>
      </c>
    </row>
    <row r="203" spans="1:4" x14ac:dyDescent="0.25">
      <c r="A203" s="102" t="s">
        <v>179</v>
      </c>
      <c r="B203" s="102" t="s">
        <v>41</v>
      </c>
      <c r="C203" s="102" t="s">
        <v>494</v>
      </c>
      <c r="D203" s="102" t="s">
        <v>1239</v>
      </c>
    </row>
    <row r="204" spans="1:4" x14ac:dyDescent="0.25">
      <c r="A204" s="102" t="s">
        <v>179</v>
      </c>
      <c r="B204" s="102" t="s">
        <v>41</v>
      </c>
      <c r="C204" s="102" t="s">
        <v>496</v>
      </c>
      <c r="D204" s="102" t="s">
        <v>1038</v>
      </c>
    </row>
    <row r="205" spans="1:4" x14ac:dyDescent="0.25">
      <c r="A205" s="102" t="s">
        <v>179</v>
      </c>
      <c r="B205" s="102" t="s">
        <v>41</v>
      </c>
      <c r="C205" s="102" t="s">
        <v>497</v>
      </c>
      <c r="D205" s="102" t="s">
        <v>1091</v>
      </c>
    </row>
    <row r="206" spans="1:4" x14ac:dyDescent="0.25">
      <c r="A206" s="102" t="s">
        <v>50</v>
      </c>
      <c r="B206" s="102" t="s">
        <v>41</v>
      </c>
      <c r="C206" s="102" t="s">
        <v>475</v>
      </c>
      <c r="D206" s="102" t="s">
        <v>1170</v>
      </c>
    </row>
    <row r="207" spans="1:4" x14ac:dyDescent="0.25">
      <c r="A207" s="102" t="s">
        <v>50</v>
      </c>
      <c r="B207" s="102" t="s">
        <v>41</v>
      </c>
      <c r="C207" s="102" t="s">
        <v>477</v>
      </c>
      <c r="D207" s="102" t="s">
        <v>1169</v>
      </c>
    </row>
    <row r="208" spans="1:4" x14ac:dyDescent="0.25">
      <c r="A208" s="102" t="s">
        <v>50</v>
      </c>
      <c r="B208" s="102" t="s">
        <v>41</v>
      </c>
      <c r="C208" s="102" t="s">
        <v>474</v>
      </c>
      <c r="D208" s="102" t="s">
        <v>478</v>
      </c>
    </row>
    <row r="209" spans="1:4" x14ac:dyDescent="0.25">
      <c r="A209" s="102" t="s">
        <v>50</v>
      </c>
      <c r="B209" s="102" t="s">
        <v>41</v>
      </c>
      <c r="C209" s="102" t="s">
        <v>1201</v>
      </c>
      <c r="D209" s="102" t="s">
        <v>476</v>
      </c>
    </row>
    <row r="210" spans="1:4" x14ac:dyDescent="0.25">
      <c r="A210" s="102" t="s">
        <v>50</v>
      </c>
      <c r="B210" s="102" t="s">
        <v>41</v>
      </c>
      <c r="C210" s="102" t="s">
        <v>1202</v>
      </c>
      <c r="D210" s="102" t="s">
        <v>1286</v>
      </c>
    </row>
    <row r="211" spans="1:4" x14ac:dyDescent="0.25">
      <c r="A211" s="102" t="s">
        <v>45</v>
      </c>
      <c r="B211" s="102" t="s">
        <v>41</v>
      </c>
      <c r="C211" s="102" t="s">
        <v>464</v>
      </c>
      <c r="D211" s="102" t="s">
        <v>465</v>
      </c>
    </row>
    <row r="212" spans="1:4" x14ac:dyDescent="0.25">
      <c r="A212" s="102" t="s">
        <v>45</v>
      </c>
      <c r="B212" s="102" t="s">
        <v>41</v>
      </c>
      <c r="C212" s="102" t="s">
        <v>463</v>
      </c>
      <c r="D212" s="102" t="s">
        <v>1237</v>
      </c>
    </row>
    <row r="213" spans="1:4" x14ac:dyDescent="0.25">
      <c r="A213" s="102" t="s">
        <v>45</v>
      </c>
      <c r="B213" s="102" t="s">
        <v>41</v>
      </c>
      <c r="C213" s="102" t="s">
        <v>461</v>
      </c>
      <c r="D213" s="102" t="s">
        <v>462</v>
      </c>
    </row>
    <row r="214" spans="1:4" x14ac:dyDescent="0.25">
      <c r="A214" s="102" t="s">
        <v>1238</v>
      </c>
      <c r="B214" s="102" t="s">
        <v>41</v>
      </c>
      <c r="C214" s="102" t="s">
        <v>470</v>
      </c>
      <c r="D214" s="102" t="s">
        <v>471</v>
      </c>
    </row>
    <row r="215" spans="1:4" x14ac:dyDescent="0.25">
      <c r="A215" s="102" t="s">
        <v>1238</v>
      </c>
      <c r="B215" s="102" t="s">
        <v>41</v>
      </c>
      <c r="C215" s="102" t="s">
        <v>466</v>
      </c>
      <c r="D215" s="102" t="s">
        <v>1032</v>
      </c>
    </row>
    <row r="216" spans="1:4" x14ac:dyDescent="0.25">
      <c r="A216" s="102" t="s">
        <v>1238</v>
      </c>
      <c r="B216" s="102" t="s">
        <v>41</v>
      </c>
      <c r="C216" s="102" t="s">
        <v>469</v>
      </c>
      <c r="D216" s="102" t="s">
        <v>1033</v>
      </c>
    </row>
    <row r="217" spans="1:4" x14ac:dyDescent="0.25">
      <c r="A217" s="102" t="s">
        <v>1238</v>
      </c>
      <c r="B217" s="102" t="s">
        <v>41</v>
      </c>
      <c r="C217" s="102" t="s">
        <v>467</v>
      </c>
      <c r="D217" s="102" t="s">
        <v>468</v>
      </c>
    </row>
    <row r="218" spans="1:4" x14ac:dyDescent="0.25">
      <c r="A218" s="102" t="s">
        <v>1238</v>
      </c>
      <c r="B218" s="102" t="s">
        <v>41</v>
      </c>
      <c r="C218" s="102" t="s">
        <v>472</v>
      </c>
      <c r="D218" s="102" t="s">
        <v>473</v>
      </c>
    </row>
    <row r="219" spans="1:4" x14ac:dyDescent="0.25">
      <c r="A219" s="102" t="s">
        <v>48</v>
      </c>
      <c r="B219" s="102" t="s">
        <v>41</v>
      </c>
      <c r="C219" s="102" t="s">
        <v>479</v>
      </c>
      <c r="D219" s="102" t="s">
        <v>480</v>
      </c>
    </row>
    <row r="220" spans="1:4" x14ac:dyDescent="0.25">
      <c r="A220" s="102" t="s">
        <v>48</v>
      </c>
      <c r="B220" s="102" t="s">
        <v>41</v>
      </c>
      <c r="C220" s="102" t="s">
        <v>481</v>
      </c>
      <c r="D220" s="102" t="s">
        <v>796</v>
      </c>
    </row>
    <row r="221" spans="1:4" x14ac:dyDescent="0.25">
      <c r="A221" s="102" t="s">
        <v>52</v>
      </c>
      <c r="B221" s="102" t="s">
        <v>41</v>
      </c>
      <c r="C221" s="102" t="s">
        <v>485</v>
      </c>
      <c r="D221" s="102" t="s">
        <v>358</v>
      </c>
    </row>
    <row r="222" spans="1:4" x14ac:dyDescent="0.25">
      <c r="A222" s="102" t="s">
        <v>52</v>
      </c>
      <c r="B222" s="102" t="s">
        <v>41</v>
      </c>
      <c r="C222" s="102" t="s">
        <v>483</v>
      </c>
      <c r="D222" s="102" t="s">
        <v>484</v>
      </c>
    </row>
    <row r="223" spans="1:4" x14ac:dyDescent="0.25">
      <c r="A223" s="102" t="s">
        <v>52</v>
      </c>
      <c r="B223" s="102" t="s">
        <v>41</v>
      </c>
      <c r="C223" s="102" t="s">
        <v>486</v>
      </c>
      <c r="D223" s="102" t="s">
        <v>1042</v>
      </c>
    </row>
    <row r="224" spans="1:4" x14ac:dyDescent="0.25">
      <c r="A224" s="102" t="s">
        <v>52</v>
      </c>
      <c r="B224" s="102" t="s">
        <v>41</v>
      </c>
      <c r="C224" s="102" t="s">
        <v>487</v>
      </c>
      <c r="D224" s="102" t="s">
        <v>488</v>
      </c>
    </row>
    <row r="225" spans="1:4" x14ac:dyDescent="0.25">
      <c r="A225" s="102" t="s">
        <v>52</v>
      </c>
      <c r="B225" s="102" t="s">
        <v>41</v>
      </c>
      <c r="C225" s="102" t="s">
        <v>482</v>
      </c>
      <c r="D225" s="102" t="s">
        <v>1043</v>
      </c>
    </row>
    <row r="226" spans="1:4" x14ac:dyDescent="0.25">
      <c r="A226" s="60" t="s">
        <v>1044</v>
      </c>
      <c r="B226" s="60" t="s">
        <v>172</v>
      </c>
      <c r="C226" s="60" t="s">
        <v>572</v>
      </c>
      <c r="D226" s="103" t="s">
        <v>1241</v>
      </c>
    </row>
    <row r="227" spans="1:4" x14ac:dyDescent="0.25">
      <c r="A227" s="60" t="s">
        <v>1044</v>
      </c>
      <c r="B227" s="60" t="s">
        <v>172</v>
      </c>
      <c r="C227" s="60" t="s">
        <v>571</v>
      </c>
      <c r="D227" s="104" t="s">
        <v>1045</v>
      </c>
    </row>
    <row r="228" spans="1:4" x14ac:dyDescent="0.25">
      <c r="A228" s="60" t="s">
        <v>1044</v>
      </c>
      <c r="B228" s="60" t="s">
        <v>172</v>
      </c>
      <c r="C228" s="60" t="s">
        <v>579</v>
      </c>
      <c r="D228" s="104" t="s">
        <v>1091</v>
      </c>
    </row>
    <row r="229" spans="1:4" x14ac:dyDescent="0.25">
      <c r="A229" s="60" t="s">
        <v>1044</v>
      </c>
      <c r="B229" s="60" t="s">
        <v>172</v>
      </c>
      <c r="C229" s="60" t="s">
        <v>580</v>
      </c>
      <c r="D229" s="104" t="s">
        <v>1150</v>
      </c>
    </row>
    <row r="230" spans="1:4" x14ac:dyDescent="0.25">
      <c r="A230" s="60" t="s">
        <v>1044</v>
      </c>
      <c r="B230" s="60" t="s">
        <v>172</v>
      </c>
      <c r="C230" s="60" t="s">
        <v>575</v>
      </c>
      <c r="D230" s="104" t="s">
        <v>576</v>
      </c>
    </row>
    <row r="231" spans="1:4" x14ac:dyDescent="0.25">
      <c r="A231" s="60" t="s">
        <v>1044</v>
      </c>
      <c r="B231" s="60" t="s">
        <v>172</v>
      </c>
      <c r="C231" s="60" t="s">
        <v>581</v>
      </c>
      <c r="D231" s="104" t="s">
        <v>1151</v>
      </c>
    </row>
    <row r="232" spans="1:4" x14ac:dyDescent="0.25">
      <c r="A232" s="60" t="s">
        <v>1044</v>
      </c>
      <c r="B232" s="60" t="s">
        <v>172</v>
      </c>
      <c r="C232" s="60" t="s">
        <v>577</v>
      </c>
      <c r="D232" s="104" t="s">
        <v>578</v>
      </c>
    </row>
    <row r="233" spans="1:4" x14ac:dyDescent="0.25">
      <c r="A233" s="60" t="s">
        <v>1044</v>
      </c>
      <c r="B233" s="60" t="s">
        <v>172</v>
      </c>
      <c r="C233" s="60" t="s">
        <v>573</v>
      </c>
      <c r="D233" s="104" t="s">
        <v>574</v>
      </c>
    </row>
    <row r="234" spans="1:4" x14ac:dyDescent="0.25">
      <c r="A234" s="60" t="s">
        <v>169</v>
      </c>
      <c r="B234" s="60" t="s">
        <v>172</v>
      </c>
      <c r="C234" s="60" t="s">
        <v>593</v>
      </c>
      <c r="D234" s="104" t="s">
        <v>594</v>
      </c>
    </row>
    <row r="235" spans="1:4" x14ac:dyDescent="0.25">
      <c r="A235" s="60" t="s">
        <v>169</v>
      </c>
      <c r="B235" s="60" t="s">
        <v>172</v>
      </c>
      <c r="C235" s="60" t="s">
        <v>597</v>
      </c>
      <c r="D235" s="104" t="s">
        <v>1204</v>
      </c>
    </row>
    <row r="236" spans="1:4" x14ac:dyDescent="0.25">
      <c r="A236" s="60" t="s">
        <v>169</v>
      </c>
      <c r="B236" s="60" t="s">
        <v>172</v>
      </c>
      <c r="C236" s="60" t="s">
        <v>591</v>
      </c>
      <c r="D236" s="104" t="s">
        <v>592</v>
      </c>
    </row>
    <row r="237" spans="1:4" x14ac:dyDescent="0.25">
      <c r="A237" s="60" t="s">
        <v>169</v>
      </c>
      <c r="B237" s="60" t="s">
        <v>172</v>
      </c>
      <c r="C237" s="60" t="s">
        <v>595</v>
      </c>
      <c r="D237" s="104" t="s">
        <v>596</v>
      </c>
    </row>
    <row r="238" spans="1:4" x14ac:dyDescent="0.25">
      <c r="A238" s="60" t="s">
        <v>169</v>
      </c>
      <c r="B238" s="60" t="s">
        <v>172</v>
      </c>
      <c r="C238" s="60" t="s">
        <v>590</v>
      </c>
      <c r="D238" s="104" t="s">
        <v>373</v>
      </c>
    </row>
    <row r="239" spans="1:4" x14ac:dyDescent="0.25">
      <c r="A239" s="60" t="s">
        <v>170</v>
      </c>
      <c r="B239" s="60" t="s">
        <v>172</v>
      </c>
      <c r="C239" s="60" t="s">
        <v>604</v>
      </c>
      <c r="D239" s="104" t="s">
        <v>605</v>
      </c>
    </row>
    <row r="240" spans="1:4" x14ac:dyDescent="0.25">
      <c r="A240" s="60" t="s">
        <v>170</v>
      </c>
      <c r="B240" s="60" t="s">
        <v>172</v>
      </c>
      <c r="C240" s="60" t="s">
        <v>602</v>
      </c>
      <c r="D240" s="104" t="s">
        <v>603</v>
      </c>
    </row>
    <row r="241" spans="1:4" x14ac:dyDescent="0.25">
      <c r="A241" s="60" t="s">
        <v>170</v>
      </c>
      <c r="B241" s="60" t="s">
        <v>172</v>
      </c>
      <c r="C241" s="60" t="s">
        <v>600</v>
      </c>
      <c r="D241" s="104" t="s">
        <v>601</v>
      </c>
    </row>
    <row r="242" spans="1:4" x14ac:dyDescent="0.25">
      <c r="A242" s="60" t="s">
        <v>170</v>
      </c>
      <c r="B242" s="60" t="s">
        <v>172</v>
      </c>
      <c r="C242" s="60" t="s">
        <v>606</v>
      </c>
      <c r="D242" s="104" t="s">
        <v>607</v>
      </c>
    </row>
    <row r="243" spans="1:4" x14ac:dyDescent="0.25">
      <c r="A243" s="60" t="s">
        <v>170</v>
      </c>
      <c r="B243" s="60" t="s">
        <v>172</v>
      </c>
      <c r="C243" s="60" t="s">
        <v>608</v>
      </c>
      <c r="D243" s="104" t="s">
        <v>1205</v>
      </c>
    </row>
    <row r="244" spans="1:4" x14ac:dyDescent="0.25">
      <c r="A244" s="60" t="s">
        <v>170</v>
      </c>
      <c r="B244" s="60" t="s">
        <v>172</v>
      </c>
      <c r="C244" s="60" t="s">
        <v>598</v>
      </c>
      <c r="D244" s="104" t="s">
        <v>599</v>
      </c>
    </row>
    <row r="245" spans="1:4" x14ac:dyDescent="0.25">
      <c r="A245" s="106" t="s">
        <v>166</v>
      </c>
      <c r="B245" s="106" t="s">
        <v>172</v>
      </c>
      <c r="C245" s="106" t="s">
        <v>519</v>
      </c>
      <c r="D245" s="107" t="s">
        <v>520</v>
      </c>
    </row>
    <row r="246" spans="1:4" x14ac:dyDescent="0.25">
      <c r="A246" s="106" t="s">
        <v>166</v>
      </c>
      <c r="B246" s="106" t="s">
        <v>172</v>
      </c>
      <c r="C246" s="106" t="s">
        <v>522</v>
      </c>
      <c r="D246" s="107" t="s">
        <v>523</v>
      </c>
    </row>
    <row r="247" spans="1:4" x14ac:dyDescent="0.25">
      <c r="A247" s="106" t="s">
        <v>166</v>
      </c>
      <c r="B247" s="106" t="s">
        <v>172</v>
      </c>
      <c r="C247" s="106" t="s">
        <v>521</v>
      </c>
      <c r="D247" s="107" t="s">
        <v>1242</v>
      </c>
    </row>
    <row r="248" spans="1:4" x14ac:dyDescent="0.25">
      <c r="A248" s="106" t="s">
        <v>168</v>
      </c>
      <c r="B248" s="106" t="s">
        <v>172</v>
      </c>
      <c r="C248" s="106" t="s">
        <v>525</v>
      </c>
      <c r="D248" s="107" t="s">
        <v>526</v>
      </c>
    </row>
    <row r="249" spans="1:4" x14ac:dyDescent="0.25">
      <c r="A249" s="105" t="s">
        <v>168</v>
      </c>
      <c r="B249" s="106" t="s">
        <v>172</v>
      </c>
      <c r="C249" s="106" t="s">
        <v>528</v>
      </c>
      <c r="D249" s="107" t="s">
        <v>529</v>
      </c>
    </row>
    <row r="250" spans="1:4" x14ac:dyDescent="0.25">
      <c r="A250" s="105" t="s">
        <v>168</v>
      </c>
      <c r="B250" s="106" t="s">
        <v>172</v>
      </c>
      <c r="C250" s="106" t="s">
        <v>530</v>
      </c>
      <c r="D250" s="107" t="s">
        <v>468</v>
      </c>
    </row>
    <row r="251" spans="1:4" x14ac:dyDescent="0.25">
      <c r="A251" s="105" t="s">
        <v>168</v>
      </c>
      <c r="B251" s="106" t="s">
        <v>172</v>
      </c>
      <c r="C251" s="106" t="s">
        <v>527</v>
      </c>
      <c r="D251" s="107" t="s">
        <v>1148</v>
      </c>
    </row>
    <row r="252" spans="1:4" x14ac:dyDescent="0.25">
      <c r="A252" s="105" t="s">
        <v>168</v>
      </c>
      <c r="B252" s="106" t="s">
        <v>172</v>
      </c>
      <c r="C252" s="106" t="s">
        <v>524</v>
      </c>
      <c r="D252" s="107" t="s">
        <v>1149</v>
      </c>
    </row>
    <row r="253" spans="1:4" x14ac:dyDescent="0.25">
      <c r="A253" s="128" t="s">
        <v>167</v>
      </c>
      <c r="B253" s="60" t="s">
        <v>172</v>
      </c>
      <c r="C253" s="10" t="s">
        <v>586</v>
      </c>
      <c r="D253" s="59" t="s">
        <v>587</v>
      </c>
    </row>
    <row r="254" spans="1:4" x14ac:dyDescent="0.25">
      <c r="A254" s="128" t="s">
        <v>167</v>
      </c>
      <c r="B254" s="60" t="s">
        <v>172</v>
      </c>
      <c r="C254" s="10" t="s">
        <v>588</v>
      </c>
      <c r="D254" s="59" t="s">
        <v>589</v>
      </c>
    </row>
    <row r="255" spans="1:4" x14ac:dyDescent="0.25">
      <c r="A255" s="128" t="s">
        <v>167</v>
      </c>
      <c r="B255" s="60" t="s">
        <v>172</v>
      </c>
      <c r="C255" s="10" t="s">
        <v>583</v>
      </c>
      <c r="D255" s="59" t="s">
        <v>584</v>
      </c>
    </row>
    <row r="256" spans="1:4" x14ac:dyDescent="0.25">
      <c r="A256" s="128" t="s">
        <v>167</v>
      </c>
      <c r="B256" s="10" t="s">
        <v>172</v>
      </c>
      <c r="C256" s="10" t="s">
        <v>582</v>
      </c>
      <c r="D256" s="59" t="s">
        <v>1172</v>
      </c>
    </row>
    <row r="257" spans="1:4" x14ac:dyDescent="0.25">
      <c r="A257" s="10" t="s">
        <v>167</v>
      </c>
      <c r="B257" s="10" t="s">
        <v>172</v>
      </c>
      <c r="C257" s="10" t="s">
        <v>585</v>
      </c>
      <c r="D257" s="59" t="s">
        <v>1173</v>
      </c>
    </row>
    <row r="258" spans="1:4" x14ac:dyDescent="0.25">
      <c r="A258" s="106" t="s">
        <v>165</v>
      </c>
      <c r="B258" s="106" t="s">
        <v>172</v>
      </c>
      <c r="C258" s="106" t="s">
        <v>613</v>
      </c>
      <c r="D258" s="107" t="s">
        <v>614</v>
      </c>
    </row>
    <row r="259" spans="1:4" x14ac:dyDescent="0.25">
      <c r="A259" s="106" t="s">
        <v>165</v>
      </c>
      <c r="B259" s="106" t="s">
        <v>172</v>
      </c>
      <c r="C259" s="106" t="s">
        <v>617</v>
      </c>
      <c r="D259" s="107" t="s">
        <v>618</v>
      </c>
    </row>
    <row r="260" spans="1:4" x14ac:dyDescent="0.25">
      <c r="A260" s="106" t="s">
        <v>165</v>
      </c>
      <c r="B260" s="106" t="s">
        <v>172</v>
      </c>
      <c r="C260" s="106" t="s">
        <v>615</v>
      </c>
      <c r="D260" s="107" t="s">
        <v>616</v>
      </c>
    </row>
    <row r="261" spans="1:4" x14ac:dyDescent="0.25">
      <c r="A261" s="106" t="s">
        <v>165</v>
      </c>
      <c r="B261" s="106" t="s">
        <v>172</v>
      </c>
      <c r="C261" s="106" t="s">
        <v>611</v>
      </c>
      <c r="D261" s="107" t="s">
        <v>612</v>
      </c>
    </row>
    <row r="262" spans="1:4" x14ac:dyDescent="0.25">
      <c r="A262" s="106" t="s">
        <v>165</v>
      </c>
      <c r="B262" s="106" t="s">
        <v>172</v>
      </c>
      <c r="C262" s="106" t="s">
        <v>609</v>
      </c>
      <c r="D262" s="107" t="s">
        <v>1046</v>
      </c>
    </row>
    <row r="263" spans="1:4" x14ac:dyDescent="0.25">
      <c r="A263" s="106" t="s">
        <v>165</v>
      </c>
      <c r="B263" s="106" t="s">
        <v>172</v>
      </c>
      <c r="C263" s="106" t="s">
        <v>1047</v>
      </c>
      <c r="D263" s="107" t="s">
        <v>1152</v>
      </c>
    </row>
    <row r="264" spans="1:4" x14ac:dyDescent="0.25">
      <c r="A264" s="106" t="s">
        <v>165</v>
      </c>
      <c r="B264" s="106" t="s">
        <v>172</v>
      </c>
      <c r="C264" s="106" t="s">
        <v>610</v>
      </c>
      <c r="D264" s="107" t="s">
        <v>1243</v>
      </c>
    </row>
    <row r="265" spans="1:4" x14ac:dyDescent="0.25">
      <c r="A265" s="106" t="s">
        <v>165</v>
      </c>
      <c r="B265" s="106" t="s">
        <v>172</v>
      </c>
      <c r="C265" s="106" t="s">
        <v>619</v>
      </c>
      <c r="D265" s="107" t="s">
        <v>1106</v>
      </c>
    </row>
    <row r="266" spans="1:4" x14ac:dyDescent="0.25">
      <c r="A266" s="60" t="s">
        <v>1240</v>
      </c>
      <c r="B266" s="60" t="s">
        <v>172</v>
      </c>
      <c r="C266" s="60" t="s">
        <v>565</v>
      </c>
      <c r="D266" s="104" t="s">
        <v>566</v>
      </c>
    </row>
    <row r="267" spans="1:4" x14ac:dyDescent="0.25">
      <c r="A267" s="60" t="s">
        <v>1240</v>
      </c>
      <c r="B267" s="60" t="s">
        <v>172</v>
      </c>
      <c r="C267" s="60" t="s">
        <v>569</v>
      </c>
      <c r="D267" s="104" t="s">
        <v>570</v>
      </c>
    </row>
    <row r="268" spans="1:4" x14ac:dyDescent="0.25">
      <c r="A268" s="60" t="s">
        <v>1240</v>
      </c>
      <c r="B268" s="60" t="s">
        <v>172</v>
      </c>
      <c r="C268" s="60" t="s">
        <v>567</v>
      </c>
      <c r="D268" s="104" t="s">
        <v>568</v>
      </c>
    </row>
    <row r="269" spans="1:4" x14ac:dyDescent="0.25">
      <c r="A269" s="60" t="s">
        <v>1240</v>
      </c>
      <c r="B269" s="60" t="s">
        <v>172</v>
      </c>
      <c r="C269" s="60" t="s">
        <v>563</v>
      </c>
      <c r="D269" s="104" t="s">
        <v>564</v>
      </c>
    </row>
    <row r="270" spans="1:4" x14ac:dyDescent="0.25">
      <c r="A270" s="60" t="s">
        <v>162</v>
      </c>
      <c r="B270" s="60" t="s">
        <v>172</v>
      </c>
      <c r="C270" s="60" t="s">
        <v>555</v>
      </c>
      <c r="D270" s="104" t="s">
        <v>556</v>
      </c>
    </row>
    <row r="271" spans="1:4" x14ac:dyDescent="0.25">
      <c r="A271" s="60" t="s">
        <v>162</v>
      </c>
      <c r="B271" s="60" t="s">
        <v>172</v>
      </c>
      <c r="C271" s="60" t="s">
        <v>553</v>
      </c>
      <c r="D271" s="104" t="s">
        <v>554</v>
      </c>
    </row>
    <row r="272" spans="1:4" x14ac:dyDescent="0.25">
      <c r="A272" s="60" t="s">
        <v>162</v>
      </c>
      <c r="B272" s="60" t="s">
        <v>172</v>
      </c>
      <c r="C272" s="60" t="s">
        <v>551</v>
      </c>
      <c r="D272" s="104" t="s">
        <v>552</v>
      </c>
    </row>
    <row r="273" spans="1:4" x14ac:dyDescent="0.25">
      <c r="A273" s="60" t="s">
        <v>162</v>
      </c>
      <c r="B273" s="60" t="s">
        <v>172</v>
      </c>
      <c r="C273" s="60" t="s">
        <v>561</v>
      </c>
      <c r="D273" s="104" t="s">
        <v>562</v>
      </c>
    </row>
    <row r="274" spans="1:4" x14ac:dyDescent="0.25">
      <c r="A274" s="60" t="s">
        <v>162</v>
      </c>
      <c r="B274" s="60" t="s">
        <v>172</v>
      </c>
      <c r="C274" s="60" t="s">
        <v>557</v>
      </c>
      <c r="D274" s="104" t="s">
        <v>558</v>
      </c>
    </row>
    <row r="275" spans="1:4" x14ac:dyDescent="0.25">
      <c r="A275" s="60" t="s">
        <v>162</v>
      </c>
      <c r="B275" s="60" t="s">
        <v>172</v>
      </c>
      <c r="C275" s="60" t="s">
        <v>559</v>
      </c>
      <c r="D275" s="104" t="s">
        <v>560</v>
      </c>
    </row>
    <row r="276" spans="1:4" x14ac:dyDescent="0.25">
      <c r="A276" s="60" t="s">
        <v>160</v>
      </c>
      <c r="B276" s="60" t="s">
        <v>172</v>
      </c>
      <c r="C276" s="60" t="s">
        <v>532</v>
      </c>
      <c r="D276" s="104" t="s">
        <v>533</v>
      </c>
    </row>
    <row r="277" spans="1:4" x14ac:dyDescent="0.25">
      <c r="A277" s="60" t="s">
        <v>160</v>
      </c>
      <c r="B277" s="60" t="s">
        <v>172</v>
      </c>
      <c r="C277" s="60" t="s">
        <v>531</v>
      </c>
      <c r="D277" s="104" t="s">
        <v>1037</v>
      </c>
    </row>
    <row r="278" spans="1:4" x14ac:dyDescent="0.25">
      <c r="A278" s="60" t="s">
        <v>161</v>
      </c>
      <c r="B278" s="60" t="s">
        <v>172</v>
      </c>
      <c r="C278" s="60" t="s">
        <v>542</v>
      </c>
      <c r="D278" s="104" t="s">
        <v>543</v>
      </c>
    </row>
    <row r="279" spans="1:4" x14ac:dyDescent="0.25">
      <c r="A279" s="60" t="s">
        <v>161</v>
      </c>
      <c r="B279" s="60" t="s">
        <v>172</v>
      </c>
      <c r="C279" s="60" t="s">
        <v>548</v>
      </c>
      <c r="D279" s="104" t="s">
        <v>1147</v>
      </c>
    </row>
    <row r="280" spans="1:4" x14ac:dyDescent="0.25">
      <c r="A280" s="60" t="s">
        <v>161</v>
      </c>
      <c r="B280" s="60" t="s">
        <v>172</v>
      </c>
      <c r="C280" s="60" t="s">
        <v>549</v>
      </c>
      <c r="D280" s="104" t="s">
        <v>550</v>
      </c>
    </row>
    <row r="281" spans="1:4" x14ac:dyDescent="0.25">
      <c r="A281" s="60" t="s">
        <v>161</v>
      </c>
      <c r="B281" s="60" t="s">
        <v>172</v>
      </c>
      <c r="C281" s="60" t="s">
        <v>540</v>
      </c>
      <c r="D281" s="104" t="s">
        <v>541</v>
      </c>
    </row>
    <row r="282" spans="1:4" x14ac:dyDescent="0.25">
      <c r="A282" s="60" t="s">
        <v>161</v>
      </c>
      <c r="B282" s="60" t="s">
        <v>172</v>
      </c>
      <c r="C282" s="60" t="s">
        <v>536</v>
      </c>
      <c r="D282" s="104" t="s">
        <v>537</v>
      </c>
    </row>
    <row r="283" spans="1:4" x14ac:dyDescent="0.25">
      <c r="A283" s="60" t="s">
        <v>161</v>
      </c>
      <c r="B283" s="60" t="s">
        <v>172</v>
      </c>
      <c r="C283" s="60" t="s">
        <v>546</v>
      </c>
      <c r="D283" s="104" t="s">
        <v>547</v>
      </c>
    </row>
    <row r="284" spans="1:4" x14ac:dyDescent="0.25">
      <c r="A284" s="60" t="s">
        <v>161</v>
      </c>
      <c r="B284" s="60" t="s">
        <v>172</v>
      </c>
      <c r="C284" s="60" t="s">
        <v>534</v>
      </c>
      <c r="D284" s="104" t="s">
        <v>535</v>
      </c>
    </row>
    <row r="285" spans="1:4" x14ac:dyDescent="0.25">
      <c r="A285" s="60" t="s">
        <v>161</v>
      </c>
      <c r="B285" s="60" t="s">
        <v>172</v>
      </c>
      <c r="C285" s="60" t="s">
        <v>544</v>
      </c>
      <c r="D285" s="104" t="s">
        <v>1287</v>
      </c>
    </row>
    <row r="286" spans="1:4" x14ac:dyDescent="0.25">
      <c r="A286" s="60" t="s">
        <v>161</v>
      </c>
      <c r="B286" s="60" t="s">
        <v>172</v>
      </c>
      <c r="C286" s="60" t="s">
        <v>545</v>
      </c>
      <c r="D286" s="104" t="s">
        <v>1171</v>
      </c>
    </row>
    <row r="287" spans="1:4" x14ac:dyDescent="0.25">
      <c r="A287" s="10" t="s">
        <v>161</v>
      </c>
      <c r="B287" s="10" t="s">
        <v>172</v>
      </c>
      <c r="C287" s="10" t="s">
        <v>538</v>
      </c>
      <c r="D287" s="108" t="s">
        <v>539</v>
      </c>
    </row>
    <row r="288" spans="1:4" x14ac:dyDescent="0.25">
      <c r="A288" s="66" t="s">
        <v>633</v>
      </c>
      <c r="B288" s="66" t="s">
        <v>66</v>
      </c>
      <c r="C288" s="65" t="s">
        <v>635</v>
      </c>
      <c r="D288" s="65" t="s">
        <v>636</v>
      </c>
    </row>
    <row r="289" spans="1:4" x14ac:dyDescent="0.25">
      <c r="A289" s="66" t="s">
        <v>633</v>
      </c>
      <c r="B289" s="66" t="s">
        <v>66</v>
      </c>
      <c r="C289" s="65" t="s">
        <v>634</v>
      </c>
      <c r="D289" s="65" t="s">
        <v>1288</v>
      </c>
    </row>
    <row r="290" spans="1:4" x14ac:dyDescent="0.25">
      <c r="A290" s="65" t="s">
        <v>72</v>
      </c>
      <c r="B290" s="67" t="s">
        <v>66</v>
      </c>
      <c r="C290" s="67" t="s">
        <v>654</v>
      </c>
      <c r="D290" s="67" t="s">
        <v>1289</v>
      </c>
    </row>
    <row r="291" spans="1:4" ht="15.75" x14ac:dyDescent="0.25">
      <c r="A291" s="65" t="s">
        <v>72</v>
      </c>
      <c r="B291" s="67" t="s">
        <v>66</v>
      </c>
      <c r="C291" s="68" t="s">
        <v>651</v>
      </c>
      <c r="D291" s="69" t="s">
        <v>652</v>
      </c>
    </row>
    <row r="292" spans="1:4" x14ac:dyDescent="0.25">
      <c r="A292" s="65" t="s">
        <v>72</v>
      </c>
      <c r="B292" s="67" t="s">
        <v>66</v>
      </c>
      <c r="C292" s="67" t="s">
        <v>641</v>
      </c>
      <c r="D292" s="63" t="s">
        <v>1174</v>
      </c>
    </row>
    <row r="293" spans="1:4" x14ac:dyDescent="0.25">
      <c r="A293" s="65" t="s">
        <v>72</v>
      </c>
      <c r="B293" s="67" t="s">
        <v>66</v>
      </c>
      <c r="C293" s="67" t="s">
        <v>658</v>
      </c>
      <c r="D293" s="67" t="s">
        <v>659</v>
      </c>
    </row>
    <row r="294" spans="1:4" x14ac:dyDescent="0.25">
      <c r="A294" s="65" t="s">
        <v>72</v>
      </c>
      <c r="B294" s="67" t="s">
        <v>66</v>
      </c>
      <c r="C294" s="67" t="s">
        <v>648</v>
      </c>
      <c r="D294" s="67" t="s">
        <v>649</v>
      </c>
    </row>
    <row r="295" spans="1:4" x14ac:dyDescent="0.25">
      <c r="A295" s="65" t="s">
        <v>72</v>
      </c>
      <c r="B295" s="67" t="s">
        <v>66</v>
      </c>
      <c r="C295" s="67" t="s">
        <v>656</v>
      </c>
      <c r="D295" s="67" t="s">
        <v>657</v>
      </c>
    </row>
    <row r="296" spans="1:4" x14ac:dyDescent="0.25">
      <c r="A296" s="65" t="s">
        <v>72</v>
      </c>
      <c r="B296" s="67" t="s">
        <v>66</v>
      </c>
      <c r="C296" s="67" t="s">
        <v>639</v>
      </c>
      <c r="D296" s="67" t="s">
        <v>640</v>
      </c>
    </row>
    <row r="297" spans="1:4" x14ac:dyDescent="0.25">
      <c r="A297" s="65" t="s">
        <v>72</v>
      </c>
      <c r="B297" s="67" t="s">
        <v>66</v>
      </c>
      <c r="C297" s="67" t="s">
        <v>655</v>
      </c>
      <c r="D297" s="67" t="s">
        <v>1290</v>
      </c>
    </row>
    <row r="298" spans="1:4" x14ac:dyDescent="0.25">
      <c r="A298" s="65" t="s">
        <v>72</v>
      </c>
      <c r="B298" s="67" t="s">
        <v>66</v>
      </c>
      <c r="C298" s="67" t="s">
        <v>653</v>
      </c>
      <c r="D298" s="67" t="s">
        <v>1291</v>
      </c>
    </row>
    <row r="299" spans="1:4" x14ac:dyDescent="0.25">
      <c r="A299" s="65" t="s">
        <v>72</v>
      </c>
      <c r="B299" s="67" t="s">
        <v>66</v>
      </c>
      <c r="C299" s="67" t="s">
        <v>642</v>
      </c>
      <c r="D299" s="67" t="s">
        <v>643</v>
      </c>
    </row>
    <row r="300" spans="1:4" x14ac:dyDescent="0.25">
      <c r="A300" s="65" t="s">
        <v>72</v>
      </c>
      <c r="B300" s="67" t="s">
        <v>66</v>
      </c>
      <c r="C300" s="67" t="s">
        <v>650</v>
      </c>
      <c r="D300" s="67" t="s">
        <v>1292</v>
      </c>
    </row>
    <row r="301" spans="1:4" x14ac:dyDescent="0.25">
      <c r="A301" s="65" t="s">
        <v>72</v>
      </c>
      <c r="B301" s="67" t="s">
        <v>66</v>
      </c>
      <c r="C301" s="67" t="s">
        <v>646</v>
      </c>
      <c r="D301" s="67" t="s">
        <v>647</v>
      </c>
    </row>
    <row r="302" spans="1:4" x14ac:dyDescent="0.25">
      <c r="A302" s="65" t="s">
        <v>72</v>
      </c>
      <c r="B302" s="67" t="s">
        <v>66</v>
      </c>
      <c r="C302" s="65" t="s">
        <v>637</v>
      </c>
      <c r="D302" s="65" t="s">
        <v>638</v>
      </c>
    </row>
    <row r="303" spans="1:4" x14ac:dyDescent="0.25">
      <c r="A303" s="65" t="s">
        <v>72</v>
      </c>
      <c r="B303" s="65" t="s">
        <v>66</v>
      </c>
      <c r="C303" s="65" t="s">
        <v>644</v>
      </c>
      <c r="D303" s="65" t="s">
        <v>645</v>
      </c>
    </row>
    <row r="304" spans="1:4" x14ac:dyDescent="0.25">
      <c r="A304" s="85" t="s">
        <v>69</v>
      </c>
      <c r="B304" s="83" t="s">
        <v>66</v>
      </c>
      <c r="C304" s="60" t="s">
        <v>632</v>
      </c>
      <c r="D304" s="60" t="s">
        <v>1153</v>
      </c>
    </row>
    <row r="305" spans="1:4" x14ac:dyDescent="0.25">
      <c r="A305" s="85" t="s">
        <v>69</v>
      </c>
      <c r="B305" s="83" t="s">
        <v>66</v>
      </c>
      <c r="C305" s="60" t="s">
        <v>630</v>
      </c>
      <c r="D305" s="60" t="s">
        <v>631</v>
      </c>
    </row>
    <row r="306" spans="1:4" x14ac:dyDescent="0.25">
      <c r="A306" s="107" t="s">
        <v>65</v>
      </c>
      <c r="B306" s="83" t="s">
        <v>66</v>
      </c>
      <c r="C306" s="60" t="s">
        <v>620</v>
      </c>
      <c r="D306" s="60" t="s">
        <v>1048</v>
      </c>
    </row>
    <row r="307" spans="1:4" x14ac:dyDescent="0.25">
      <c r="A307" s="107" t="s">
        <v>65</v>
      </c>
      <c r="B307" s="83" t="s">
        <v>66</v>
      </c>
      <c r="C307" s="60" t="s">
        <v>622</v>
      </c>
      <c r="D307" s="60" t="s">
        <v>1049</v>
      </c>
    </row>
    <row r="308" spans="1:4" x14ac:dyDescent="0.25">
      <c r="A308" s="107" t="s">
        <v>65</v>
      </c>
      <c r="B308" s="83" t="s">
        <v>66</v>
      </c>
      <c r="C308" s="60" t="s">
        <v>623</v>
      </c>
      <c r="D308" s="60" t="s">
        <v>1050</v>
      </c>
    </row>
    <row r="309" spans="1:4" x14ac:dyDescent="0.25">
      <c r="A309" s="85" t="s">
        <v>73</v>
      </c>
      <c r="B309" s="83" t="s">
        <v>66</v>
      </c>
      <c r="C309" s="60" t="s">
        <v>627</v>
      </c>
      <c r="D309" s="60" t="s">
        <v>1154</v>
      </c>
    </row>
    <row r="310" spans="1:4" x14ac:dyDescent="0.25">
      <c r="A310" s="85" t="s">
        <v>73</v>
      </c>
      <c r="B310" s="83" t="s">
        <v>66</v>
      </c>
      <c r="C310" s="60" t="s">
        <v>628</v>
      </c>
      <c r="D310" s="60" t="s">
        <v>629</v>
      </c>
    </row>
    <row r="311" spans="1:4" x14ac:dyDescent="0.25">
      <c r="A311" s="85" t="s">
        <v>73</v>
      </c>
      <c r="B311" s="83" t="s">
        <v>66</v>
      </c>
      <c r="C311" s="60" t="s">
        <v>624</v>
      </c>
      <c r="D311" s="60" t="s">
        <v>625</v>
      </c>
    </row>
    <row r="312" spans="1:4" x14ac:dyDescent="0.25">
      <c r="A312" s="85" t="s">
        <v>73</v>
      </c>
      <c r="B312" s="83" t="s">
        <v>66</v>
      </c>
      <c r="C312" s="60" t="s">
        <v>626</v>
      </c>
      <c r="D312" s="60" t="s">
        <v>1051</v>
      </c>
    </row>
    <row r="313" spans="1:4" x14ac:dyDescent="0.25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 x14ac:dyDescent="0.25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 x14ac:dyDescent="0.25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 x14ac:dyDescent="0.25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 x14ac:dyDescent="0.25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 x14ac:dyDescent="0.25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 x14ac:dyDescent="0.25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 x14ac:dyDescent="0.25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 x14ac:dyDescent="0.25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 x14ac:dyDescent="0.25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 x14ac:dyDescent="0.25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 x14ac:dyDescent="0.25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 x14ac:dyDescent="0.25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 x14ac:dyDescent="0.25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 x14ac:dyDescent="0.25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 x14ac:dyDescent="0.25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 x14ac:dyDescent="0.25">
      <c r="A329" s="111" t="s">
        <v>85</v>
      </c>
      <c r="B329" s="112" t="s">
        <v>66</v>
      </c>
      <c r="C329" s="111" t="s">
        <v>711</v>
      </c>
      <c r="D329" s="111" t="s">
        <v>712</v>
      </c>
    </row>
    <row r="330" spans="1:4" x14ac:dyDescent="0.25">
      <c r="A330" s="111" t="s">
        <v>85</v>
      </c>
      <c r="B330" s="112" t="s">
        <v>66</v>
      </c>
      <c r="C330" s="111" t="s">
        <v>715</v>
      </c>
      <c r="D330" s="111" t="s">
        <v>1109</v>
      </c>
    </row>
    <row r="331" spans="1:4" x14ac:dyDescent="0.25">
      <c r="A331" s="111" t="s">
        <v>85</v>
      </c>
      <c r="B331" s="112" t="s">
        <v>66</v>
      </c>
      <c r="C331" s="111" t="s">
        <v>714</v>
      </c>
      <c r="D331" s="111" t="s">
        <v>1091</v>
      </c>
    </row>
    <row r="332" spans="1:4" x14ac:dyDescent="0.25">
      <c r="A332" s="111" t="s">
        <v>85</v>
      </c>
      <c r="B332" s="112" t="s">
        <v>66</v>
      </c>
      <c r="C332" s="111" t="s">
        <v>713</v>
      </c>
      <c r="D332" s="111" t="s">
        <v>1090</v>
      </c>
    </row>
    <row r="333" spans="1:4" x14ac:dyDescent="0.25">
      <c r="A333" s="109" t="s">
        <v>85</v>
      </c>
      <c r="B333" s="110" t="s">
        <v>66</v>
      </c>
      <c r="C333" s="109" t="s">
        <v>716</v>
      </c>
      <c r="D333" s="109" t="s">
        <v>1092</v>
      </c>
    </row>
    <row r="334" spans="1:4" x14ac:dyDescent="0.25">
      <c r="A334" s="111" t="s">
        <v>80</v>
      </c>
      <c r="B334" s="112" t="s">
        <v>66</v>
      </c>
      <c r="C334" s="111" t="s">
        <v>717</v>
      </c>
      <c r="D334" s="111" t="s">
        <v>1089</v>
      </c>
    </row>
    <row r="335" spans="1:4" x14ac:dyDescent="0.25">
      <c r="A335" s="111" t="s">
        <v>80</v>
      </c>
      <c r="B335" s="112" t="s">
        <v>66</v>
      </c>
      <c r="C335" s="111" t="s">
        <v>718</v>
      </c>
      <c r="D335" s="111" t="s">
        <v>719</v>
      </c>
    </row>
    <row r="336" spans="1:4" x14ac:dyDescent="0.25">
      <c r="A336" s="111" t="s">
        <v>80</v>
      </c>
      <c r="B336" s="112" t="s">
        <v>66</v>
      </c>
      <c r="C336" s="111" t="s">
        <v>720</v>
      </c>
      <c r="D336" s="111" t="s">
        <v>721</v>
      </c>
    </row>
    <row r="337" spans="1:4" x14ac:dyDescent="0.25">
      <c r="A337" s="111" t="s">
        <v>80</v>
      </c>
      <c r="B337" s="112" t="s">
        <v>66</v>
      </c>
      <c r="C337" s="111" t="s">
        <v>722</v>
      </c>
      <c r="D337" s="111" t="s">
        <v>723</v>
      </c>
    </row>
    <row r="338" spans="1:4" x14ac:dyDescent="0.25">
      <c r="A338" s="111" t="s">
        <v>84</v>
      </c>
      <c r="B338" s="112" t="s">
        <v>66</v>
      </c>
      <c r="C338" s="111" t="s">
        <v>703</v>
      </c>
      <c r="D338" s="111" t="s">
        <v>704</v>
      </c>
    </row>
    <row r="339" spans="1:4" x14ac:dyDescent="0.25">
      <c r="A339" s="111" t="s">
        <v>84</v>
      </c>
      <c r="B339" s="112" t="s">
        <v>66</v>
      </c>
      <c r="C339" s="111" t="s">
        <v>705</v>
      </c>
      <c r="D339" s="111" t="s">
        <v>706</v>
      </c>
    </row>
    <row r="340" spans="1:4" x14ac:dyDescent="0.25">
      <c r="A340" s="111" t="s">
        <v>84</v>
      </c>
      <c r="B340" s="112" t="s">
        <v>66</v>
      </c>
      <c r="C340" s="111" t="s">
        <v>707</v>
      </c>
      <c r="D340" s="111" t="s">
        <v>1175</v>
      </c>
    </row>
    <row r="341" spans="1:4" x14ac:dyDescent="0.25">
      <c r="A341" s="113" t="s">
        <v>84</v>
      </c>
      <c r="B341" s="114" t="s">
        <v>66</v>
      </c>
      <c r="C341" s="113" t="s">
        <v>701</v>
      </c>
      <c r="D341" s="113" t="s">
        <v>1054</v>
      </c>
    </row>
    <row r="342" spans="1:4" x14ac:dyDescent="0.25">
      <c r="A342" s="109" t="s">
        <v>84</v>
      </c>
      <c r="B342" s="110" t="s">
        <v>66</v>
      </c>
      <c r="C342" s="109" t="s">
        <v>702</v>
      </c>
      <c r="D342" s="109" t="s">
        <v>1055</v>
      </c>
    </row>
    <row r="343" spans="1:4" x14ac:dyDescent="0.25">
      <c r="A343" s="111" t="s">
        <v>84</v>
      </c>
      <c r="B343" s="112" t="s">
        <v>66</v>
      </c>
      <c r="C343" s="111" t="s">
        <v>708</v>
      </c>
      <c r="D343" s="111" t="s">
        <v>1056</v>
      </c>
    </row>
    <row r="344" spans="1:4" x14ac:dyDescent="0.25">
      <c r="A344" s="111" t="s">
        <v>68</v>
      </c>
      <c r="B344" s="112" t="s">
        <v>66</v>
      </c>
      <c r="C344" s="111" t="s">
        <v>710</v>
      </c>
      <c r="D344" s="111" t="s">
        <v>1176</v>
      </c>
    </row>
    <row r="345" spans="1:4" x14ac:dyDescent="0.25">
      <c r="A345" s="111" t="s">
        <v>68</v>
      </c>
      <c r="B345" s="112" t="s">
        <v>66</v>
      </c>
      <c r="C345" s="111" t="s">
        <v>709</v>
      </c>
      <c r="D345" s="111" t="s">
        <v>1053</v>
      </c>
    </row>
    <row r="346" spans="1:4" x14ac:dyDescent="0.25">
      <c r="A346" s="118" t="s">
        <v>83</v>
      </c>
      <c r="B346" s="118" t="s">
        <v>66</v>
      </c>
      <c r="C346" s="118" t="s">
        <v>730</v>
      </c>
      <c r="D346" s="118" t="s">
        <v>476</v>
      </c>
    </row>
    <row r="347" spans="1:4" x14ac:dyDescent="0.25">
      <c r="A347" s="118" t="s">
        <v>83</v>
      </c>
      <c r="B347" s="118" t="s">
        <v>66</v>
      </c>
      <c r="C347" s="118" t="s">
        <v>727</v>
      </c>
      <c r="D347" s="118" t="s">
        <v>1057</v>
      </c>
    </row>
    <row r="348" spans="1:4" x14ac:dyDescent="0.25">
      <c r="A348" s="118" t="s">
        <v>83</v>
      </c>
      <c r="B348" s="118" t="s">
        <v>66</v>
      </c>
      <c r="C348" s="118" t="s">
        <v>728</v>
      </c>
      <c r="D348" s="118" t="s">
        <v>729</v>
      </c>
    </row>
    <row r="349" spans="1:4" x14ac:dyDescent="0.25">
      <c r="A349" s="118" t="s">
        <v>83</v>
      </c>
      <c r="B349" s="118" t="s">
        <v>66</v>
      </c>
      <c r="C349" s="118" t="s">
        <v>726</v>
      </c>
      <c r="D349" s="118" t="s">
        <v>1206</v>
      </c>
    </row>
    <row r="350" spans="1:4" x14ac:dyDescent="0.25">
      <c r="A350" s="115" t="s">
        <v>1244</v>
      </c>
      <c r="B350" s="116" t="s">
        <v>66</v>
      </c>
      <c r="C350" s="116" t="s">
        <v>725</v>
      </c>
      <c r="D350" s="116" t="s">
        <v>1207</v>
      </c>
    </row>
    <row r="351" spans="1:4" x14ac:dyDescent="0.25">
      <c r="A351" s="117" t="s">
        <v>1244</v>
      </c>
      <c r="B351" s="118" t="s">
        <v>66</v>
      </c>
      <c r="C351" s="118" t="s">
        <v>724</v>
      </c>
      <c r="D351" s="118" t="s">
        <v>948</v>
      </c>
    </row>
    <row r="352" spans="1:4" x14ac:dyDescent="0.25">
      <c r="A352" s="130" t="s">
        <v>88</v>
      </c>
      <c r="B352" s="61" t="s">
        <v>66</v>
      </c>
      <c r="C352" s="70" t="s">
        <v>747</v>
      </c>
      <c r="D352" s="138" t="s">
        <v>1177</v>
      </c>
    </row>
    <row r="353" spans="1:4" x14ac:dyDescent="0.25">
      <c r="A353" s="131" t="s">
        <v>88</v>
      </c>
      <c r="B353" s="61" t="s">
        <v>66</v>
      </c>
      <c r="C353" s="70" t="s">
        <v>1178</v>
      </c>
      <c r="D353" s="70" t="s">
        <v>1179</v>
      </c>
    </row>
    <row r="354" spans="1:4" x14ac:dyDescent="0.25">
      <c r="A354" s="130" t="s">
        <v>88</v>
      </c>
      <c r="B354" s="61" t="s">
        <v>66</v>
      </c>
      <c r="C354" s="70" t="s">
        <v>734</v>
      </c>
      <c r="D354" s="70" t="s">
        <v>1180</v>
      </c>
    </row>
    <row r="355" spans="1:4" x14ac:dyDescent="0.25">
      <c r="A355" s="129" t="s">
        <v>88</v>
      </c>
      <c r="B355" s="134" t="s">
        <v>66</v>
      </c>
      <c r="C355" s="133" t="s">
        <v>748</v>
      </c>
      <c r="D355" s="133" t="s">
        <v>1181</v>
      </c>
    </row>
    <row r="356" spans="1:4" x14ac:dyDescent="0.25">
      <c r="A356" s="62" t="s">
        <v>88</v>
      </c>
      <c r="B356" s="61" t="s">
        <v>66</v>
      </c>
      <c r="C356" s="70" t="s">
        <v>743</v>
      </c>
      <c r="D356" s="70" t="s">
        <v>744</v>
      </c>
    </row>
    <row r="357" spans="1:4" x14ac:dyDescent="0.25">
      <c r="A357" s="62" t="s">
        <v>88</v>
      </c>
      <c r="B357" s="61" t="s">
        <v>66</v>
      </c>
      <c r="C357" s="70" t="s">
        <v>735</v>
      </c>
      <c r="D357" s="70" t="s">
        <v>736</v>
      </c>
    </row>
    <row r="358" spans="1:4" x14ac:dyDescent="0.25">
      <c r="A358" s="62" t="s">
        <v>88</v>
      </c>
      <c r="B358" s="61" t="s">
        <v>66</v>
      </c>
      <c r="C358" s="70" t="s">
        <v>746</v>
      </c>
      <c r="D358" s="70" t="s">
        <v>1182</v>
      </c>
    </row>
    <row r="359" spans="1:4" x14ac:dyDescent="0.25">
      <c r="A359" s="62" t="s">
        <v>88</v>
      </c>
      <c r="B359" s="61" t="s">
        <v>66</v>
      </c>
      <c r="C359" s="70" t="s">
        <v>737</v>
      </c>
      <c r="D359" s="70" t="s">
        <v>738</v>
      </c>
    </row>
    <row r="360" spans="1:4" x14ac:dyDescent="0.25">
      <c r="A360" s="62" t="s">
        <v>88</v>
      </c>
      <c r="B360" s="61" t="s">
        <v>66</v>
      </c>
      <c r="C360" s="70" t="s">
        <v>745</v>
      </c>
      <c r="D360" s="70" t="s">
        <v>1183</v>
      </c>
    </row>
    <row r="361" spans="1:4" x14ac:dyDescent="0.25">
      <c r="A361" s="61" t="s">
        <v>88</v>
      </c>
      <c r="B361" s="61" t="s">
        <v>66</v>
      </c>
      <c r="C361" s="64" t="s">
        <v>740</v>
      </c>
      <c r="D361" s="64" t="s">
        <v>1184</v>
      </c>
    </row>
    <row r="362" spans="1:4" x14ac:dyDescent="0.25">
      <c r="A362" s="62" t="s">
        <v>88</v>
      </c>
      <c r="B362" s="61" t="s">
        <v>66</v>
      </c>
      <c r="C362" s="70" t="s">
        <v>742</v>
      </c>
      <c r="D362" s="70" t="s">
        <v>1185</v>
      </c>
    </row>
    <row r="363" spans="1:4" x14ac:dyDescent="0.25">
      <c r="A363" s="62" t="s">
        <v>88</v>
      </c>
      <c r="B363" s="61" t="s">
        <v>66</v>
      </c>
      <c r="C363" s="70" t="s">
        <v>1186</v>
      </c>
      <c r="D363" s="70" t="s">
        <v>1187</v>
      </c>
    </row>
    <row r="364" spans="1:4" x14ac:dyDescent="0.25">
      <c r="A364" s="62" t="s">
        <v>88</v>
      </c>
      <c r="B364" s="61" t="s">
        <v>66</v>
      </c>
      <c r="C364" s="70" t="s">
        <v>739</v>
      </c>
      <c r="D364" s="70" t="s">
        <v>1245</v>
      </c>
    </row>
    <row r="365" spans="1:4" x14ac:dyDescent="0.25">
      <c r="A365" s="62" t="s">
        <v>88</v>
      </c>
      <c r="B365" s="61" t="s">
        <v>66</v>
      </c>
      <c r="C365" s="70" t="s">
        <v>741</v>
      </c>
      <c r="D365" s="70" t="s">
        <v>1188</v>
      </c>
    </row>
    <row r="366" spans="1:4" x14ac:dyDescent="0.25">
      <c r="A366" s="62" t="s">
        <v>86</v>
      </c>
      <c r="B366" s="61" t="s">
        <v>66</v>
      </c>
      <c r="C366" s="70" t="s">
        <v>733</v>
      </c>
      <c r="D366" s="70" t="s">
        <v>1189</v>
      </c>
    </row>
    <row r="367" spans="1:4" x14ac:dyDescent="0.25">
      <c r="A367" s="62" t="s">
        <v>86</v>
      </c>
      <c r="B367" s="61" t="s">
        <v>66</v>
      </c>
      <c r="C367" s="70" t="s">
        <v>731</v>
      </c>
      <c r="D367" s="70" t="s">
        <v>732</v>
      </c>
    </row>
    <row r="368" spans="1:4" x14ac:dyDescent="0.25">
      <c r="A368" s="70" t="s">
        <v>78</v>
      </c>
      <c r="B368" s="70" t="s">
        <v>66</v>
      </c>
      <c r="C368" s="70" t="s">
        <v>696</v>
      </c>
      <c r="D368" s="70" t="s">
        <v>697</v>
      </c>
    </row>
    <row r="369" spans="1:4" x14ac:dyDescent="0.25">
      <c r="A369" s="70" t="s">
        <v>78</v>
      </c>
      <c r="B369" s="70" t="s">
        <v>66</v>
      </c>
      <c r="C369" s="70" t="s">
        <v>694</v>
      </c>
      <c r="D369" s="70" t="s">
        <v>695</v>
      </c>
    </row>
    <row r="370" spans="1:4" x14ac:dyDescent="0.25">
      <c r="A370" s="70" t="s">
        <v>78</v>
      </c>
      <c r="B370" s="70" t="s">
        <v>66</v>
      </c>
      <c r="C370" s="70" t="s">
        <v>690</v>
      </c>
      <c r="D370" s="70" t="s">
        <v>691</v>
      </c>
    </row>
    <row r="371" spans="1:4" x14ac:dyDescent="0.25">
      <c r="A371" s="70" t="s">
        <v>78</v>
      </c>
      <c r="B371" s="70" t="s">
        <v>66</v>
      </c>
      <c r="C371" s="70" t="s">
        <v>688</v>
      </c>
      <c r="D371" s="70" t="s">
        <v>689</v>
      </c>
    </row>
    <row r="372" spans="1:4" x14ac:dyDescent="0.25">
      <c r="A372" s="70" t="s">
        <v>78</v>
      </c>
      <c r="B372" s="70" t="s">
        <v>66</v>
      </c>
      <c r="C372" s="70" t="s">
        <v>692</v>
      </c>
      <c r="D372" s="70" t="s">
        <v>693</v>
      </c>
    </row>
    <row r="373" spans="1:4" x14ac:dyDescent="0.25">
      <c r="A373" s="70" t="s">
        <v>78</v>
      </c>
      <c r="B373" s="70" t="s">
        <v>66</v>
      </c>
      <c r="C373" s="70" t="s">
        <v>698</v>
      </c>
      <c r="D373" s="70" t="s">
        <v>699</v>
      </c>
    </row>
    <row r="374" spans="1:4" x14ac:dyDescent="0.25">
      <c r="A374" s="70" t="s">
        <v>78</v>
      </c>
      <c r="B374" s="70" t="s">
        <v>66</v>
      </c>
      <c r="C374" s="70" t="s">
        <v>700</v>
      </c>
      <c r="D374" s="70" t="s">
        <v>253</v>
      </c>
    </row>
    <row r="375" spans="1:4" x14ac:dyDescent="0.25">
      <c r="A375" s="119" t="s">
        <v>89</v>
      </c>
      <c r="B375" s="119" t="s">
        <v>90</v>
      </c>
      <c r="C375" s="120" t="s">
        <v>776</v>
      </c>
      <c r="D375" s="120" t="s">
        <v>1295</v>
      </c>
    </row>
    <row r="376" spans="1:4" x14ac:dyDescent="0.25">
      <c r="A376" s="119" t="s">
        <v>89</v>
      </c>
      <c r="B376" s="119" t="s">
        <v>90</v>
      </c>
      <c r="C376" s="120" t="s">
        <v>770</v>
      </c>
      <c r="D376" s="120" t="s">
        <v>1058</v>
      </c>
    </row>
    <row r="377" spans="1:4" x14ac:dyDescent="0.25">
      <c r="A377" s="119" t="s">
        <v>89</v>
      </c>
      <c r="B377" s="119" t="s">
        <v>90</v>
      </c>
      <c r="C377" s="120" t="s">
        <v>778</v>
      </c>
      <c r="D377" s="120" t="s">
        <v>779</v>
      </c>
    </row>
    <row r="378" spans="1:4" x14ac:dyDescent="0.25">
      <c r="A378" s="119" t="s">
        <v>89</v>
      </c>
      <c r="B378" s="119" t="s">
        <v>90</v>
      </c>
      <c r="C378" s="120" t="s">
        <v>774</v>
      </c>
      <c r="D378" s="120" t="s">
        <v>775</v>
      </c>
    </row>
    <row r="379" spans="1:4" x14ac:dyDescent="0.25">
      <c r="A379" s="119" t="s">
        <v>89</v>
      </c>
      <c r="B379" s="119" t="s">
        <v>90</v>
      </c>
      <c r="C379" s="120" t="s">
        <v>771</v>
      </c>
      <c r="D379" s="120" t="s">
        <v>772</v>
      </c>
    </row>
    <row r="380" spans="1:4" x14ac:dyDescent="0.25">
      <c r="A380" s="119" t="s">
        <v>89</v>
      </c>
      <c r="B380" s="119" t="s">
        <v>90</v>
      </c>
      <c r="C380" s="120" t="s">
        <v>780</v>
      </c>
      <c r="D380" s="120" t="s">
        <v>1208</v>
      </c>
    </row>
    <row r="381" spans="1:4" x14ac:dyDescent="0.25">
      <c r="A381" s="119" t="s">
        <v>89</v>
      </c>
      <c r="B381" s="119" t="s">
        <v>90</v>
      </c>
      <c r="C381" s="120" t="s">
        <v>777</v>
      </c>
      <c r="D381" s="120" t="s">
        <v>1296</v>
      </c>
    </row>
    <row r="382" spans="1:4" x14ac:dyDescent="0.25">
      <c r="A382" s="119" t="s">
        <v>89</v>
      </c>
      <c r="B382" s="119" t="s">
        <v>90</v>
      </c>
      <c r="C382" s="120" t="s">
        <v>773</v>
      </c>
      <c r="D382" s="120" t="s">
        <v>537</v>
      </c>
    </row>
    <row r="383" spans="1:4" x14ac:dyDescent="0.25">
      <c r="A383" s="119" t="s">
        <v>92</v>
      </c>
      <c r="B383" s="119" t="s">
        <v>90</v>
      </c>
      <c r="C383" s="120" t="s">
        <v>781</v>
      </c>
      <c r="D383" s="120" t="s">
        <v>782</v>
      </c>
    </row>
    <row r="384" spans="1:4" x14ac:dyDescent="0.25">
      <c r="A384" s="119" t="s">
        <v>92</v>
      </c>
      <c r="B384" s="119" t="s">
        <v>90</v>
      </c>
      <c r="C384" s="120" t="s">
        <v>783</v>
      </c>
      <c r="D384" s="120" t="s">
        <v>353</v>
      </c>
    </row>
    <row r="385" spans="1:4" x14ac:dyDescent="0.25">
      <c r="A385" s="119" t="s">
        <v>92</v>
      </c>
      <c r="B385" s="119" t="s">
        <v>90</v>
      </c>
      <c r="C385" s="120" t="s">
        <v>786</v>
      </c>
      <c r="D385" s="120" t="s">
        <v>787</v>
      </c>
    </row>
    <row r="386" spans="1:4" x14ac:dyDescent="0.25">
      <c r="A386" s="119" t="s">
        <v>92</v>
      </c>
      <c r="B386" s="119" t="s">
        <v>90</v>
      </c>
      <c r="C386" s="120" t="s">
        <v>784</v>
      </c>
      <c r="D386" s="120" t="s">
        <v>785</v>
      </c>
    </row>
    <row r="387" spans="1:4" x14ac:dyDescent="0.25">
      <c r="A387" s="119" t="s">
        <v>93</v>
      </c>
      <c r="B387" s="119" t="s">
        <v>90</v>
      </c>
      <c r="C387" s="120" t="s">
        <v>788</v>
      </c>
      <c r="D387" s="120" t="s">
        <v>789</v>
      </c>
    </row>
    <row r="388" spans="1:4" x14ac:dyDescent="0.25">
      <c r="A388" s="119" t="s">
        <v>93</v>
      </c>
      <c r="B388" s="119" t="s">
        <v>90</v>
      </c>
      <c r="C388" s="120" t="s">
        <v>790</v>
      </c>
      <c r="D388" s="120" t="s">
        <v>1209</v>
      </c>
    </row>
    <row r="389" spans="1:4" x14ac:dyDescent="0.25">
      <c r="A389" s="119" t="s">
        <v>93</v>
      </c>
      <c r="B389" s="119" t="s">
        <v>90</v>
      </c>
      <c r="C389" s="120" t="s">
        <v>792</v>
      </c>
      <c r="D389" s="120" t="s">
        <v>1210</v>
      </c>
    </row>
    <row r="390" spans="1:4" x14ac:dyDescent="0.25">
      <c r="A390" s="119" t="s">
        <v>93</v>
      </c>
      <c r="B390" s="119" t="s">
        <v>90</v>
      </c>
      <c r="C390" s="120" t="s">
        <v>791</v>
      </c>
      <c r="D390" s="120" t="s">
        <v>1211</v>
      </c>
    </row>
    <row r="391" spans="1:4" x14ac:dyDescent="0.25">
      <c r="A391" s="119" t="s">
        <v>94</v>
      </c>
      <c r="B391" s="119" t="s">
        <v>90</v>
      </c>
      <c r="C391" s="120" t="s">
        <v>793</v>
      </c>
      <c r="D391" s="120" t="s">
        <v>794</v>
      </c>
    </row>
    <row r="392" spans="1:4" x14ac:dyDescent="0.25">
      <c r="A392" s="119" t="s">
        <v>94</v>
      </c>
      <c r="B392" s="119" t="s">
        <v>90</v>
      </c>
      <c r="C392" s="120" t="s">
        <v>795</v>
      </c>
      <c r="D392" s="120" t="s">
        <v>796</v>
      </c>
    </row>
    <row r="393" spans="1:4" x14ac:dyDescent="0.25">
      <c r="A393" s="119" t="s">
        <v>94</v>
      </c>
      <c r="B393" s="119" t="s">
        <v>90</v>
      </c>
      <c r="C393" s="120" t="s">
        <v>797</v>
      </c>
      <c r="D393" s="120" t="s">
        <v>798</v>
      </c>
    </row>
    <row r="394" spans="1:4" x14ac:dyDescent="0.25">
      <c r="A394" s="120" t="s">
        <v>95</v>
      </c>
      <c r="B394" s="120" t="s">
        <v>90</v>
      </c>
      <c r="C394" s="120" t="s">
        <v>803</v>
      </c>
      <c r="D394" s="120" t="s">
        <v>1212</v>
      </c>
    </row>
    <row r="395" spans="1:4" x14ac:dyDescent="0.25">
      <c r="A395" s="120" t="s">
        <v>95</v>
      </c>
      <c r="B395" s="120" t="s">
        <v>90</v>
      </c>
      <c r="C395" s="120" t="s">
        <v>805</v>
      </c>
      <c r="D395" s="120" t="s">
        <v>806</v>
      </c>
    </row>
    <row r="396" spans="1:4" x14ac:dyDescent="0.25">
      <c r="A396" s="120" t="s">
        <v>95</v>
      </c>
      <c r="B396" s="120" t="s">
        <v>90</v>
      </c>
      <c r="C396" s="120" t="s">
        <v>808</v>
      </c>
      <c r="D396" s="120" t="s">
        <v>1089</v>
      </c>
    </row>
    <row r="397" spans="1:4" x14ac:dyDescent="0.25">
      <c r="A397" s="120" t="s">
        <v>95</v>
      </c>
      <c r="B397" s="120" t="s">
        <v>90</v>
      </c>
      <c r="C397" s="120" t="s">
        <v>807</v>
      </c>
      <c r="D397" s="120" t="s">
        <v>1213</v>
      </c>
    </row>
    <row r="398" spans="1:4" x14ac:dyDescent="0.25">
      <c r="A398" s="120" t="s">
        <v>95</v>
      </c>
      <c r="B398" s="120" t="s">
        <v>90</v>
      </c>
      <c r="C398" s="120" t="s">
        <v>804</v>
      </c>
      <c r="D398" s="120" t="s">
        <v>1214</v>
      </c>
    </row>
    <row r="399" spans="1:4" x14ac:dyDescent="0.25">
      <c r="A399" s="120" t="s">
        <v>97</v>
      </c>
      <c r="B399" s="120" t="s">
        <v>90</v>
      </c>
      <c r="C399" s="120" t="s">
        <v>802</v>
      </c>
      <c r="D399" s="120" t="s">
        <v>1215</v>
      </c>
    </row>
    <row r="400" spans="1:4" x14ac:dyDescent="0.25">
      <c r="A400" s="120" t="s">
        <v>97</v>
      </c>
      <c r="B400" s="120" t="s">
        <v>90</v>
      </c>
      <c r="C400" s="120" t="s">
        <v>799</v>
      </c>
      <c r="D400" s="120" t="s">
        <v>1216</v>
      </c>
    </row>
    <row r="401" spans="1:4" x14ac:dyDescent="0.25">
      <c r="A401" s="120" t="s">
        <v>97</v>
      </c>
      <c r="B401" s="120" t="s">
        <v>90</v>
      </c>
      <c r="C401" s="120" t="s">
        <v>801</v>
      </c>
      <c r="D401" s="120" t="s">
        <v>1217</v>
      </c>
    </row>
    <row r="402" spans="1:4" x14ac:dyDescent="0.25">
      <c r="A402" s="120" t="s">
        <v>97</v>
      </c>
      <c r="B402" s="120" t="s">
        <v>90</v>
      </c>
      <c r="C402" s="120" t="s">
        <v>800</v>
      </c>
      <c r="D402" s="120" t="s">
        <v>324</v>
      </c>
    </row>
    <row r="403" spans="1:4" x14ac:dyDescent="0.25">
      <c r="A403" s="119" t="s">
        <v>98</v>
      </c>
      <c r="B403" s="119" t="s">
        <v>90</v>
      </c>
      <c r="C403" s="120" t="s">
        <v>809</v>
      </c>
      <c r="D403" s="120" t="s">
        <v>1246</v>
      </c>
    </row>
    <row r="404" spans="1:4" x14ac:dyDescent="0.25">
      <c r="A404" s="119" t="s">
        <v>98</v>
      </c>
      <c r="B404" s="119" t="s">
        <v>90</v>
      </c>
      <c r="C404" s="120" t="s">
        <v>816</v>
      </c>
      <c r="D404" s="120" t="s">
        <v>1247</v>
      </c>
    </row>
    <row r="405" spans="1:4" x14ac:dyDescent="0.25">
      <c r="A405" s="119" t="s">
        <v>98</v>
      </c>
      <c r="B405" s="119" t="s">
        <v>90</v>
      </c>
      <c r="C405" s="120" t="s">
        <v>814</v>
      </c>
      <c r="D405" s="120" t="s">
        <v>815</v>
      </c>
    </row>
    <row r="406" spans="1:4" x14ac:dyDescent="0.25">
      <c r="A406" s="119" t="s">
        <v>98</v>
      </c>
      <c r="B406" s="119" t="s">
        <v>90</v>
      </c>
      <c r="C406" s="120" t="s">
        <v>812</v>
      </c>
      <c r="D406" s="120" t="s">
        <v>1248</v>
      </c>
    </row>
    <row r="407" spans="1:4" x14ac:dyDescent="0.25">
      <c r="A407" s="119" t="s">
        <v>98</v>
      </c>
      <c r="B407" s="119" t="s">
        <v>90</v>
      </c>
      <c r="C407" s="120" t="s">
        <v>813</v>
      </c>
      <c r="D407" s="120" t="s">
        <v>1249</v>
      </c>
    </row>
    <row r="408" spans="1:4" x14ac:dyDescent="0.25">
      <c r="A408" s="119" t="s">
        <v>98</v>
      </c>
      <c r="B408" s="119" t="s">
        <v>90</v>
      </c>
      <c r="C408" s="120" t="s">
        <v>810</v>
      </c>
      <c r="D408" s="120" t="s">
        <v>811</v>
      </c>
    </row>
    <row r="409" spans="1:4" x14ac:dyDescent="0.25">
      <c r="A409" s="119" t="s">
        <v>99</v>
      </c>
      <c r="B409" s="119" t="s">
        <v>90</v>
      </c>
      <c r="C409" s="120" t="s">
        <v>821</v>
      </c>
      <c r="D409" s="120" t="s">
        <v>326</v>
      </c>
    </row>
    <row r="410" spans="1:4" x14ac:dyDescent="0.25">
      <c r="A410" s="119" t="s">
        <v>99</v>
      </c>
      <c r="B410" s="119" t="s">
        <v>90</v>
      </c>
      <c r="C410" s="120" t="s">
        <v>822</v>
      </c>
      <c r="D410" s="120" t="s">
        <v>1218</v>
      </c>
    </row>
    <row r="411" spans="1:4" x14ac:dyDescent="0.25">
      <c r="A411" s="119" t="s">
        <v>99</v>
      </c>
      <c r="B411" s="119" t="s">
        <v>90</v>
      </c>
      <c r="C411" s="120" t="s">
        <v>817</v>
      </c>
      <c r="D411" s="120" t="s">
        <v>818</v>
      </c>
    </row>
    <row r="412" spans="1:4" x14ac:dyDescent="0.25">
      <c r="A412" s="119" t="s">
        <v>99</v>
      </c>
      <c r="B412" s="119" t="s">
        <v>90</v>
      </c>
      <c r="C412" s="120" t="s">
        <v>824</v>
      </c>
      <c r="D412" s="120" t="s">
        <v>825</v>
      </c>
    </row>
    <row r="413" spans="1:4" x14ac:dyDescent="0.25">
      <c r="A413" s="119" t="s">
        <v>99</v>
      </c>
      <c r="B413" s="119" t="s">
        <v>90</v>
      </c>
      <c r="C413" s="120" t="s">
        <v>819</v>
      </c>
      <c r="D413" s="120" t="s">
        <v>820</v>
      </c>
    </row>
    <row r="414" spans="1:4" x14ac:dyDescent="0.25">
      <c r="A414" s="119" t="s">
        <v>99</v>
      </c>
      <c r="B414" s="119" t="s">
        <v>90</v>
      </c>
      <c r="C414" s="120" t="s">
        <v>823</v>
      </c>
      <c r="D414" s="120" t="s">
        <v>537</v>
      </c>
    </row>
    <row r="415" spans="1:4" x14ac:dyDescent="0.25">
      <c r="A415" s="119" t="s">
        <v>100</v>
      </c>
      <c r="B415" s="119" t="s">
        <v>90</v>
      </c>
      <c r="C415" s="120" t="s">
        <v>827</v>
      </c>
      <c r="D415" s="120" t="s">
        <v>1089</v>
      </c>
    </row>
    <row r="416" spans="1:4" x14ac:dyDescent="0.25">
      <c r="A416" s="119" t="s">
        <v>100</v>
      </c>
      <c r="B416" s="119" t="s">
        <v>90</v>
      </c>
      <c r="C416" s="120" t="s">
        <v>826</v>
      </c>
      <c r="D416" s="120" t="s">
        <v>1250</v>
      </c>
    </row>
    <row r="417" spans="1:4" x14ac:dyDescent="0.25">
      <c r="A417" s="119" t="s">
        <v>100</v>
      </c>
      <c r="B417" s="119" t="s">
        <v>90</v>
      </c>
      <c r="C417" s="120" t="s">
        <v>828</v>
      </c>
      <c r="D417" s="120" t="s">
        <v>1251</v>
      </c>
    </row>
    <row r="418" spans="1:4" x14ac:dyDescent="0.25">
      <c r="A418" s="119" t="s">
        <v>101</v>
      </c>
      <c r="B418" s="119" t="s">
        <v>90</v>
      </c>
      <c r="C418" s="120" t="s">
        <v>829</v>
      </c>
      <c r="D418" s="120" t="s">
        <v>1219</v>
      </c>
    </row>
    <row r="419" spans="1:4" x14ac:dyDescent="0.25">
      <c r="A419" s="119" t="s">
        <v>101</v>
      </c>
      <c r="B419" s="119" t="s">
        <v>90</v>
      </c>
      <c r="C419" s="120" t="s">
        <v>832</v>
      </c>
      <c r="D419" s="120" t="s">
        <v>1220</v>
      </c>
    </row>
    <row r="420" spans="1:4" x14ac:dyDescent="0.25">
      <c r="A420" s="119" t="s">
        <v>101</v>
      </c>
      <c r="B420" s="119" t="s">
        <v>90</v>
      </c>
      <c r="C420" s="120" t="s">
        <v>830</v>
      </c>
      <c r="D420" s="120" t="s">
        <v>1221</v>
      </c>
    </row>
    <row r="421" spans="1:4" x14ac:dyDescent="0.25">
      <c r="A421" s="119" t="s">
        <v>101</v>
      </c>
      <c r="B421" s="119" t="s">
        <v>90</v>
      </c>
      <c r="C421" s="120" t="s">
        <v>831</v>
      </c>
      <c r="D421" s="120" t="s">
        <v>1222</v>
      </c>
    </row>
    <row r="422" spans="1:4" x14ac:dyDescent="0.25">
      <c r="A422" s="119" t="s">
        <v>103</v>
      </c>
      <c r="B422" s="119" t="s">
        <v>90</v>
      </c>
      <c r="C422" s="120" t="s">
        <v>835</v>
      </c>
      <c r="D422" s="120" t="s">
        <v>836</v>
      </c>
    </row>
    <row r="423" spans="1:4" x14ac:dyDescent="0.25">
      <c r="A423" s="119" t="s">
        <v>103</v>
      </c>
      <c r="B423" s="119" t="s">
        <v>90</v>
      </c>
      <c r="C423" s="120" t="s">
        <v>837</v>
      </c>
      <c r="D423" s="120" t="s">
        <v>1223</v>
      </c>
    </row>
    <row r="424" spans="1:4" x14ac:dyDescent="0.25">
      <c r="A424" s="119" t="s">
        <v>103</v>
      </c>
      <c r="B424" s="119" t="s">
        <v>90</v>
      </c>
      <c r="C424" s="120" t="s">
        <v>1160</v>
      </c>
      <c r="D424" s="120" t="s">
        <v>838</v>
      </c>
    </row>
    <row r="425" spans="1:4" x14ac:dyDescent="0.25">
      <c r="A425" s="119" t="s">
        <v>103</v>
      </c>
      <c r="B425" s="119" t="s">
        <v>90</v>
      </c>
      <c r="C425" s="120" t="s">
        <v>833</v>
      </c>
      <c r="D425" s="120" t="s">
        <v>834</v>
      </c>
    </row>
    <row r="426" spans="1:4" x14ac:dyDescent="0.25">
      <c r="A426" s="73" t="s">
        <v>104</v>
      </c>
      <c r="B426" s="73" t="s">
        <v>90</v>
      </c>
      <c r="C426" s="71" t="s">
        <v>756</v>
      </c>
      <c r="D426" s="71" t="s">
        <v>757</v>
      </c>
    </row>
    <row r="427" spans="1:4" x14ac:dyDescent="0.25">
      <c r="A427" s="73" t="s">
        <v>104</v>
      </c>
      <c r="B427" s="73" t="s">
        <v>90</v>
      </c>
      <c r="C427" s="71" t="s">
        <v>758</v>
      </c>
      <c r="D427" s="71" t="s">
        <v>759</v>
      </c>
    </row>
    <row r="428" spans="1:4" x14ac:dyDescent="0.25">
      <c r="A428" s="71" t="s">
        <v>104</v>
      </c>
      <c r="B428" s="71" t="s">
        <v>90</v>
      </c>
      <c r="C428" s="71" t="s">
        <v>761</v>
      </c>
      <c r="D428" s="71" t="s">
        <v>762</v>
      </c>
    </row>
    <row r="429" spans="1:4" x14ac:dyDescent="0.25">
      <c r="A429" s="71" t="s">
        <v>104</v>
      </c>
      <c r="B429" s="71" t="s">
        <v>90</v>
      </c>
      <c r="C429" s="71" t="s">
        <v>763</v>
      </c>
      <c r="D429" s="71" t="s">
        <v>764</v>
      </c>
    </row>
    <row r="430" spans="1:4" x14ac:dyDescent="0.25">
      <c r="A430" s="71" t="s">
        <v>104</v>
      </c>
      <c r="B430" s="71" t="s">
        <v>90</v>
      </c>
      <c r="C430" s="71" t="s">
        <v>760</v>
      </c>
      <c r="D430" s="71" t="s">
        <v>1252</v>
      </c>
    </row>
    <row r="431" spans="1:4" x14ac:dyDescent="0.25">
      <c r="A431" s="71" t="s">
        <v>106</v>
      </c>
      <c r="B431" s="71" t="s">
        <v>90</v>
      </c>
      <c r="C431" s="71" t="s">
        <v>769</v>
      </c>
      <c r="D431" s="71" t="s">
        <v>766</v>
      </c>
    </row>
    <row r="432" spans="1:4" x14ac:dyDescent="0.25">
      <c r="A432" s="71" t="s">
        <v>106</v>
      </c>
      <c r="B432" s="71" t="s">
        <v>90</v>
      </c>
      <c r="C432" s="71" t="s">
        <v>767</v>
      </c>
      <c r="D432" s="71" t="s">
        <v>768</v>
      </c>
    </row>
    <row r="433" spans="1:4" x14ac:dyDescent="0.25">
      <c r="A433" s="73" t="s">
        <v>106</v>
      </c>
      <c r="B433" s="73" t="s">
        <v>90</v>
      </c>
      <c r="C433" s="71" t="s">
        <v>765</v>
      </c>
      <c r="D433" s="71" t="s">
        <v>1155</v>
      </c>
    </row>
    <row r="434" spans="1:4" x14ac:dyDescent="0.25">
      <c r="A434" s="73" t="s">
        <v>1059</v>
      </c>
      <c r="B434" s="73" t="s">
        <v>90</v>
      </c>
      <c r="C434" s="71" t="s">
        <v>749</v>
      </c>
      <c r="D434" s="71" t="s">
        <v>750</v>
      </c>
    </row>
    <row r="435" spans="1:4" x14ac:dyDescent="0.25">
      <c r="A435" s="73" t="s">
        <v>1059</v>
      </c>
      <c r="B435" s="73" t="s">
        <v>90</v>
      </c>
      <c r="C435" s="71" t="s">
        <v>753</v>
      </c>
      <c r="D435" s="71" t="s">
        <v>1253</v>
      </c>
    </row>
    <row r="436" spans="1:4" x14ac:dyDescent="0.25">
      <c r="A436" s="73" t="s">
        <v>1059</v>
      </c>
      <c r="B436" s="73" t="s">
        <v>90</v>
      </c>
      <c r="C436" s="71" t="s">
        <v>754</v>
      </c>
      <c r="D436" s="71" t="s">
        <v>755</v>
      </c>
    </row>
    <row r="437" spans="1:4" x14ac:dyDescent="0.25">
      <c r="A437" s="73" t="s">
        <v>1059</v>
      </c>
      <c r="B437" s="73" t="s">
        <v>90</v>
      </c>
      <c r="C437" s="71" t="s">
        <v>751</v>
      </c>
      <c r="D437" s="72" t="s">
        <v>752</v>
      </c>
    </row>
    <row r="438" spans="1:4" x14ac:dyDescent="0.25">
      <c r="A438" s="121" t="s">
        <v>1254</v>
      </c>
      <c r="B438" s="122" t="s">
        <v>108</v>
      </c>
      <c r="C438" s="75" t="s">
        <v>841</v>
      </c>
      <c r="D438" s="76" t="s">
        <v>1156</v>
      </c>
    </row>
    <row r="439" spans="1:4" x14ac:dyDescent="0.25">
      <c r="A439" s="132" t="s">
        <v>1254</v>
      </c>
      <c r="B439" s="126" t="s">
        <v>108</v>
      </c>
      <c r="C439" s="136" t="s">
        <v>843</v>
      </c>
      <c r="D439" s="139" t="s">
        <v>1297</v>
      </c>
    </row>
    <row r="440" spans="1:4" x14ac:dyDescent="0.25">
      <c r="A440" s="123" t="s">
        <v>1254</v>
      </c>
      <c r="B440" s="122" t="s">
        <v>108</v>
      </c>
      <c r="C440" s="76" t="s">
        <v>840</v>
      </c>
      <c r="D440" s="76" t="s">
        <v>1060</v>
      </c>
    </row>
    <row r="441" spans="1:4" x14ac:dyDescent="0.25">
      <c r="A441" s="123" t="s">
        <v>1254</v>
      </c>
      <c r="B441" s="122" t="s">
        <v>108</v>
      </c>
      <c r="C441" s="75" t="s">
        <v>839</v>
      </c>
      <c r="D441" s="75" t="s">
        <v>1061</v>
      </c>
    </row>
    <row r="442" spans="1:4" x14ac:dyDescent="0.25">
      <c r="A442" s="123" t="s">
        <v>122</v>
      </c>
      <c r="B442" s="122" t="s">
        <v>108</v>
      </c>
      <c r="C442" s="74" t="s">
        <v>852</v>
      </c>
      <c r="D442" s="74" t="s">
        <v>1062</v>
      </c>
    </row>
    <row r="443" spans="1:4" x14ac:dyDescent="0.25">
      <c r="A443" s="123" t="s">
        <v>122</v>
      </c>
      <c r="B443" s="122" t="s">
        <v>108</v>
      </c>
      <c r="C443" s="75" t="s">
        <v>848</v>
      </c>
      <c r="D443" s="77" t="s">
        <v>1157</v>
      </c>
    </row>
    <row r="444" spans="1:4" x14ac:dyDescent="0.25">
      <c r="A444" s="123" t="s">
        <v>122</v>
      </c>
      <c r="B444" s="122" t="s">
        <v>108</v>
      </c>
      <c r="C444" s="75" t="s">
        <v>849</v>
      </c>
      <c r="D444" s="75" t="s">
        <v>850</v>
      </c>
    </row>
    <row r="445" spans="1:4" x14ac:dyDescent="0.25">
      <c r="A445" s="123" t="s">
        <v>122</v>
      </c>
      <c r="B445" s="122" t="s">
        <v>108</v>
      </c>
      <c r="C445" s="74" t="s">
        <v>851</v>
      </c>
      <c r="D445" s="74" t="s">
        <v>1063</v>
      </c>
    </row>
    <row r="446" spans="1:4" x14ac:dyDescent="0.25">
      <c r="A446" s="123" t="s">
        <v>122</v>
      </c>
      <c r="B446" s="122" t="s">
        <v>108</v>
      </c>
      <c r="C446" s="75" t="s">
        <v>846</v>
      </c>
      <c r="D446" s="77" t="s">
        <v>621</v>
      </c>
    </row>
    <row r="447" spans="1:4" x14ac:dyDescent="0.25">
      <c r="A447" s="123" t="s">
        <v>122</v>
      </c>
      <c r="B447" s="122" t="s">
        <v>108</v>
      </c>
      <c r="C447" s="75" t="s">
        <v>844</v>
      </c>
      <c r="D447" s="77" t="s">
        <v>845</v>
      </c>
    </row>
    <row r="448" spans="1:4" x14ac:dyDescent="0.25">
      <c r="A448" s="123" t="s">
        <v>122</v>
      </c>
      <c r="B448" s="122" t="s">
        <v>108</v>
      </c>
      <c r="C448" s="74" t="s">
        <v>847</v>
      </c>
      <c r="D448" s="74" t="s">
        <v>1064</v>
      </c>
    </row>
    <row r="449" spans="1:4" x14ac:dyDescent="0.25">
      <c r="A449" s="122" t="s">
        <v>107</v>
      </c>
      <c r="B449" s="122" t="s">
        <v>108</v>
      </c>
      <c r="C449" s="78" t="s">
        <v>855</v>
      </c>
      <c r="D449" s="78" t="s">
        <v>1065</v>
      </c>
    </row>
    <row r="450" spans="1:4" x14ac:dyDescent="0.25">
      <c r="A450" s="122" t="s">
        <v>107</v>
      </c>
      <c r="B450" s="122" t="s">
        <v>108</v>
      </c>
      <c r="C450" s="78" t="s">
        <v>853</v>
      </c>
      <c r="D450" s="78" t="s">
        <v>854</v>
      </c>
    </row>
    <row r="451" spans="1:4" x14ac:dyDescent="0.25">
      <c r="A451" s="122" t="s">
        <v>107</v>
      </c>
      <c r="B451" s="122" t="s">
        <v>108</v>
      </c>
      <c r="C451" s="78" t="s">
        <v>856</v>
      </c>
      <c r="D451" s="78" t="s">
        <v>1066</v>
      </c>
    </row>
    <row r="452" spans="1:4" x14ac:dyDescent="0.25">
      <c r="A452" s="122" t="s">
        <v>107</v>
      </c>
      <c r="B452" s="122" t="s">
        <v>108</v>
      </c>
      <c r="C452" s="78" t="s">
        <v>857</v>
      </c>
      <c r="D452" s="77" t="s">
        <v>1224</v>
      </c>
    </row>
    <row r="453" spans="1:4" x14ac:dyDescent="0.25">
      <c r="A453" s="122" t="s">
        <v>1255</v>
      </c>
      <c r="B453" s="122" t="s">
        <v>108</v>
      </c>
      <c r="C453" s="78" t="s">
        <v>858</v>
      </c>
      <c r="D453" s="78" t="s">
        <v>1067</v>
      </c>
    </row>
    <row r="454" spans="1:4" x14ac:dyDescent="0.25">
      <c r="A454" s="122" t="s">
        <v>1255</v>
      </c>
      <c r="B454" s="122" t="s">
        <v>108</v>
      </c>
      <c r="C454" s="78" t="s">
        <v>859</v>
      </c>
      <c r="D454" s="78" t="s">
        <v>1068</v>
      </c>
    </row>
    <row r="455" spans="1:4" x14ac:dyDescent="0.25">
      <c r="A455" s="122" t="s">
        <v>1255</v>
      </c>
      <c r="B455" s="122" t="s">
        <v>108</v>
      </c>
      <c r="C455" s="78" t="s">
        <v>860</v>
      </c>
      <c r="D455" s="78" t="s">
        <v>1225</v>
      </c>
    </row>
    <row r="456" spans="1:4" x14ac:dyDescent="0.25">
      <c r="A456" s="122" t="s">
        <v>109</v>
      </c>
      <c r="B456" s="122" t="s">
        <v>108</v>
      </c>
      <c r="C456" s="78" t="s">
        <v>894</v>
      </c>
      <c r="D456" s="78" t="s">
        <v>895</v>
      </c>
    </row>
    <row r="457" spans="1:4" x14ac:dyDescent="0.25">
      <c r="A457" s="122" t="s">
        <v>109</v>
      </c>
      <c r="B457" s="122" t="s">
        <v>108</v>
      </c>
      <c r="C457" s="78" t="s">
        <v>896</v>
      </c>
      <c r="D457" s="78" t="s">
        <v>897</v>
      </c>
    </row>
    <row r="458" spans="1:4" x14ac:dyDescent="0.25">
      <c r="A458" s="122" t="s">
        <v>109</v>
      </c>
      <c r="B458" s="122" t="s">
        <v>108</v>
      </c>
      <c r="C458" s="78" t="s">
        <v>899</v>
      </c>
      <c r="D458" s="78" t="s">
        <v>900</v>
      </c>
    </row>
    <row r="459" spans="1:4" x14ac:dyDescent="0.25">
      <c r="A459" s="122" t="s">
        <v>109</v>
      </c>
      <c r="B459" s="122" t="s">
        <v>108</v>
      </c>
      <c r="C459" s="78" t="s">
        <v>898</v>
      </c>
      <c r="D459" s="78" t="s">
        <v>1069</v>
      </c>
    </row>
    <row r="460" spans="1:4" x14ac:dyDescent="0.25">
      <c r="A460" s="122" t="s">
        <v>110</v>
      </c>
      <c r="B460" s="122" t="s">
        <v>108</v>
      </c>
      <c r="C460" s="78" t="s">
        <v>867</v>
      </c>
      <c r="D460" s="78" t="s">
        <v>868</v>
      </c>
    </row>
    <row r="461" spans="1:4" x14ac:dyDescent="0.25">
      <c r="A461" s="122" t="s">
        <v>110</v>
      </c>
      <c r="B461" s="122" t="s">
        <v>108</v>
      </c>
      <c r="C461" s="78" t="s">
        <v>861</v>
      </c>
      <c r="D461" s="78" t="s">
        <v>862</v>
      </c>
    </row>
    <row r="462" spans="1:4" x14ac:dyDescent="0.25">
      <c r="A462" s="122" t="s">
        <v>110</v>
      </c>
      <c r="B462" s="122" t="s">
        <v>108</v>
      </c>
      <c r="C462" s="78" t="s">
        <v>865</v>
      </c>
      <c r="D462" s="78" t="s">
        <v>866</v>
      </c>
    </row>
    <row r="463" spans="1:4" x14ac:dyDescent="0.25">
      <c r="A463" s="122" t="s">
        <v>110</v>
      </c>
      <c r="B463" s="122" t="s">
        <v>108</v>
      </c>
      <c r="C463" s="78" t="s">
        <v>863</v>
      </c>
      <c r="D463" s="78" t="s">
        <v>864</v>
      </c>
    </row>
    <row r="464" spans="1:4" x14ac:dyDescent="0.25">
      <c r="A464" s="122" t="s">
        <v>110</v>
      </c>
      <c r="B464" s="122" t="s">
        <v>108</v>
      </c>
      <c r="C464" s="78" t="s">
        <v>869</v>
      </c>
      <c r="D464" s="78" t="s">
        <v>870</v>
      </c>
    </row>
    <row r="465" spans="1:4" x14ac:dyDescent="0.25">
      <c r="A465" s="122" t="s">
        <v>112</v>
      </c>
      <c r="B465" s="122" t="s">
        <v>108</v>
      </c>
      <c r="C465" s="78" t="s">
        <v>872</v>
      </c>
      <c r="D465" s="77" t="s">
        <v>873</v>
      </c>
    </row>
    <row r="466" spans="1:4" x14ac:dyDescent="0.25">
      <c r="A466" s="122" t="s">
        <v>112</v>
      </c>
      <c r="B466" s="122" t="s">
        <v>108</v>
      </c>
      <c r="C466" s="78" t="s">
        <v>871</v>
      </c>
      <c r="D466" s="78" t="s">
        <v>1190</v>
      </c>
    </row>
    <row r="467" spans="1:4" x14ac:dyDescent="0.25">
      <c r="A467" s="122" t="s">
        <v>112</v>
      </c>
      <c r="B467" s="122" t="s">
        <v>108</v>
      </c>
      <c r="C467" s="78" t="s">
        <v>874</v>
      </c>
      <c r="D467" s="78" t="s">
        <v>875</v>
      </c>
    </row>
    <row r="468" spans="1:4" x14ac:dyDescent="0.25">
      <c r="A468" s="122" t="s">
        <v>112</v>
      </c>
      <c r="B468" s="122" t="s">
        <v>108</v>
      </c>
      <c r="C468" s="78" t="s">
        <v>876</v>
      </c>
      <c r="D468" s="78" t="s">
        <v>1191</v>
      </c>
    </row>
    <row r="469" spans="1:4" x14ac:dyDescent="0.25">
      <c r="A469" s="122" t="s">
        <v>888</v>
      </c>
      <c r="B469" s="122" t="s">
        <v>108</v>
      </c>
      <c r="C469" s="78" t="s">
        <v>889</v>
      </c>
      <c r="D469" s="78" t="s">
        <v>890</v>
      </c>
    </row>
    <row r="470" spans="1:4" x14ac:dyDescent="0.25">
      <c r="A470" s="122" t="s">
        <v>888</v>
      </c>
      <c r="B470" s="122" t="s">
        <v>108</v>
      </c>
      <c r="C470" s="78" t="s">
        <v>891</v>
      </c>
      <c r="D470" s="78" t="s">
        <v>1070</v>
      </c>
    </row>
    <row r="471" spans="1:4" x14ac:dyDescent="0.25">
      <c r="A471" s="122" t="s">
        <v>888</v>
      </c>
      <c r="B471" s="122" t="s">
        <v>108</v>
      </c>
      <c r="C471" s="78" t="s">
        <v>892</v>
      </c>
      <c r="D471" s="78" t="s">
        <v>893</v>
      </c>
    </row>
    <row r="472" spans="1:4" x14ac:dyDescent="0.25">
      <c r="A472" s="122" t="s">
        <v>114</v>
      </c>
      <c r="B472" s="122" t="s">
        <v>108</v>
      </c>
      <c r="C472" s="78" t="s">
        <v>878</v>
      </c>
      <c r="D472" s="78" t="s">
        <v>879</v>
      </c>
    </row>
    <row r="473" spans="1:4" x14ac:dyDescent="0.25">
      <c r="A473" s="122" t="s">
        <v>114</v>
      </c>
      <c r="B473" s="122" t="s">
        <v>108</v>
      </c>
      <c r="C473" s="78" t="s">
        <v>877</v>
      </c>
      <c r="D473" s="78" t="s">
        <v>1071</v>
      </c>
    </row>
    <row r="474" spans="1:4" x14ac:dyDescent="0.25">
      <c r="A474" s="122" t="s">
        <v>115</v>
      </c>
      <c r="B474" s="122" t="s">
        <v>108</v>
      </c>
      <c r="C474" s="78" t="s">
        <v>885</v>
      </c>
      <c r="D474" s="78" t="s">
        <v>886</v>
      </c>
    </row>
    <row r="475" spans="1:4" x14ac:dyDescent="0.25">
      <c r="A475" s="122" t="s">
        <v>115</v>
      </c>
      <c r="B475" s="122" t="s">
        <v>108</v>
      </c>
      <c r="C475" s="78" t="s">
        <v>883</v>
      </c>
      <c r="D475" s="79" t="s">
        <v>884</v>
      </c>
    </row>
    <row r="476" spans="1:4" x14ac:dyDescent="0.25">
      <c r="A476" s="122" t="s">
        <v>115</v>
      </c>
      <c r="B476" s="122" t="s">
        <v>108</v>
      </c>
      <c r="C476" s="78" t="s">
        <v>887</v>
      </c>
      <c r="D476" s="79" t="s">
        <v>1110</v>
      </c>
    </row>
    <row r="477" spans="1:4" x14ac:dyDescent="0.25">
      <c r="A477" s="122" t="s">
        <v>115</v>
      </c>
      <c r="B477" s="122" t="s">
        <v>108</v>
      </c>
      <c r="C477" s="78" t="s">
        <v>882</v>
      </c>
      <c r="D477" s="78" t="s">
        <v>665</v>
      </c>
    </row>
    <row r="478" spans="1:4" x14ac:dyDescent="0.25">
      <c r="A478" s="122" t="s">
        <v>115</v>
      </c>
      <c r="B478" s="122" t="s">
        <v>108</v>
      </c>
      <c r="C478" s="78" t="s">
        <v>880</v>
      </c>
      <c r="D478" s="78" t="s">
        <v>881</v>
      </c>
    </row>
    <row r="479" spans="1:4" x14ac:dyDescent="0.25">
      <c r="A479" s="123" t="s">
        <v>119</v>
      </c>
      <c r="B479" s="122" t="s">
        <v>108</v>
      </c>
      <c r="C479" s="124" t="s">
        <v>910</v>
      </c>
      <c r="D479" s="76" t="s">
        <v>1111</v>
      </c>
    </row>
    <row r="480" spans="1:4" x14ac:dyDescent="0.25">
      <c r="A480" s="123" t="s">
        <v>119</v>
      </c>
      <c r="B480" s="122" t="s">
        <v>108</v>
      </c>
      <c r="C480" s="124" t="s">
        <v>913</v>
      </c>
      <c r="D480" s="76" t="s">
        <v>1226</v>
      </c>
    </row>
    <row r="481" spans="1:4" x14ac:dyDescent="0.25">
      <c r="A481" s="123" t="s">
        <v>119</v>
      </c>
      <c r="B481" s="122" t="s">
        <v>108</v>
      </c>
      <c r="C481" s="124" t="s">
        <v>912</v>
      </c>
      <c r="D481" s="76" t="s">
        <v>1158</v>
      </c>
    </row>
    <row r="482" spans="1:4" x14ac:dyDescent="0.25">
      <c r="A482" s="123" t="s">
        <v>119</v>
      </c>
      <c r="B482" s="122" t="s">
        <v>108</v>
      </c>
      <c r="C482" s="124" t="s">
        <v>911</v>
      </c>
      <c r="D482" s="76" t="s">
        <v>1112</v>
      </c>
    </row>
    <row r="483" spans="1:4" x14ac:dyDescent="0.25">
      <c r="A483" s="122" t="s">
        <v>116</v>
      </c>
      <c r="B483" s="122" t="s">
        <v>108</v>
      </c>
      <c r="C483" s="125" t="s">
        <v>903</v>
      </c>
      <c r="D483" s="80" t="s">
        <v>904</v>
      </c>
    </row>
    <row r="484" spans="1:4" x14ac:dyDescent="0.25">
      <c r="A484" s="122" t="s">
        <v>116</v>
      </c>
      <c r="B484" s="122" t="s">
        <v>108</v>
      </c>
      <c r="C484" s="125" t="s">
        <v>907</v>
      </c>
      <c r="D484" s="80" t="s">
        <v>902</v>
      </c>
    </row>
    <row r="485" spans="1:4" x14ac:dyDescent="0.25">
      <c r="A485" s="122" t="s">
        <v>116</v>
      </c>
      <c r="B485" s="122" t="s">
        <v>108</v>
      </c>
      <c r="C485" s="125" t="s">
        <v>909</v>
      </c>
      <c r="D485" s="80" t="s">
        <v>1072</v>
      </c>
    </row>
    <row r="486" spans="1:4" x14ac:dyDescent="0.25">
      <c r="A486" s="122" t="s">
        <v>116</v>
      </c>
      <c r="B486" s="122" t="s">
        <v>108</v>
      </c>
      <c r="C486" s="125" t="s">
        <v>901</v>
      </c>
      <c r="D486" s="80" t="s">
        <v>908</v>
      </c>
    </row>
    <row r="487" spans="1:4" x14ac:dyDescent="0.25">
      <c r="A487" s="122" t="s">
        <v>116</v>
      </c>
      <c r="B487" s="122" t="s">
        <v>108</v>
      </c>
      <c r="C487" s="125" t="s">
        <v>905</v>
      </c>
      <c r="D487" s="80" t="s">
        <v>906</v>
      </c>
    </row>
    <row r="488" spans="1:4" x14ac:dyDescent="0.25">
      <c r="A488" s="91" t="s">
        <v>141</v>
      </c>
      <c r="B488" s="127" t="s">
        <v>124</v>
      </c>
      <c r="C488" s="91" t="s">
        <v>268</v>
      </c>
      <c r="D488" s="91" t="s">
        <v>1010</v>
      </c>
    </row>
    <row r="489" spans="1:4" x14ac:dyDescent="0.25">
      <c r="A489" s="91" t="s">
        <v>141</v>
      </c>
      <c r="B489" s="127" t="s">
        <v>124</v>
      </c>
      <c r="C489" s="91" t="s">
        <v>270</v>
      </c>
      <c r="D489" s="91" t="s">
        <v>1011</v>
      </c>
    </row>
    <row r="490" spans="1:4" x14ac:dyDescent="0.25">
      <c r="A490" s="91" t="s">
        <v>141</v>
      </c>
      <c r="B490" s="127" t="s">
        <v>124</v>
      </c>
      <c r="C490" s="91" t="s">
        <v>267</v>
      </c>
      <c r="D490" s="91" t="s">
        <v>1012</v>
      </c>
    </row>
    <row r="491" spans="1:4" x14ac:dyDescent="0.25">
      <c r="A491" s="91" t="s">
        <v>141</v>
      </c>
      <c r="B491" s="127" t="s">
        <v>124</v>
      </c>
      <c r="C491" s="91" t="s">
        <v>269</v>
      </c>
      <c r="D491" s="91" t="s">
        <v>1013</v>
      </c>
    </row>
    <row r="492" spans="1:4" x14ac:dyDescent="0.25">
      <c r="A492" s="70" t="s">
        <v>77</v>
      </c>
      <c r="B492" s="127" t="s">
        <v>124</v>
      </c>
      <c r="C492" s="64" t="s">
        <v>684</v>
      </c>
      <c r="D492" s="64" t="s">
        <v>685</v>
      </c>
    </row>
    <row r="493" spans="1:4" x14ac:dyDescent="0.25">
      <c r="A493" s="133" t="s">
        <v>77</v>
      </c>
      <c r="B493" s="135" t="s">
        <v>124</v>
      </c>
      <c r="C493" s="137" t="s">
        <v>686</v>
      </c>
      <c r="D493" s="137" t="s">
        <v>687</v>
      </c>
    </row>
    <row r="494" spans="1:4" x14ac:dyDescent="0.25">
      <c r="A494" s="127" t="s">
        <v>123</v>
      </c>
      <c r="B494" s="127" t="s">
        <v>124</v>
      </c>
      <c r="C494" s="127" t="s">
        <v>929</v>
      </c>
      <c r="D494" s="81" t="s">
        <v>1073</v>
      </c>
    </row>
    <row r="495" spans="1:4" x14ac:dyDescent="0.25">
      <c r="A495" s="127" t="s">
        <v>123</v>
      </c>
      <c r="B495" s="127" t="s">
        <v>124</v>
      </c>
      <c r="C495" s="127" t="s">
        <v>934</v>
      </c>
      <c r="D495" s="81" t="s">
        <v>935</v>
      </c>
    </row>
    <row r="496" spans="1:4" x14ac:dyDescent="0.25">
      <c r="A496" s="127" t="s">
        <v>123</v>
      </c>
      <c r="B496" s="127" t="s">
        <v>124</v>
      </c>
      <c r="C496" s="127" t="s">
        <v>932</v>
      </c>
      <c r="D496" s="81" t="s">
        <v>1113</v>
      </c>
    </row>
    <row r="497" spans="1:4" x14ac:dyDescent="0.25">
      <c r="A497" s="127" t="s">
        <v>123</v>
      </c>
      <c r="B497" s="127" t="s">
        <v>124</v>
      </c>
      <c r="C497" s="127" t="s">
        <v>930</v>
      </c>
      <c r="D497" s="81" t="s">
        <v>931</v>
      </c>
    </row>
    <row r="498" spans="1:4" x14ac:dyDescent="0.25">
      <c r="A498" s="127" t="s">
        <v>123</v>
      </c>
      <c r="B498" s="127" t="s">
        <v>124</v>
      </c>
      <c r="C498" s="127" t="s">
        <v>933</v>
      </c>
      <c r="D498" s="81" t="s">
        <v>499</v>
      </c>
    </row>
    <row r="499" spans="1:4" x14ac:dyDescent="0.25">
      <c r="A499" s="127" t="s">
        <v>127</v>
      </c>
      <c r="B499" s="127" t="s">
        <v>124</v>
      </c>
      <c r="C499" s="127" t="s">
        <v>924</v>
      </c>
      <c r="D499" s="81" t="s">
        <v>1227</v>
      </c>
    </row>
    <row r="500" spans="1:4" x14ac:dyDescent="0.25">
      <c r="A500" s="127" t="s">
        <v>127</v>
      </c>
      <c r="B500" s="127" t="s">
        <v>124</v>
      </c>
      <c r="C500" s="127" t="s">
        <v>922</v>
      </c>
      <c r="D500" s="81" t="s">
        <v>1228</v>
      </c>
    </row>
    <row r="501" spans="1:4" x14ac:dyDescent="0.25">
      <c r="A501" s="127" t="s">
        <v>127</v>
      </c>
      <c r="B501" s="127" t="s">
        <v>124</v>
      </c>
      <c r="C501" s="127" t="s">
        <v>928</v>
      </c>
      <c r="D501" s="81" t="s">
        <v>1229</v>
      </c>
    </row>
    <row r="502" spans="1:4" x14ac:dyDescent="0.25">
      <c r="A502" s="127" t="s">
        <v>127</v>
      </c>
      <c r="B502" s="127" t="s">
        <v>124</v>
      </c>
      <c r="C502" s="127" t="s">
        <v>1159</v>
      </c>
      <c r="D502" s="81" t="s">
        <v>1230</v>
      </c>
    </row>
    <row r="503" spans="1:4" x14ac:dyDescent="0.25">
      <c r="A503" s="127" t="s">
        <v>127</v>
      </c>
      <c r="B503" s="127" t="s">
        <v>124</v>
      </c>
      <c r="C503" s="127" t="s">
        <v>923</v>
      </c>
      <c r="D503" s="81" t="s">
        <v>926</v>
      </c>
    </row>
    <row r="504" spans="1:4" x14ac:dyDescent="0.25">
      <c r="A504" s="127" t="s">
        <v>127</v>
      </c>
      <c r="B504" s="127" t="s">
        <v>124</v>
      </c>
      <c r="C504" s="127" t="s">
        <v>927</v>
      </c>
      <c r="D504" s="81" t="s">
        <v>806</v>
      </c>
    </row>
    <row r="505" spans="1:4" x14ac:dyDescent="0.25">
      <c r="A505" s="127" t="s">
        <v>127</v>
      </c>
      <c r="B505" s="127" t="s">
        <v>124</v>
      </c>
      <c r="C505" s="127" t="s">
        <v>925</v>
      </c>
      <c r="D505" s="81" t="s">
        <v>1074</v>
      </c>
    </row>
    <row r="506" spans="1:4" x14ac:dyDescent="0.25">
      <c r="A506" s="127" t="s">
        <v>952</v>
      </c>
      <c r="B506" s="127" t="s">
        <v>124</v>
      </c>
      <c r="C506" s="127" t="s">
        <v>957</v>
      </c>
      <c r="D506" s="81" t="s">
        <v>958</v>
      </c>
    </row>
    <row r="507" spans="1:4" x14ac:dyDescent="0.25">
      <c r="A507" s="127" t="s">
        <v>952</v>
      </c>
      <c r="B507" s="127" t="s">
        <v>124</v>
      </c>
      <c r="C507" s="127" t="s">
        <v>955</v>
      </c>
      <c r="D507" s="81" t="s">
        <v>956</v>
      </c>
    </row>
    <row r="508" spans="1:4" x14ac:dyDescent="0.25">
      <c r="A508" s="127" t="s">
        <v>952</v>
      </c>
      <c r="B508" s="127" t="s">
        <v>124</v>
      </c>
      <c r="C508" s="127" t="s">
        <v>953</v>
      </c>
      <c r="D508" s="81" t="s">
        <v>954</v>
      </c>
    </row>
    <row r="509" spans="1:4" x14ac:dyDescent="0.25">
      <c r="A509" s="127" t="s">
        <v>952</v>
      </c>
      <c r="B509" s="127" t="s">
        <v>124</v>
      </c>
      <c r="C509" s="127" t="s">
        <v>959</v>
      </c>
      <c r="D509" s="81" t="s">
        <v>960</v>
      </c>
    </row>
    <row r="510" spans="1:4" x14ac:dyDescent="0.25">
      <c r="A510" s="127" t="s">
        <v>952</v>
      </c>
      <c r="B510" s="127" t="s">
        <v>124</v>
      </c>
      <c r="C510" s="127" t="s">
        <v>962</v>
      </c>
      <c r="D510" s="81" t="s">
        <v>1075</v>
      </c>
    </row>
    <row r="511" spans="1:4" x14ac:dyDescent="0.25">
      <c r="A511" s="127" t="s">
        <v>952</v>
      </c>
      <c r="B511" s="127" t="s">
        <v>124</v>
      </c>
      <c r="C511" s="127" t="s">
        <v>961</v>
      </c>
      <c r="D511" s="81" t="s">
        <v>1076</v>
      </c>
    </row>
    <row r="512" spans="1:4" x14ac:dyDescent="0.25">
      <c r="A512" s="127" t="s">
        <v>129</v>
      </c>
      <c r="B512" s="127" t="s">
        <v>124</v>
      </c>
      <c r="C512" s="127" t="s">
        <v>963</v>
      </c>
      <c r="D512" s="81" t="s">
        <v>1077</v>
      </c>
    </row>
    <row r="513" spans="1:4" x14ac:dyDescent="0.25">
      <c r="A513" s="127" t="s">
        <v>129</v>
      </c>
      <c r="B513" s="127" t="s">
        <v>124</v>
      </c>
      <c r="C513" s="127" t="s">
        <v>968</v>
      </c>
      <c r="D513" s="81" t="s">
        <v>969</v>
      </c>
    </row>
    <row r="514" spans="1:4" x14ac:dyDescent="0.25">
      <c r="A514" s="127" t="s">
        <v>129</v>
      </c>
      <c r="B514" s="127" t="s">
        <v>124</v>
      </c>
      <c r="C514" s="127" t="s">
        <v>966</v>
      </c>
      <c r="D514" s="81" t="s">
        <v>967</v>
      </c>
    </row>
    <row r="515" spans="1:4" x14ac:dyDescent="0.25">
      <c r="A515" s="127" t="s">
        <v>129</v>
      </c>
      <c r="B515" s="127" t="s">
        <v>124</v>
      </c>
      <c r="C515" s="127" t="s">
        <v>964</v>
      </c>
      <c r="D515" s="81" t="s">
        <v>965</v>
      </c>
    </row>
    <row r="516" spans="1:4" x14ac:dyDescent="0.25">
      <c r="A516" s="127" t="s">
        <v>130</v>
      </c>
      <c r="B516" s="127" t="s">
        <v>124</v>
      </c>
      <c r="C516" s="127" t="s">
        <v>918</v>
      </c>
      <c r="D516" s="81" t="s">
        <v>787</v>
      </c>
    </row>
    <row r="517" spans="1:4" x14ac:dyDescent="0.25">
      <c r="A517" s="127" t="s">
        <v>130</v>
      </c>
      <c r="B517" s="127" t="s">
        <v>124</v>
      </c>
      <c r="C517" s="127" t="s">
        <v>920</v>
      </c>
      <c r="D517" s="81" t="s">
        <v>1114</v>
      </c>
    </row>
    <row r="518" spans="1:4" x14ac:dyDescent="0.25">
      <c r="A518" s="127" t="s">
        <v>130</v>
      </c>
      <c r="B518" s="127" t="s">
        <v>124</v>
      </c>
      <c r="C518" s="127" t="s">
        <v>917</v>
      </c>
      <c r="D518" s="81" t="s">
        <v>1256</v>
      </c>
    </row>
    <row r="519" spans="1:4" x14ac:dyDescent="0.25">
      <c r="A519" s="127" t="s">
        <v>130</v>
      </c>
      <c r="B519" s="127" t="s">
        <v>124</v>
      </c>
      <c r="C519" s="127" t="s">
        <v>919</v>
      </c>
      <c r="D519" s="81" t="s">
        <v>1257</v>
      </c>
    </row>
    <row r="520" spans="1:4" x14ac:dyDescent="0.25">
      <c r="A520" s="127" t="s">
        <v>130</v>
      </c>
      <c r="B520" s="127" t="s">
        <v>124</v>
      </c>
      <c r="C520" s="127" t="s">
        <v>921</v>
      </c>
      <c r="D520" s="81" t="s">
        <v>1258</v>
      </c>
    </row>
    <row r="521" spans="1:4" x14ac:dyDescent="0.25">
      <c r="A521" s="127" t="s">
        <v>126</v>
      </c>
      <c r="B521" s="127" t="s">
        <v>124</v>
      </c>
      <c r="C521" s="127" t="s">
        <v>916</v>
      </c>
      <c r="D521" s="81" t="s">
        <v>842</v>
      </c>
    </row>
    <row r="522" spans="1:4" x14ac:dyDescent="0.25">
      <c r="A522" s="127" t="s">
        <v>126</v>
      </c>
      <c r="B522" s="127" t="s">
        <v>124</v>
      </c>
      <c r="C522" s="127" t="s">
        <v>914</v>
      </c>
      <c r="D522" s="81" t="s">
        <v>915</v>
      </c>
    </row>
    <row r="523" spans="1:4" x14ac:dyDescent="0.25">
      <c r="A523" s="127" t="s">
        <v>136</v>
      </c>
      <c r="B523" s="127" t="s">
        <v>124</v>
      </c>
      <c r="C523" s="127" t="s">
        <v>979</v>
      </c>
      <c r="D523" s="81" t="s">
        <v>980</v>
      </c>
    </row>
    <row r="524" spans="1:4" x14ac:dyDescent="0.25">
      <c r="A524" s="127" t="s">
        <v>136</v>
      </c>
      <c r="B524" s="127" t="s">
        <v>124</v>
      </c>
      <c r="C524" s="127" t="s">
        <v>985</v>
      </c>
      <c r="D524" s="81" t="s">
        <v>986</v>
      </c>
    </row>
    <row r="525" spans="1:4" x14ac:dyDescent="0.25">
      <c r="A525" s="127" t="s">
        <v>136</v>
      </c>
      <c r="B525" s="127" t="s">
        <v>124</v>
      </c>
      <c r="C525" s="127" t="s">
        <v>990</v>
      </c>
      <c r="D525" s="81" t="s">
        <v>991</v>
      </c>
    </row>
    <row r="526" spans="1:4" x14ac:dyDescent="0.25">
      <c r="A526" s="127" t="s">
        <v>136</v>
      </c>
      <c r="B526" s="127" t="s">
        <v>124</v>
      </c>
      <c r="C526" s="127" t="s">
        <v>982</v>
      </c>
      <c r="D526" s="81" t="s">
        <v>1231</v>
      </c>
    </row>
    <row r="527" spans="1:4" x14ac:dyDescent="0.25">
      <c r="A527" s="127" t="s">
        <v>136</v>
      </c>
      <c r="B527" s="127" t="s">
        <v>124</v>
      </c>
      <c r="C527" s="127" t="s">
        <v>987</v>
      </c>
      <c r="D527" s="81" t="s">
        <v>988</v>
      </c>
    </row>
    <row r="528" spans="1:4" x14ac:dyDescent="0.25">
      <c r="A528" s="127" t="s">
        <v>136</v>
      </c>
      <c r="B528" s="127" t="s">
        <v>124</v>
      </c>
      <c r="C528" s="127" t="s">
        <v>981</v>
      </c>
      <c r="D528" s="81" t="s">
        <v>1298</v>
      </c>
    </row>
    <row r="529" spans="1:4" x14ac:dyDescent="0.25">
      <c r="A529" s="127" t="s">
        <v>136</v>
      </c>
      <c r="B529" s="127" t="s">
        <v>124</v>
      </c>
      <c r="C529" s="127" t="s">
        <v>989</v>
      </c>
      <c r="D529" s="81" t="s">
        <v>1232</v>
      </c>
    </row>
    <row r="530" spans="1:4" x14ac:dyDescent="0.25">
      <c r="A530" s="127" t="s">
        <v>136</v>
      </c>
      <c r="B530" s="127" t="s">
        <v>124</v>
      </c>
      <c r="C530" s="127" t="s">
        <v>983</v>
      </c>
      <c r="D530" s="81" t="s">
        <v>984</v>
      </c>
    </row>
    <row r="531" spans="1:4" x14ac:dyDescent="0.25">
      <c r="A531" s="127" t="s">
        <v>1259</v>
      </c>
      <c r="B531" s="127" t="s">
        <v>124</v>
      </c>
      <c r="C531" s="127" t="s">
        <v>975</v>
      </c>
      <c r="D531" s="81" t="s">
        <v>976</v>
      </c>
    </row>
    <row r="532" spans="1:4" x14ac:dyDescent="0.25">
      <c r="A532" s="127" t="s">
        <v>1259</v>
      </c>
      <c r="B532" s="127" t="s">
        <v>124</v>
      </c>
      <c r="C532" s="127" t="s">
        <v>978</v>
      </c>
      <c r="D532" s="81" t="s">
        <v>1260</v>
      </c>
    </row>
    <row r="533" spans="1:4" x14ac:dyDescent="0.25">
      <c r="A533" s="127" t="s">
        <v>1259</v>
      </c>
      <c r="B533" s="127" t="s">
        <v>124</v>
      </c>
      <c r="C533" s="127" t="s">
        <v>977</v>
      </c>
      <c r="D533" s="81" t="s">
        <v>1115</v>
      </c>
    </row>
    <row r="534" spans="1:4" x14ac:dyDescent="0.25">
      <c r="A534" s="127" t="s">
        <v>135</v>
      </c>
      <c r="B534" s="127" t="s">
        <v>124</v>
      </c>
      <c r="C534" s="127" t="s">
        <v>973</v>
      </c>
      <c r="D534" s="81" t="s">
        <v>974</v>
      </c>
    </row>
    <row r="535" spans="1:4" x14ac:dyDescent="0.25">
      <c r="A535" s="127" t="s">
        <v>135</v>
      </c>
      <c r="B535" s="127" t="s">
        <v>124</v>
      </c>
      <c r="C535" s="127" t="s">
        <v>970</v>
      </c>
      <c r="D535" s="81" t="s">
        <v>1116</v>
      </c>
    </row>
    <row r="536" spans="1:4" x14ac:dyDescent="0.25">
      <c r="A536" s="127" t="s">
        <v>135</v>
      </c>
      <c r="B536" s="127" t="s">
        <v>124</v>
      </c>
      <c r="C536" s="127" t="s">
        <v>971</v>
      </c>
      <c r="D536" s="81" t="s">
        <v>972</v>
      </c>
    </row>
    <row r="537" spans="1:4" x14ac:dyDescent="0.25">
      <c r="A537" s="127" t="s">
        <v>135</v>
      </c>
      <c r="B537" s="127" t="s">
        <v>124</v>
      </c>
      <c r="C537" s="127" t="s">
        <v>1161</v>
      </c>
      <c r="D537" s="81" t="s">
        <v>1299</v>
      </c>
    </row>
    <row r="538" spans="1:4" x14ac:dyDescent="0.25">
      <c r="A538" s="127" t="s">
        <v>132</v>
      </c>
      <c r="B538" s="127" t="s">
        <v>124</v>
      </c>
      <c r="C538" s="127" t="s">
        <v>945</v>
      </c>
      <c r="D538" s="81" t="s">
        <v>946</v>
      </c>
    </row>
    <row r="539" spans="1:4" x14ac:dyDescent="0.25">
      <c r="A539" s="127" t="s">
        <v>132</v>
      </c>
      <c r="B539" s="127" t="s">
        <v>124</v>
      </c>
      <c r="C539" s="127" t="s">
        <v>947</v>
      </c>
      <c r="D539" s="81" t="s">
        <v>948</v>
      </c>
    </row>
    <row r="540" spans="1:4" x14ac:dyDescent="0.25">
      <c r="A540" s="127" t="s">
        <v>132</v>
      </c>
      <c r="B540" s="127" t="s">
        <v>124</v>
      </c>
      <c r="C540" s="127" t="s">
        <v>949</v>
      </c>
      <c r="D540" s="81" t="s">
        <v>950</v>
      </c>
    </row>
    <row r="541" spans="1:4" x14ac:dyDescent="0.25">
      <c r="A541" s="127" t="s">
        <v>132</v>
      </c>
      <c r="B541" s="127" t="s">
        <v>124</v>
      </c>
      <c r="C541" s="127" t="s">
        <v>951</v>
      </c>
      <c r="D541" s="81" t="s">
        <v>1300</v>
      </c>
    </row>
    <row r="542" spans="1:4" x14ac:dyDescent="0.25">
      <c r="A542" s="127" t="s">
        <v>134</v>
      </c>
      <c r="B542" s="127" t="s">
        <v>124</v>
      </c>
      <c r="C542" s="127" t="s">
        <v>940</v>
      </c>
      <c r="D542" s="81" t="s">
        <v>941</v>
      </c>
    </row>
    <row r="543" spans="1:4" x14ac:dyDescent="0.25">
      <c r="A543" s="127" t="s">
        <v>134</v>
      </c>
      <c r="B543" s="127" t="s">
        <v>124</v>
      </c>
      <c r="C543" s="127" t="s">
        <v>938</v>
      </c>
      <c r="D543" s="81" t="s">
        <v>939</v>
      </c>
    </row>
    <row r="544" spans="1:4" x14ac:dyDescent="0.25">
      <c r="A544" s="127" t="s">
        <v>134</v>
      </c>
      <c r="B544" s="127" t="s">
        <v>124</v>
      </c>
      <c r="C544" s="127" t="s">
        <v>936</v>
      </c>
      <c r="D544" s="81" t="s">
        <v>937</v>
      </c>
    </row>
    <row r="545" spans="1:4" x14ac:dyDescent="0.25">
      <c r="A545" s="127" t="s">
        <v>134</v>
      </c>
      <c r="B545" s="127" t="s">
        <v>124</v>
      </c>
      <c r="C545" s="127" t="s">
        <v>943</v>
      </c>
      <c r="D545" s="81" t="s">
        <v>944</v>
      </c>
    </row>
    <row r="546" spans="1:4" x14ac:dyDescent="0.25">
      <c r="A546" s="127" t="s">
        <v>134</v>
      </c>
      <c r="B546" s="127" t="s">
        <v>124</v>
      </c>
      <c r="C546" s="127" t="s">
        <v>942</v>
      </c>
      <c r="D546" s="81" t="s">
        <v>1078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2020-01-29T16:26:55Z</dcterms:modified>
</cp:coreProperties>
</file>