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JAN'20\bm30\"/>
    </mc:Choice>
  </mc:AlternateContent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Wise'!$A$3:$Q$126</definedName>
    <definedName name="_xlnm._FilterDatabase" localSheetId="4" hidden="1">DSR!$A$3:$P$534</definedName>
    <definedName name="_xlnm._FilterDatabase" localSheetId="5" hidden="1">Sheet1!$A$1:$D$1</definedName>
    <definedName name="_xlnm._FilterDatabase" localSheetId="3" hidden="1">'Zone Wise'!$B$3:$P$54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3" i="11" l="1"/>
  <c r="M533" i="11" s="1"/>
  <c r="J533" i="11"/>
  <c r="L533" i="11" s="1"/>
  <c r="N533" i="11" l="1"/>
  <c r="G534" i="11"/>
  <c r="F534" i="11"/>
  <c r="K531" i="11" l="1"/>
  <c r="J531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13" i="6" l="1"/>
  <c r="N2" i="6"/>
  <c r="H125" i="5" l="1"/>
  <c r="M125" i="5"/>
  <c r="K125" i="5"/>
  <c r="C13" i="6"/>
  <c r="K13" i="6" s="1"/>
  <c r="B12" i="6"/>
  <c r="M4" i="5"/>
  <c r="E13" i="6" l="1"/>
  <c r="I13" i="6"/>
  <c r="J13" i="6" s="1"/>
  <c r="G13" i="6"/>
  <c r="H13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M32" i="7"/>
  <c r="H66" i="5"/>
  <c r="M31" i="7"/>
  <c r="C12" i="6"/>
  <c r="K12" i="6" s="1"/>
  <c r="I125" i="5"/>
  <c r="P125" i="5"/>
  <c r="Q125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6" i="5"/>
  <c r="M126" i="5" s="1"/>
  <c r="J126" i="5"/>
  <c r="K126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M53" i="7"/>
  <c r="P104" i="5"/>
  <c r="Q104" i="5" s="1"/>
  <c r="I104" i="5"/>
  <c r="I100" i="5"/>
  <c r="P100" i="5"/>
  <c r="Q100" i="5" s="1"/>
  <c r="I96" i="5"/>
  <c r="P96" i="5"/>
  <c r="Q96" i="5" s="1"/>
  <c r="M48" i="7"/>
  <c r="P94" i="5"/>
  <c r="Q94" i="5" s="1"/>
  <c r="I94" i="5"/>
  <c r="M46" i="7"/>
  <c r="M44" i="7"/>
  <c r="P87" i="5"/>
  <c r="Q87" i="5" s="1"/>
  <c r="I87" i="5"/>
  <c r="M43" i="7"/>
  <c r="P83" i="5"/>
  <c r="Q83" i="5" s="1"/>
  <c r="I83" i="5"/>
  <c r="M40" i="7"/>
  <c r="P79" i="5"/>
  <c r="Q79" i="5" s="1"/>
  <c r="I79" i="5"/>
  <c r="I75" i="5"/>
  <c r="P75" i="5"/>
  <c r="Q75" i="5" s="1"/>
  <c r="M37" i="7"/>
  <c r="B9" i="6"/>
  <c r="K9" i="6" s="1"/>
  <c r="I72" i="5"/>
  <c r="P72" i="5"/>
  <c r="Q72" i="5" s="1"/>
  <c r="I68" i="5"/>
  <c r="P68" i="5"/>
  <c r="Q68" i="5" s="1"/>
  <c r="M34" i="7"/>
  <c r="P65" i="5"/>
  <c r="Q65" i="5" s="1"/>
  <c r="I65" i="5"/>
  <c r="B8" i="6"/>
  <c r="K8" i="6" s="1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M52" i="7"/>
  <c r="P103" i="5"/>
  <c r="Q103" i="5" s="1"/>
  <c r="I103" i="5"/>
  <c r="I101" i="5"/>
  <c r="P101" i="5"/>
  <c r="Q101" i="5" s="1"/>
  <c r="M50" i="7"/>
  <c r="P99" i="5"/>
  <c r="Q99" i="5" s="1"/>
  <c r="I99" i="5"/>
  <c r="M49" i="7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M42" i="7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M38" i="7"/>
  <c r="P74" i="5"/>
  <c r="Q74" i="5" s="1"/>
  <c r="I74" i="5"/>
  <c r="M41" i="7"/>
  <c r="I73" i="5"/>
  <c r="P73" i="5"/>
  <c r="Q73" i="5" s="1"/>
  <c r="I71" i="5"/>
  <c r="P71" i="5"/>
  <c r="Q71" i="5" s="1"/>
  <c r="I69" i="5"/>
  <c r="P69" i="5"/>
  <c r="Q69" i="5" s="1"/>
  <c r="M35" i="7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B11" i="6"/>
  <c r="K11" i="6" s="1"/>
  <c r="M51" i="7"/>
  <c r="I102" i="5"/>
  <c r="P102" i="5"/>
  <c r="Q102" i="5" s="1"/>
  <c r="I98" i="5"/>
  <c r="P98" i="5"/>
  <c r="Q98" i="5" s="1"/>
  <c r="M47" i="7"/>
  <c r="P92" i="5"/>
  <c r="Q92" i="5" s="1"/>
  <c r="I92" i="5"/>
  <c r="M45" i="7"/>
  <c r="B10" i="6"/>
  <c r="K10" i="6" s="1"/>
  <c r="I89" i="5"/>
  <c r="P89" i="5"/>
  <c r="Q89" i="5" s="1"/>
  <c r="I85" i="5"/>
  <c r="P85" i="5"/>
  <c r="Q85" i="5" s="1"/>
  <c r="P81" i="5"/>
  <c r="Q81" i="5" s="1"/>
  <c r="I81" i="5"/>
  <c r="M39" i="7"/>
  <c r="P77" i="5"/>
  <c r="Q77" i="5" s="1"/>
  <c r="I77" i="5"/>
  <c r="M36" i="7"/>
  <c r="P70" i="5"/>
  <c r="Q70" i="5" s="1"/>
  <c r="I70" i="5"/>
  <c r="M33" i="7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6" i="5"/>
  <c r="Q126" i="5" s="1"/>
  <c r="G126" i="5"/>
  <c r="H126" i="5"/>
  <c r="I126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6" i="5"/>
  <c r="O126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8" i="11"/>
  <c r="M528" i="11" s="1"/>
  <c r="K530" i="11"/>
  <c r="M530" i="11" s="1"/>
  <c r="K525" i="11"/>
  <c r="M525" i="11" s="1"/>
  <c r="K521" i="11"/>
  <c r="M521" i="11" s="1"/>
  <c r="K515" i="11"/>
  <c r="M515" i="11" s="1"/>
  <c r="K511" i="11"/>
  <c r="M511" i="11" s="1"/>
  <c r="K505" i="11"/>
  <c r="M505" i="11" s="1"/>
  <c r="K501" i="11"/>
  <c r="M501" i="11" s="1"/>
  <c r="K497" i="11"/>
  <c r="M497" i="11" s="1"/>
  <c r="K493" i="11"/>
  <c r="M493" i="11" s="1"/>
  <c r="K489" i="11"/>
  <c r="M489" i="11" s="1"/>
  <c r="K485" i="11"/>
  <c r="M485" i="11" s="1"/>
  <c r="K479" i="11"/>
  <c r="M479" i="11" s="1"/>
  <c r="K475" i="11"/>
  <c r="M475" i="11" s="1"/>
  <c r="K471" i="11"/>
  <c r="M471" i="11" s="1"/>
  <c r="K467" i="11"/>
  <c r="M467" i="11" s="1"/>
  <c r="K463" i="11"/>
  <c r="M463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7" i="11"/>
  <c r="M507" i="11" s="1"/>
  <c r="K422" i="11"/>
  <c r="M422" i="11" s="1"/>
  <c r="K414" i="11"/>
  <c r="M414" i="11" s="1"/>
  <c r="K402" i="11"/>
  <c r="M402" i="11" s="1"/>
  <c r="K390" i="11"/>
  <c r="M390" i="11" s="1"/>
  <c r="K517" i="11"/>
  <c r="M517" i="11" s="1"/>
  <c r="K503" i="11"/>
  <c r="M503" i="11" s="1"/>
  <c r="K481" i="11"/>
  <c r="M481" i="11" s="1"/>
  <c r="K469" i="11"/>
  <c r="M469" i="11" s="1"/>
  <c r="K449" i="11"/>
  <c r="M449" i="11" s="1"/>
  <c r="K437" i="11"/>
  <c r="M437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8" i="11"/>
  <c r="L528" i="11" s="1"/>
  <c r="K527" i="11"/>
  <c r="M527" i="11" s="1"/>
  <c r="K513" i="11"/>
  <c r="M513" i="11" s="1"/>
  <c r="K491" i="11"/>
  <c r="M491" i="11" s="1"/>
  <c r="K477" i="11"/>
  <c r="M477" i="11" s="1"/>
  <c r="K457" i="11"/>
  <c r="M457" i="11" s="1"/>
  <c r="K445" i="11"/>
  <c r="M445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3" i="11"/>
  <c r="M483" i="11" s="1"/>
  <c r="K394" i="11"/>
  <c r="M394" i="11" s="1"/>
  <c r="K523" i="11"/>
  <c r="M523" i="11" s="1"/>
  <c r="K499" i="11"/>
  <c r="M499" i="11" s="1"/>
  <c r="K487" i="11"/>
  <c r="M487" i="11" s="1"/>
  <c r="K465" i="11"/>
  <c r="M465" i="11" s="1"/>
  <c r="K453" i="11"/>
  <c r="M453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29" i="11"/>
  <c r="M529" i="11" s="1"/>
  <c r="K524" i="11"/>
  <c r="M524" i="11" s="1"/>
  <c r="K520" i="11"/>
  <c r="M520" i="11" s="1"/>
  <c r="K516" i="11"/>
  <c r="M516" i="11" s="1"/>
  <c r="K512" i="11"/>
  <c r="M512" i="11" s="1"/>
  <c r="K506" i="11"/>
  <c r="M506" i="11" s="1"/>
  <c r="K500" i="11"/>
  <c r="M500" i="11" s="1"/>
  <c r="K494" i="11"/>
  <c r="M494" i="11" s="1"/>
  <c r="K490" i="11"/>
  <c r="M490" i="11" s="1"/>
  <c r="K482" i="11"/>
  <c r="M482" i="11" s="1"/>
  <c r="K476" i="11"/>
  <c r="M476" i="11" s="1"/>
  <c r="K470" i="11"/>
  <c r="M470" i="11" s="1"/>
  <c r="K462" i="11"/>
  <c r="M462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2" i="11"/>
  <c r="M532" i="11" s="1"/>
  <c r="K441" i="11"/>
  <c r="M441" i="11" s="1"/>
  <c r="K380" i="11"/>
  <c r="M380" i="11" s="1"/>
  <c r="K386" i="11"/>
  <c r="M386" i="11" s="1"/>
  <c r="K336" i="11"/>
  <c r="M336" i="11" s="1"/>
  <c r="K526" i="11"/>
  <c r="M526" i="11" s="1"/>
  <c r="K502" i="11"/>
  <c r="M502" i="11" s="1"/>
  <c r="K486" i="11"/>
  <c r="M486" i="11" s="1"/>
  <c r="K454" i="11"/>
  <c r="M454" i="11" s="1"/>
  <c r="K442" i="11"/>
  <c r="M442" i="11" s="1"/>
  <c r="K423" i="11"/>
  <c r="M423" i="11" s="1"/>
  <c r="K409" i="11"/>
  <c r="M409" i="11" s="1"/>
  <c r="K387" i="11"/>
  <c r="M387" i="11" s="1"/>
  <c r="K473" i="11"/>
  <c r="M473" i="11" s="1"/>
  <c r="K430" i="11"/>
  <c r="M430" i="11" s="1"/>
  <c r="K318" i="11"/>
  <c r="M318" i="11" s="1"/>
  <c r="K374" i="11"/>
  <c r="M374" i="11" s="1"/>
  <c r="K292" i="11"/>
  <c r="M292" i="11" s="1"/>
  <c r="K514" i="11"/>
  <c r="M514" i="11" s="1"/>
  <c r="K498" i="11"/>
  <c r="M498" i="11" s="1"/>
  <c r="K466" i="11"/>
  <c r="M466" i="11" s="1"/>
  <c r="K450" i="11"/>
  <c r="M450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09" i="11"/>
  <c r="M509" i="11" s="1"/>
  <c r="K461" i="11"/>
  <c r="M461" i="11" s="1"/>
  <c r="K354" i="11"/>
  <c r="M354" i="11" s="1"/>
  <c r="K519" i="11"/>
  <c r="M519" i="11" s="1"/>
  <c r="K364" i="11"/>
  <c r="M364" i="11" s="1"/>
  <c r="K522" i="11"/>
  <c r="M522" i="11" s="1"/>
  <c r="K510" i="11"/>
  <c r="M510" i="11" s="1"/>
  <c r="K478" i="11"/>
  <c r="M478" i="11" s="1"/>
  <c r="K458" i="11"/>
  <c r="M458" i="11" s="1"/>
  <c r="K438" i="11"/>
  <c r="M438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4" i="11"/>
  <c r="M504" i="11" s="1"/>
  <c r="K488" i="11"/>
  <c r="M488" i="11" s="1"/>
  <c r="K480" i="11"/>
  <c r="M480" i="11" s="1"/>
  <c r="K468" i="11"/>
  <c r="M468" i="11" s="1"/>
  <c r="K460" i="11"/>
  <c r="M460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5" i="11"/>
  <c r="M495" i="11" s="1"/>
  <c r="K446" i="11"/>
  <c r="M446" i="11" s="1"/>
  <c r="K401" i="11"/>
  <c r="M401" i="11" s="1"/>
  <c r="K363" i="11"/>
  <c r="M363" i="11" s="1"/>
  <c r="K343" i="11"/>
  <c r="M343" i="11" s="1"/>
  <c r="K321" i="11"/>
  <c r="M321" i="11" s="1"/>
  <c r="K508" i="11"/>
  <c r="M508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2" i="11"/>
  <c r="M492" i="11" s="1"/>
  <c r="K435" i="11"/>
  <c r="M435" i="11" s="1"/>
  <c r="K329" i="11"/>
  <c r="M329" i="11" s="1"/>
  <c r="K313" i="11"/>
  <c r="M313" i="11" s="1"/>
  <c r="K472" i="11"/>
  <c r="M472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1" i="11"/>
  <c r="K474" i="11"/>
  <c r="M474" i="11" s="1"/>
  <c r="K377" i="11"/>
  <c r="M377" i="11" s="1"/>
  <c r="K351" i="11"/>
  <c r="M351" i="11" s="1"/>
  <c r="K339" i="11"/>
  <c r="M339" i="11" s="1"/>
  <c r="K325" i="11"/>
  <c r="M325" i="11" s="1"/>
  <c r="K496" i="11"/>
  <c r="M496" i="11" s="1"/>
  <c r="K464" i="11"/>
  <c r="M464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8" i="11"/>
  <c r="M518" i="11" s="1"/>
  <c r="K349" i="11"/>
  <c r="M349" i="11" s="1"/>
  <c r="K484" i="11"/>
  <c r="M484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29" i="11"/>
  <c r="L529" i="11" s="1"/>
  <c r="J449" i="11"/>
  <c r="L449" i="11" s="1"/>
  <c r="J463" i="11"/>
  <c r="L463" i="11" s="1"/>
  <c r="J497" i="11"/>
  <c r="L497" i="11" s="1"/>
  <c r="J523" i="11"/>
  <c r="L523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1" i="11"/>
  <c r="L511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2" i="11"/>
  <c r="L472" i="11" s="1"/>
  <c r="J509" i="11"/>
  <c r="L509" i="11" s="1"/>
  <c r="J354" i="11"/>
  <c r="L354" i="11" s="1"/>
  <c r="J395" i="11"/>
  <c r="L395" i="11" s="1"/>
  <c r="J433" i="11"/>
  <c r="L433" i="11" s="1"/>
  <c r="J447" i="11"/>
  <c r="L447" i="11" s="1"/>
  <c r="J477" i="11"/>
  <c r="L477" i="11" s="1"/>
  <c r="J487" i="11"/>
  <c r="L487" i="11" s="1"/>
  <c r="J514" i="11"/>
  <c r="L514" i="11" s="1"/>
  <c r="J353" i="11"/>
  <c r="L353" i="11" s="1"/>
  <c r="J473" i="11"/>
  <c r="L473" i="11" s="1"/>
  <c r="L531" i="11"/>
  <c r="J374" i="11"/>
  <c r="L374" i="11" s="1"/>
  <c r="J399" i="11"/>
  <c r="L399" i="11" s="1"/>
  <c r="J422" i="11"/>
  <c r="L422" i="11" s="1"/>
  <c r="J530" i="11"/>
  <c r="L530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4" i="11"/>
  <c r="L444" i="11" s="1"/>
  <c r="J396" i="11"/>
  <c r="L396" i="11" s="1"/>
  <c r="J450" i="11"/>
  <c r="L450" i="11" s="1"/>
  <c r="J476" i="11"/>
  <c r="L476" i="11" s="1"/>
  <c r="J506" i="11"/>
  <c r="L506" i="11" s="1"/>
  <c r="J423" i="11"/>
  <c r="L423" i="11" s="1"/>
  <c r="J453" i="11"/>
  <c r="L453" i="11" s="1"/>
  <c r="J465" i="11"/>
  <c r="L465" i="11" s="1"/>
  <c r="J499" i="11"/>
  <c r="L499" i="11" s="1"/>
  <c r="J525" i="11"/>
  <c r="L525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1" i="11"/>
  <c r="L481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2" i="11"/>
  <c r="L482" i="11" s="1"/>
  <c r="J521" i="11"/>
  <c r="L521" i="11" s="1"/>
  <c r="J359" i="11"/>
  <c r="L359" i="11" s="1"/>
  <c r="J400" i="11"/>
  <c r="L400" i="11" s="1"/>
  <c r="J436" i="11"/>
  <c r="L436" i="11" s="1"/>
  <c r="J451" i="11"/>
  <c r="L451" i="11" s="1"/>
  <c r="J480" i="11"/>
  <c r="L480" i="11" s="1"/>
  <c r="J491" i="11"/>
  <c r="L491" i="11" s="1"/>
  <c r="J515" i="11"/>
  <c r="L515" i="11" s="1"/>
  <c r="J373" i="11"/>
  <c r="L373" i="11" s="1"/>
  <c r="J496" i="11"/>
  <c r="L496" i="11" s="1"/>
  <c r="J532" i="11"/>
  <c r="L532" i="11" s="1"/>
  <c r="J378" i="11"/>
  <c r="L378" i="11" s="1"/>
  <c r="J406" i="11"/>
  <c r="L406" i="11" s="1"/>
  <c r="J489" i="11"/>
  <c r="L489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8" i="11"/>
  <c r="L448" i="11" s="1"/>
  <c r="J464" i="11"/>
  <c r="L464" i="11" s="1"/>
  <c r="J412" i="11"/>
  <c r="L412" i="11" s="1"/>
  <c r="J438" i="11"/>
  <c r="L438" i="11" s="1"/>
  <c r="J454" i="11"/>
  <c r="L454" i="11" s="1"/>
  <c r="N454" i="11" s="1"/>
  <c r="J479" i="11"/>
  <c r="L479" i="11" s="1"/>
  <c r="J424" i="11"/>
  <c r="L424" i="11" s="1"/>
  <c r="J483" i="11"/>
  <c r="L483" i="11" s="1"/>
  <c r="J500" i="11"/>
  <c r="L500" i="11" s="1"/>
  <c r="N500" i="11" s="1"/>
  <c r="J510" i="11"/>
  <c r="L510" i="11" s="1"/>
  <c r="J452" i="11"/>
  <c r="L452" i="11" s="1"/>
  <c r="J428" i="11"/>
  <c r="L428" i="11" s="1"/>
  <c r="J458" i="11"/>
  <c r="L458" i="11" s="1"/>
  <c r="J488" i="11"/>
  <c r="L488" i="11" s="1"/>
  <c r="J486" i="11"/>
  <c r="L486" i="11" s="1"/>
  <c r="J516" i="11"/>
  <c r="L516" i="11" s="1"/>
  <c r="J508" i="11"/>
  <c r="L508" i="11" s="1"/>
  <c r="J441" i="11"/>
  <c r="L441" i="11" s="1"/>
  <c r="J457" i="11"/>
  <c r="L457" i="11" s="1"/>
  <c r="J467" i="11"/>
  <c r="L467" i="11" s="1"/>
  <c r="J503" i="11"/>
  <c r="L503" i="11" s="1"/>
  <c r="J527" i="11"/>
  <c r="L527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0" i="11"/>
  <c r="L470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2" i="11"/>
  <c r="L512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69" i="11"/>
  <c r="L469" i="11" s="1"/>
  <c r="J501" i="11"/>
  <c r="L501" i="11" s="1"/>
  <c r="J362" i="11"/>
  <c r="L362" i="11" s="1"/>
  <c r="J418" i="11"/>
  <c r="L418" i="11" s="1"/>
  <c r="J439" i="11"/>
  <c r="L439" i="11" s="1"/>
  <c r="J455" i="11"/>
  <c r="L455" i="11" s="1"/>
  <c r="J484" i="11"/>
  <c r="L484" i="11" s="1"/>
  <c r="J492" i="11"/>
  <c r="L492" i="11" s="1"/>
  <c r="J329" i="11"/>
  <c r="L329" i="11" s="1"/>
  <c r="J389" i="11"/>
  <c r="L389" i="11" s="1"/>
  <c r="J513" i="11"/>
  <c r="L513" i="11" s="1"/>
  <c r="J311" i="11"/>
  <c r="L311" i="11" s="1"/>
  <c r="J390" i="11"/>
  <c r="L390" i="11" s="1"/>
  <c r="J408" i="11"/>
  <c r="L408" i="11" s="1"/>
  <c r="J493" i="11"/>
  <c r="L493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7" i="11"/>
  <c r="L437" i="11" s="1"/>
  <c r="J468" i="11"/>
  <c r="L468" i="11" s="1"/>
  <c r="J442" i="11"/>
  <c r="L442" i="11" s="1"/>
  <c r="J426" i="11"/>
  <c r="L426" i="11" s="1"/>
  <c r="J504" i="11"/>
  <c r="L504" i="11" s="1"/>
  <c r="J445" i="11"/>
  <c r="L445" i="11" s="1"/>
  <c r="J461" i="11"/>
  <c r="L461" i="11" s="1"/>
  <c r="J495" i="11"/>
  <c r="L495" i="11" s="1"/>
  <c r="J517" i="11"/>
  <c r="L517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J119" i="11"/>
  <c r="L119" i="11" s="1"/>
  <c r="J293" i="11"/>
  <c r="L293" i="11" s="1"/>
  <c r="J48" i="11"/>
  <c r="L48" i="11" s="1"/>
  <c r="J88" i="11"/>
  <c r="L88" i="11" s="1"/>
  <c r="J308" i="11"/>
  <c r="L308" i="11" s="1"/>
  <c r="J425" i="11"/>
  <c r="L425" i="11" s="1"/>
  <c r="J474" i="11"/>
  <c r="L474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7" i="11"/>
  <c r="L507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1" i="11"/>
  <c r="L471" i="11" s="1"/>
  <c r="J505" i="11"/>
  <c r="L505" i="11" s="1"/>
  <c r="J330" i="11"/>
  <c r="L330" i="11" s="1"/>
  <c r="J370" i="11"/>
  <c r="L370" i="11" s="1"/>
  <c r="J429" i="11"/>
  <c r="L429" i="11" s="1"/>
  <c r="J443" i="11"/>
  <c r="L443" i="11" s="1"/>
  <c r="J459" i="11"/>
  <c r="L459" i="11" s="1"/>
  <c r="J485" i="11"/>
  <c r="L485" i="11" s="1"/>
  <c r="J498" i="11"/>
  <c r="L498" i="11" s="1"/>
  <c r="J336" i="11"/>
  <c r="L336" i="11" s="1"/>
  <c r="J405" i="11"/>
  <c r="L405" i="11" s="1"/>
  <c r="J520" i="11"/>
  <c r="L520" i="11" s="1"/>
  <c r="J313" i="11"/>
  <c r="L313" i="11" s="1"/>
  <c r="J398" i="11"/>
  <c r="L398" i="11" s="1"/>
  <c r="J410" i="11"/>
  <c r="L410" i="11" s="1"/>
  <c r="J519" i="11"/>
  <c r="L519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0" i="11"/>
  <c r="L440" i="11" s="1"/>
  <c r="J456" i="11"/>
  <c r="L456" i="11" s="1"/>
  <c r="J380" i="11"/>
  <c r="L380" i="11" s="1"/>
  <c r="J432" i="11"/>
  <c r="L432" i="11" s="1"/>
  <c r="J446" i="11"/>
  <c r="L446" i="11" s="1"/>
  <c r="J462" i="11"/>
  <c r="L462" i="11" s="1"/>
  <c r="J490" i="11"/>
  <c r="L490" i="11" s="1"/>
  <c r="J475" i="11"/>
  <c r="L475" i="11" s="1"/>
  <c r="J478" i="11"/>
  <c r="L478" i="11" s="1"/>
  <c r="J502" i="11"/>
  <c r="L502" i="11" s="1"/>
  <c r="J526" i="11"/>
  <c r="L526" i="11" s="1"/>
  <c r="J518" i="11"/>
  <c r="L518" i="11" s="1"/>
  <c r="J460" i="11"/>
  <c r="L460" i="11" s="1"/>
  <c r="J466" i="11"/>
  <c r="L466" i="11" s="1"/>
  <c r="J392" i="11"/>
  <c r="L392" i="11" s="1"/>
  <c r="J494" i="11"/>
  <c r="L494" i="11" s="1"/>
  <c r="J522" i="11"/>
  <c r="L522" i="11" s="1"/>
  <c r="J524" i="11"/>
  <c r="L524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336" i="11" l="1"/>
  <c r="N88" i="11"/>
  <c r="N89" i="11"/>
  <c r="N466" i="11"/>
  <c r="N465" i="11"/>
  <c r="N449" i="11"/>
  <c r="N526" i="11"/>
  <c r="N451" i="11"/>
  <c r="N432" i="11"/>
  <c r="N410" i="11"/>
  <c r="N15" i="11"/>
  <c r="N279" i="11"/>
  <c r="N103" i="11"/>
  <c r="N66" i="11"/>
  <c r="N445" i="11"/>
  <c r="N249" i="11"/>
  <c r="N254" i="11"/>
  <c r="N221" i="11"/>
  <c r="N436" i="11"/>
  <c r="N374" i="11"/>
  <c r="N244" i="11"/>
  <c r="N126" i="11"/>
  <c r="N31" i="11"/>
  <c r="N339" i="11"/>
  <c r="N259" i="11"/>
  <c r="N278" i="11"/>
  <c r="N467" i="11"/>
  <c r="N446" i="11"/>
  <c r="N247" i="11"/>
  <c r="N187" i="11"/>
  <c r="N520" i="11"/>
  <c r="N485" i="11"/>
  <c r="N517" i="11"/>
  <c r="N337" i="11"/>
  <c r="N123" i="11"/>
  <c r="N492" i="11"/>
  <c r="N346" i="11"/>
  <c r="N452" i="11"/>
  <c r="N532" i="11"/>
  <c r="N232" i="11"/>
  <c r="N531" i="11"/>
  <c r="N395" i="11"/>
  <c r="N307" i="11"/>
  <c r="N280" i="11"/>
  <c r="N164" i="11"/>
  <c r="N113" i="11"/>
  <c r="N501" i="11"/>
  <c r="N403" i="11"/>
  <c r="N387" i="11"/>
  <c r="N392" i="11"/>
  <c r="N28" i="11"/>
  <c r="N163" i="11"/>
  <c r="N308" i="11"/>
  <c r="N183" i="11"/>
  <c r="N513" i="11"/>
  <c r="N391" i="11"/>
  <c r="N11" i="11"/>
  <c r="N488" i="11"/>
  <c r="N201" i="11"/>
  <c r="N388" i="11"/>
  <c r="N314" i="11"/>
  <c r="N56" i="11"/>
  <c r="N202" i="11"/>
  <c r="N105" i="11"/>
  <c r="N298" i="11"/>
  <c r="N494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5" i="11"/>
  <c r="N385" i="11"/>
  <c r="N59" i="11"/>
  <c r="N275" i="11"/>
  <c r="N435" i="11"/>
  <c r="N369" i="11"/>
  <c r="N234" i="11"/>
  <c r="N162" i="11"/>
  <c r="N453" i="11"/>
  <c r="N450" i="11"/>
  <c r="N401" i="11"/>
  <c r="N472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3" i="11"/>
  <c r="N490" i="11"/>
  <c r="N380" i="11"/>
  <c r="N502" i="11"/>
  <c r="N462" i="11"/>
  <c r="N429" i="11"/>
  <c r="N338" i="11"/>
  <c r="N345" i="11"/>
  <c r="N263" i="11"/>
  <c r="N408" i="11"/>
  <c r="N512" i="11"/>
  <c r="N322" i="11"/>
  <c r="N335" i="11"/>
  <c r="N320" i="11"/>
  <c r="N199" i="11"/>
  <c r="N496" i="11"/>
  <c r="N125" i="11"/>
  <c r="N77" i="11"/>
  <c r="N499" i="11"/>
  <c r="N135" i="11"/>
  <c r="N477" i="11"/>
  <c r="N10" i="11"/>
  <c r="N45" i="11"/>
  <c r="N468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5" i="11"/>
  <c r="N377" i="11"/>
  <c r="N192" i="11"/>
  <c r="N227" i="11"/>
  <c r="N375" i="11"/>
  <c r="N260" i="11"/>
  <c r="N356" i="11"/>
  <c r="N258" i="11"/>
  <c r="N442" i="11"/>
  <c r="N273" i="11"/>
  <c r="N122" i="11"/>
  <c r="N368" i="11"/>
  <c r="N159" i="11"/>
  <c r="N256" i="11"/>
  <c r="N139" i="11"/>
  <c r="N206" i="11"/>
  <c r="N503" i="11"/>
  <c r="N448" i="11"/>
  <c r="N360" i="11"/>
  <c r="N145" i="11"/>
  <c r="N36" i="11"/>
  <c r="N480" i="11"/>
  <c r="N359" i="11"/>
  <c r="N381" i="11"/>
  <c r="N268" i="11"/>
  <c r="N204" i="11"/>
  <c r="N331" i="11"/>
  <c r="N304" i="11"/>
  <c r="N86" i="11"/>
  <c r="N49" i="11"/>
  <c r="N32" i="11"/>
  <c r="N473" i="11"/>
  <c r="N76" i="11"/>
  <c r="N82" i="11"/>
  <c r="N348" i="11"/>
  <c r="N347" i="11"/>
  <c r="N30" i="11"/>
  <c r="N144" i="11"/>
  <c r="N522" i="11"/>
  <c r="N397" i="11"/>
  <c r="N157" i="11"/>
  <c r="N128" i="11"/>
  <c r="N474" i="11"/>
  <c r="N48" i="11"/>
  <c r="N207" i="11"/>
  <c r="N209" i="11"/>
  <c r="N67" i="11"/>
  <c r="N26" i="11"/>
  <c r="N22" i="11"/>
  <c r="N140" i="11"/>
  <c r="N438" i="11"/>
  <c r="N83" i="11"/>
  <c r="N342" i="11"/>
  <c r="N384" i="11"/>
  <c r="N175" i="11"/>
  <c r="N160" i="11"/>
  <c r="N447" i="11"/>
  <c r="N497" i="11"/>
  <c r="N194" i="11"/>
  <c r="N208" i="11"/>
  <c r="N402" i="11"/>
  <c r="N292" i="11"/>
  <c r="N426" i="11"/>
  <c r="N361" i="11"/>
  <c r="N306" i="11"/>
  <c r="N239" i="11"/>
  <c r="N334" i="11"/>
  <c r="N288" i="11"/>
  <c r="N222" i="11"/>
  <c r="N441" i="11"/>
  <c r="N169" i="11"/>
  <c r="N491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1" i="11"/>
  <c r="N116" i="11"/>
  <c r="N417" i="11"/>
  <c r="N100" i="11"/>
  <c r="N484" i="11"/>
  <c r="N174" i="11"/>
  <c r="N118" i="11"/>
  <c r="N510" i="11"/>
  <c r="N137" i="11"/>
  <c r="N218" i="11"/>
  <c r="N363" i="11"/>
  <c r="N305" i="11"/>
  <c r="N165" i="11"/>
  <c r="N530" i="11"/>
  <c r="N340" i="11"/>
  <c r="N431" i="11"/>
  <c r="N154" i="11"/>
  <c r="N55" i="11"/>
  <c r="N27" i="11"/>
  <c r="N20" i="11"/>
  <c r="N505" i="11"/>
  <c r="N39" i="11"/>
  <c r="N60" i="11"/>
  <c r="N367" i="11"/>
  <c r="N200" i="11"/>
  <c r="N225" i="11"/>
  <c r="N58" i="11"/>
  <c r="N389" i="11"/>
  <c r="N455" i="11"/>
  <c r="N193" i="11"/>
  <c r="N316" i="11"/>
  <c r="N489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19" i="11"/>
  <c r="N498" i="11"/>
  <c r="N286" i="11"/>
  <c r="N93" i="11"/>
  <c r="N33" i="11"/>
  <c r="N376" i="11"/>
  <c r="N242" i="11"/>
  <c r="N439" i="11"/>
  <c r="N61" i="11"/>
  <c r="N35" i="11"/>
  <c r="N483" i="11"/>
  <c r="N409" i="11"/>
  <c r="N294" i="11"/>
  <c r="N107" i="11"/>
  <c r="N252" i="11"/>
  <c r="N386" i="11"/>
  <c r="N46" i="11"/>
  <c r="N62" i="11"/>
  <c r="N487" i="11"/>
  <c r="N371" i="11"/>
  <c r="N343" i="11"/>
  <c r="N270" i="11"/>
  <c r="N405" i="11"/>
  <c r="N407" i="11"/>
  <c r="N224" i="11"/>
  <c r="N352" i="11"/>
  <c r="N425" i="11"/>
  <c r="N293" i="11"/>
  <c r="N504" i="11"/>
  <c r="N323" i="11"/>
  <c r="N283" i="11"/>
  <c r="N94" i="11"/>
  <c r="N6" i="11"/>
  <c r="N469" i="11"/>
  <c r="N87" i="11"/>
  <c r="N319" i="11"/>
  <c r="N238" i="11"/>
  <c r="N166" i="11"/>
  <c r="N457" i="11"/>
  <c r="N424" i="11"/>
  <c r="N302" i="11"/>
  <c r="N180" i="11"/>
  <c r="N131" i="11"/>
  <c r="N482" i="11"/>
  <c r="N332" i="11"/>
  <c r="N355" i="11"/>
  <c r="N177" i="11"/>
  <c r="N117" i="11"/>
  <c r="N456" i="11"/>
  <c r="N524" i="11"/>
  <c r="N460" i="11"/>
  <c r="N478" i="11"/>
  <c r="N440" i="11"/>
  <c r="N330" i="11"/>
  <c r="N142" i="11"/>
  <c r="N274" i="11"/>
  <c r="N210" i="11"/>
  <c r="N495" i="11"/>
  <c r="N299" i="11"/>
  <c r="N189" i="11"/>
  <c r="N220" i="11"/>
  <c r="N147" i="11"/>
  <c r="N527" i="11"/>
  <c r="N464" i="11"/>
  <c r="N255" i="11"/>
  <c r="N92" i="11"/>
  <c r="N400" i="11"/>
  <c r="N186" i="11"/>
  <c r="N114" i="11"/>
  <c r="N7" i="11"/>
  <c r="N420" i="11"/>
  <c r="N318" i="11"/>
  <c r="N312" i="11"/>
  <c r="N525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3" i="11"/>
  <c r="N404" i="11"/>
  <c r="N24" i="11"/>
  <c r="N506" i="11"/>
  <c r="N158" i="11"/>
  <c r="N311" i="11"/>
  <c r="N486" i="11"/>
  <c r="N12" i="11"/>
  <c r="N528" i="11"/>
  <c r="N37" i="11"/>
  <c r="N518" i="11"/>
  <c r="N313" i="11"/>
  <c r="N459" i="11"/>
  <c r="N119" i="11"/>
  <c r="N172" i="11"/>
  <c r="N437" i="11"/>
  <c r="N470" i="11"/>
  <c r="N321" i="11"/>
  <c r="N423" i="11"/>
  <c r="N197" i="11"/>
  <c r="N21" i="11"/>
  <c r="N276" i="11"/>
  <c r="N461" i="11"/>
  <c r="N365" i="11"/>
  <c r="N223" i="11"/>
  <c r="N508" i="11"/>
  <c r="N179" i="11"/>
  <c r="N97" i="11"/>
  <c r="N444" i="11"/>
  <c r="N351" i="11"/>
  <c r="N151" i="11"/>
  <c r="N241" i="11"/>
  <c r="N152" i="11"/>
  <c r="N136" i="11"/>
  <c r="N366" i="11"/>
  <c r="N349" i="11"/>
  <c r="N71" i="11"/>
  <c r="N398" i="11"/>
  <c r="N507" i="11"/>
  <c r="N17" i="11"/>
  <c r="N301" i="11"/>
  <c r="N176" i="11"/>
  <c r="N362" i="11"/>
  <c r="N289" i="11"/>
  <c r="N74" i="11"/>
  <c r="N272" i="11"/>
  <c r="N458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6" i="11"/>
  <c r="N333" i="11"/>
  <c r="N235" i="11"/>
  <c r="N406" i="11"/>
  <c r="N373" i="11"/>
  <c r="N521" i="11"/>
  <c r="N44" i="11"/>
  <c r="N50" i="11"/>
  <c r="N182" i="11"/>
  <c r="N90" i="11"/>
  <c r="N463" i="11"/>
  <c r="N277" i="11"/>
  <c r="N471" i="11"/>
  <c r="N240" i="11"/>
  <c r="N64" i="11"/>
  <c r="N393" i="11"/>
  <c r="N181" i="11"/>
  <c r="N127" i="11"/>
  <c r="N41" i="11"/>
  <c r="N261" i="11"/>
  <c r="N168" i="11"/>
  <c r="N303" i="11"/>
  <c r="N215" i="11"/>
  <c r="N98" i="11"/>
  <c r="N514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6" i="11"/>
  <c r="N430" i="11"/>
  <c r="N325" i="11"/>
  <c r="N271" i="11"/>
  <c r="N195" i="11"/>
  <c r="N233" i="11"/>
  <c r="N68" i="11"/>
  <c r="N91" i="11"/>
  <c r="N112" i="11"/>
  <c r="N253" i="11"/>
  <c r="N358" i="11"/>
  <c r="N428" i="11"/>
  <c r="N481" i="11"/>
  <c r="N23" i="11"/>
  <c r="N217" i="11"/>
  <c r="N54" i="11"/>
  <c r="N509" i="11"/>
  <c r="N185" i="11"/>
  <c r="N250" i="11"/>
  <c r="N479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3" i="11"/>
  <c r="N529" i="11"/>
</calcChain>
</file>

<file path=xl/sharedStrings.xml><?xml version="1.0" encoding="utf-8"?>
<sst xmlns="http://schemas.openxmlformats.org/spreadsheetml/2006/main" count="5100" uniqueCount="1464">
  <si>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</si>
  <si>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</si>
  <si>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</si>
  <si>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</si>
  <si>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</si>
  <si>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</si>
  <si>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</si>
  <si>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</si>
  <si>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</si>
  <si>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</si>
  <si>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</si>
  <si>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</si>
  <si>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</si>
  <si>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</si>
  <si>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</si>
  <si>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</si>
  <si>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</si>
  <si>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</si>
  <si>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</si>
  <si>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</si>
  <si>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</si>
  <si>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</si>
  <si>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</si>
  <si>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</si>
  <si>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</si>
  <si>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</si>
  <si>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</si>
  <si>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</si>
  <si>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</si>
  <si>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</si>
  <si>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</si>
  <si>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</si>
  <si>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</si>
  <si>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</si>
  <si>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</si>
  <si>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</si>
  <si>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</si>
  <si>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</si>
  <si>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</si>
  <si>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</si>
  <si>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</si>
  <si>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</si>
  <si>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</si>
  <si>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</si>
  <si>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</si>
  <si>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</si>
  <si>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</si>
  <si>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</si>
  <si>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</si>
  <si>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</si>
  <si>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</si>
  <si>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</si>
  <si>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</si>
  <si>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</si>
  <si>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</si>
  <si>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</si>
  <si>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</si>
  <si>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</si>
  <si>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</si>
  <si>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</si>
  <si>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</si>
  <si>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</si>
  <si>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</si>
  <si>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</si>
  <si>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</si>
  <si>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</si>
  <si>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</si>
  <si>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</si>
  <si>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</si>
  <si>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</si>
  <si>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</si>
  <si>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</si>
  <si>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</si>
  <si>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</si>
  <si>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</si>
  <si>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</si>
  <si>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</si>
  <si>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</si>
  <si>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</si>
  <si>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</si>
  <si>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</si>
  <si>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</si>
  <si>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</si>
  <si>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</si>
  <si>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</si>
  <si>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</si>
  <si>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</si>
  <si>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</si>
  <si>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</si>
  <si>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</si>
  <si>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</si>
  <si>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</si>
  <si>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</si>
  <si>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</si>
  <si>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</si>
  <si>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</si>
  <si>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</si>
  <si>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</si>
  <si>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</si>
  <si>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</si>
  <si>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</si>
  <si>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</si>
  <si>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</si>
  <si>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</si>
  <si>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</si>
  <si>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</si>
  <si>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</si>
  <si>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</si>
  <si>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</si>
  <si>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</si>
  <si>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</si>
  <si>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</si>
  <si>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</si>
  <si>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</si>
  <si>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</si>
  <si>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</si>
  <si>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</si>
  <si>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</si>
  <si>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</si>
  <si>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</si>
  <si>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</si>
  <si>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</si>
  <si>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</si>
  <si>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</si>
  <si>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</si>
  <si>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</si>
  <si>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</si>
  <si>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</si>
  <si>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</si>
  <si>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</si>
  <si>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</si>
  <si>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</si>
  <si>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</si>
  <si>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</si>
  <si>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</si>
  <si>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</si>
  <si>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</si>
  <si>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</si>
  <si>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</si>
  <si>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</si>
  <si>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</si>
  <si>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</si>
  <si>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</si>
  <si>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</si>
  <si>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</si>
  <si>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</si>
  <si>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</si>
  <si>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</si>
  <si>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</si>
  <si>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</si>
  <si>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</si>
  <si>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</si>
  <si>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</si>
  <si>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</si>
  <si>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</si>
  <si>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</si>
  <si>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</si>
  <si>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</si>
  <si>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</si>
  <si>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</si>
  <si>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</si>
  <si>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</si>
  <si>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</si>
  <si>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</si>
  <si>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</si>
  <si>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</si>
  <si>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</si>
  <si>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</si>
  <si>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</si>
  <si>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</si>
  <si>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</si>
  <si>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</si>
  <si>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</si>
  <si>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</si>
  <si>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</si>
  <si>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</si>
  <si>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</si>
  <si>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</si>
  <si>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</si>
  <si>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</si>
  <si>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</si>
  <si>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</si>
  <si>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</si>
  <si>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</si>
  <si>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</si>
  <si>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</si>
  <si>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</si>
  <si>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</si>
  <si>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</si>
  <si>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</si>
  <si>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</si>
  <si>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</si>
  <si>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</si>
  <si>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</si>
  <si>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</si>
  <si>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</si>
  <si>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</si>
  <si>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</si>
  <si>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</si>
  <si>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</si>
  <si>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</si>
  <si>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</si>
  <si>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</si>
  <si>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</si>
  <si>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</si>
  <si>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</si>
  <si>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</si>
  <si>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</si>
  <si>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</si>
  <si>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</si>
  <si>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</si>
  <si>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</si>
  <si>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</si>
  <si>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</si>
  <si>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</si>
  <si>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</si>
  <si>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</si>
  <si>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</si>
  <si>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</si>
  <si>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</si>
  <si>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</si>
  <si>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</si>
  <si>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</si>
  <si>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</si>
  <si>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</si>
  <si>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</si>
  <si>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</si>
  <si>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</si>
  <si>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</si>
  <si>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</si>
  <si>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</si>
  <si>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</si>
  <si>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</si>
  <si>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</si>
  <si>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</si>
  <si>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</si>
  <si>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</si>
  <si>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</si>
  <si>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</si>
  <si>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</si>
  <si>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</si>
  <si>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</si>
  <si>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</si>
  <si>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</si>
  <si>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</si>
  <si>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</si>
  <si>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</si>
  <si>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</si>
  <si>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</si>
  <si>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</si>
  <si>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</si>
  <si>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</si>
  <si>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</si>
  <si>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</si>
  <si>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</si>
  <si>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</si>
  <si>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</si>
  <si>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</si>
  <si>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</si>
  <si>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</si>
  <si>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</si>
  <si>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</si>
  <si>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</si>
  <si>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</si>
  <si>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</si>
  <si>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</si>
  <si>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</si>
  <si>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</si>
  <si>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</si>
  <si>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</si>
  <si>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</si>
  <si>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</si>
  <si>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</si>
  <si>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</si>
  <si>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</si>
  <si>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</si>
  <si>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</si>
  <si>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</si>
  <si>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</si>
  <si>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</si>
  <si>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</si>
  <si>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</si>
  <si>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</si>
  <si>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</si>
  <si>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</si>
  <si>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</si>
  <si>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</si>
  <si>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</si>
  <si>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</si>
  <si>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</si>
  <si>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</si>
  <si>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</si>
  <si>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</si>
  <si>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</si>
  <si>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</si>
  <si>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</si>
  <si>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</si>
  <si>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</si>
  <si>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</si>
  <si>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</si>
  <si>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</si>
  <si>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</si>
  <si>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</si>
  <si>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</si>
  <si>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</si>
  <si>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</si>
  <si>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</si>
  <si>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</si>
  <si>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</si>
  <si>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</si>
  <si>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</si>
  <si>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</si>
  <si>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</si>
  <si>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</si>
  <si>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</si>
  <si>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</si>
  <si>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</si>
  <si>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</si>
  <si>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</si>
  <si>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</si>
  <si>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</si>
  <si>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</si>
  <si>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</si>
  <si>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</si>
  <si>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</si>
  <si>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</si>
  <si>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</si>
  <si>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</si>
  <si>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</si>
  <si>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</si>
  <si>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</si>
  <si>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</si>
  <si>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</si>
  <si>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</si>
  <si>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</si>
  <si>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</si>
  <si>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</si>
  <si>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</si>
  <si>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</si>
  <si>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</si>
  <si>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</si>
  <si>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</si>
  <si>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</si>
  <si>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</si>
  <si>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</si>
  <si>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</si>
  <si>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</si>
  <si>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</si>
  <si>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</si>
  <si>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</si>
  <si>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</si>
  <si>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</si>
  <si>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</si>
  <si>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</si>
  <si>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</si>
  <si>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</si>
  <si>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</si>
  <si>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</si>
  <si>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</si>
  <si>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</si>
  <si>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</si>
  <si>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</si>
  <si>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</si>
  <si>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</si>
  <si>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</si>
  <si>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</si>
  <si>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</si>
  <si>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</si>
  <si>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</si>
  <si>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</si>
  <si>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</si>
  <si>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</si>
  <si>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</si>
  <si>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</si>
  <si>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</si>
  <si>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</si>
  <si>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</si>
  <si>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</si>
  <si>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</si>
  <si>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</si>
  <si>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</si>
  <si>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</si>
  <si>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</si>
  <si>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</si>
  <si>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</si>
  <si>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</si>
  <si>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</si>
  <si>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</si>
  <si>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</si>
  <si>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</si>
  <si>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</si>
  <si>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</si>
  <si>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</si>
  <si>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</si>
  <si>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</si>
  <si>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</si>
  <si>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</si>
  <si>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</si>
  <si>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</si>
  <si>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</si>
  <si>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</si>
  <si>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</si>
  <si>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</si>
  <si>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</si>
  <si>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</si>
  <si>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</si>
  <si>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</si>
  <si>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</si>
  <si>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</si>
  <si>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</si>
  <si>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</si>
  <si>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</si>
  <si>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</si>
  <si>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</si>
  <si>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</si>
  <si>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</si>
  <si>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</si>
  <si>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</si>
  <si>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</si>
  <si>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</si>
  <si>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</si>
  <si>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</si>
  <si>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</si>
  <si>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</si>
  <si>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</si>
  <si>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</si>
  <si>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</si>
  <si>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</si>
  <si>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</si>
  <si>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</si>
  <si>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</si>
  <si>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</si>
  <si>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</si>
  <si>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</si>
  <si>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</si>
  <si>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</si>
  <si>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</si>
  <si>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</si>
  <si>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</si>
  <si>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</si>
  <si>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</si>
  <si>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</si>
  <si>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</si>
  <si>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</si>
  <si>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</si>
  <si>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</si>
  <si>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</si>
  <si>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</si>
  <si>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</si>
  <si>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</si>
  <si>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</si>
  <si>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</si>
  <si>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</si>
  <si>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</si>
  <si>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</si>
  <si>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</si>
  <si>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</si>
  <si>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</si>
  <si>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</si>
  <si>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</si>
  <si>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</si>
  <si>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</si>
  <si>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</si>
  <si>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</si>
  <si>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</si>
  <si>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</si>
  <si>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</si>
  <si>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</si>
  <si>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</si>
  <si>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</si>
  <si>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</si>
  <si>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</si>
  <si>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</si>
  <si>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</si>
  <si>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</si>
  <si>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</si>
  <si>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</si>
  <si>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</si>
  <si>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</si>
  <si>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</si>
  <si>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</si>
  <si>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</si>
  <si>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</si>
  <si>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</si>
  <si>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</si>
  <si>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</si>
  <si>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</si>
  <si>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</si>
  <si>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</si>
  <si>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</si>
  <si>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</si>
  <si>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</si>
  <si>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</si>
  <si>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</si>
  <si>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</si>
  <si>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</si>
  <si>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</si>
  <si>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</si>
  <si>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</si>
  <si>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</si>
  <si>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</si>
  <si>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</si>
  <si>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</si>
  <si>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</si>
  <si>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</si>
  <si>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</si>
  <si>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</si>
  <si>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</si>
  <si>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</si>
  <si>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</si>
  <si>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</si>
  <si>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</si>
  <si>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</si>
  <si>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</si>
  <si>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</si>
  <si>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</si>
  <si>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</si>
  <si>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</si>
  <si>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</si>
  <si>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</si>
  <si>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</si>
  <si>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</si>
  <si>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</si>
  <si>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</si>
  <si>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</si>
  <si>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</si>
  <si>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</si>
  <si>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</si>
  <si>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</si>
  <si>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</si>
  <si>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</si>
  <si>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</si>
  <si>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</si>
  <si>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</si>
  <si>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</si>
  <si>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</si>
  <si>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</si>
  <si>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</si>
  <si>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</si>
  <si>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</si>
  <si>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</si>
  <si>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</si>
  <si>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</si>
  <si>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</si>
  <si>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</si>
  <si>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</si>
  <si>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</si>
  <si>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</si>
  <si>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</si>
  <si>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</si>
  <si>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</si>
  <si>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</si>
  <si>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</si>
  <si>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</si>
  <si>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</si>
  <si>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</si>
  <si>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</si>
  <si>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</si>
  <si>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</si>
  <si>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</si>
  <si>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</si>
  <si>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</si>
  <si>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</si>
  <si>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</si>
  <si>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</si>
  <si>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</si>
  <si>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</si>
  <si>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</si>
  <si>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</si>
  <si>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</si>
  <si>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</si>
  <si>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</si>
  <si>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</si>
  <si>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</si>
  <si>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</si>
  <si>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</si>
  <si>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</si>
  <si>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</si>
  <si>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</si>
  <si>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</si>
  <si>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</si>
  <si>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</si>
  <si>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</si>
  <si>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</si>
  <si>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</si>
  <si>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</si>
  <si>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</si>
  <si>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</si>
  <si>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</si>
  <si>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</si>
  <si>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</si>
  <si>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</si>
  <si>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</si>
  <si>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</si>
  <si>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</si>
  <si>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</si>
  <si>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</si>
  <si>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</si>
  <si>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</si>
  <si>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</si>
  <si>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</si>
  <si>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</si>
  <si>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</si>
  <si>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</si>
  <si>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</si>
  <si>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</si>
  <si>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</si>
  <si>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</si>
  <si>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</si>
  <si>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</si>
  <si>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</si>
  <si>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</si>
  <si>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</si>
  <si>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</si>
  <si>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</si>
  <si>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</si>
  <si>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</si>
  <si>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</si>
  <si>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</si>
  <si>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</si>
  <si>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</si>
  <si>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</si>
  <si>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</si>
  <si>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</si>
  <si>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</si>
  <si>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</si>
  <si>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</si>
  <si>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</si>
  <si>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</si>
  <si>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</si>
  <si>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</si>
  <si>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</si>
  <si>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</si>
  <si>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</si>
  <si>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</si>
  <si>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</si>
  <si>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</si>
  <si>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</si>
  <si>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</si>
  <si>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</si>
  <si>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</si>
  <si>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</si>
  <si>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</si>
  <si>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</si>
  <si>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</si>
  <si>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</si>
  <si>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</si>
  <si>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</si>
  <si>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</si>
  <si>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</si>
  <si>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</si>
  <si>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</si>
  <si>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</si>
  <si>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</si>
  <si>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</si>
  <si>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</si>
  <si>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</si>
  <si>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</si>
  <si>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</si>
  <si>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</si>
  <si>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</si>
  <si>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</si>
  <si>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</si>
  <si>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</si>
  <si>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</si>
  <si>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</si>
  <si>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</si>
  <si>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</si>
  <si>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</si>
  <si>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</si>
  <si>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</si>
  <si>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</si>
  <si>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</si>
  <si>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</si>
  <si>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</si>
  <si>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</si>
  <si>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</si>
  <si>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</si>
  <si>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</si>
  <si>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</si>
  <si>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</si>
  <si>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</si>
  <si>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</si>
  <si>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</si>
  <si>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</si>
  <si>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</si>
  <si>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</si>
  <si>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</si>
  <si>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</si>
  <si>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</si>
  <si>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</si>
  <si>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</si>
  <si>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</si>
  <si>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</si>
  <si>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</si>
  <si>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</si>
  <si>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</si>
  <si>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</si>
  <si>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</si>
  <si>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</si>
  <si>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</si>
  <si>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</si>
  <si>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</si>
  <si>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</si>
  <si>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</si>
  <si>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</si>
  <si>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</si>
  <si>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</si>
  <si>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</si>
  <si>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</si>
  <si>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</si>
  <si>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</si>
  <si>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</si>
  <si>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</si>
  <si>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</si>
  <si>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</si>
  <si>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</si>
  <si>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</si>
  <si>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</si>
  <si>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</si>
  <si>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</si>
  <si>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</si>
  <si>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</si>
  <si>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</si>
  <si>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</si>
  <si>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</si>
  <si>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</si>
  <si>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</si>
  <si>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</si>
  <si>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</si>
  <si>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</si>
  <si>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</si>
  <si>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</si>
  <si>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</si>
  <si>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</si>
  <si>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</si>
  <si>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</si>
  <si>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</si>
  <si>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</si>
  <si>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</si>
  <si>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</si>
  <si>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</si>
  <si>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</si>
  <si>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</si>
  <si>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</si>
  <si>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</si>
  <si>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</si>
  <si>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</si>
  <si>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</si>
  <si>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</si>
  <si>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</si>
  <si>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</si>
  <si>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</si>
  <si>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</si>
  <si>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</si>
  <si>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</si>
  <si>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</si>
  <si>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</si>
  <si>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</si>
  <si>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</si>
  <si>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</si>
  <si>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</si>
  <si>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</si>
  <si>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</si>
  <si>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</si>
  <si>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</si>
  <si>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</si>
  <si>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</si>
  <si>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</si>
  <si>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</si>
  <si>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</si>
  <si>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</si>
  <si>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</si>
  <si>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</si>
  <si>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</si>
  <si>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</si>
  <si>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</si>
  <si>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</si>
  <si>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</si>
  <si>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</si>
  <si>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</si>
  <si>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</si>
  <si>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</si>
  <si>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</si>
  <si>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</si>
  <si>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</si>
  <si>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</si>
  <si>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</si>
  <si>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</si>
  <si>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</si>
  <si>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</si>
  <si>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</si>
  <si>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</si>
  <si>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</si>
  <si>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</si>
  <si>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</si>
  <si>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</si>
  <si>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</si>
  <si>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</si>
  <si>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</si>
  <si>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</si>
  <si>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</si>
  <si>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</si>
  <si>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</si>
  <si>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</si>
  <si>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</si>
  <si>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</si>
  <si>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</si>
  <si>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</si>
  <si>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</si>
  <si>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</si>
  <si>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</si>
  <si>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</si>
  <si>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</si>
  <si>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</si>
  <si>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</si>
  <si>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</si>
  <si>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</si>
  <si>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</si>
  <si>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</si>
  <si>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</si>
  <si>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</si>
  <si>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</si>
  <si>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</si>
  <si>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</si>
  <si>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</si>
  <si>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</si>
  <si>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</si>
  <si>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</si>
  <si>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</si>
  <si>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</si>
  <si>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</si>
  <si>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</si>
  <si>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</si>
  <si>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</si>
  <si>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</si>
  <si>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</si>
  <si>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</si>
  <si>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</si>
  <si>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</si>
  <si>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</si>
  <si>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</si>
  <si>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</si>
  <si>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</si>
  <si>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</si>
  <si>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</si>
  <si>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</si>
  <si>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</si>
  <si>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</si>
  <si>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</si>
  <si>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</si>
  <si>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</si>
  <si>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</si>
  <si>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</si>
  <si>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</si>
  <si>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</si>
  <si>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</si>
  <si>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</si>
  <si>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</si>
  <si>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</si>
  <si>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</si>
  <si>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</si>
  <si>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</si>
  <si>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</si>
  <si>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</si>
  <si>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</si>
  <si>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</si>
  <si>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</si>
  <si>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</si>
  <si>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</si>
  <si>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</si>
  <si>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</si>
  <si>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</si>
  <si>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</si>
  <si>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</si>
  <si>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</si>
  <si>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</si>
  <si>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</si>
  <si>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</si>
  <si>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</si>
  <si>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</si>
  <si>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</si>
  <si>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</si>
  <si>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</si>
  <si>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</si>
  <si>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</si>
  <si>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</si>
  <si>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</si>
  <si>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</si>
  <si>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</si>
  <si>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</si>
  <si>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</si>
  <si>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</si>
  <si>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</si>
  <si>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</si>
  <si>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</si>
  <si>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</si>
  <si>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</si>
  <si>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</si>
  <si>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</si>
  <si>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</si>
  <si>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</si>
  <si>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</si>
  <si>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</si>
  <si>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</si>
  <si>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</si>
  <si>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</si>
  <si>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</si>
  <si>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</si>
  <si>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</si>
  <si>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</si>
  <si>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</si>
  <si>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</si>
  <si>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</si>
  <si>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</si>
  <si>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</si>
  <si>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</si>
  <si>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</si>
  <si>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</si>
  <si>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</si>
  <si>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</si>
  <si>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</si>
  <si>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</si>
  <si>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</si>
  <si>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</si>
  <si>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</si>
  <si>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</si>
  <si>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</si>
  <si>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</si>
  <si>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</si>
  <si>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</si>
  <si>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</si>
  <si>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</si>
  <si>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</si>
  <si>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</si>
  <si>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</si>
  <si>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</si>
  <si>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</si>
  <si>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</si>
  <si>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</si>
  <si>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</si>
  <si>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</si>
  <si>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</si>
  <si>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</si>
  <si>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</si>
  <si>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</si>
  <si>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</si>
  <si>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</si>
  <si>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</si>
  <si>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</si>
  <si>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</si>
  <si>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</si>
  <si>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</si>
  <si>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</si>
  <si>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</si>
  <si>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</si>
  <si>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</si>
  <si>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</si>
  <si>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</si>
  <si>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</si>
  <si>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</si>
  <si>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</si>
  <si>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</si>
  <si>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</si>
  <si>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</si>
  <si>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</si>
  <si>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</si>
  <si>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</si>
  <si>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</si>
  <si>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</si>
  <si>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</si>
  <si>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</si>
  <si>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</si>
  <si>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</si>
  <si>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</si>
  <si>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</si>
  <si>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</si>
  <si>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</si>
  <si>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</si>
  <si>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</si>
  <si>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</si>
  <si>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</si>
  <si>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</si>
  <si>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</si>
  <si>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</si>
  <si>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</si>
  <si>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</si>
  <si>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</si>
  <si>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</si>
  <si>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</si>
  <si>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</si>
  <si>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</si>
  <si>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</si>
  <si>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</si>
  <si>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</si>
  <si>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</si>
  <si>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</si>
  <si>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</si>
  <si>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</si>
  <si>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</si>
  <si>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</si>
  <si>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</si>
  <si>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</si>
  <si>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</si>
  <si>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</si>
  <si>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</si>
  <si>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</si>
  <si>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</si>
  <si>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</si>
  <si>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</si>
  <si>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</si>
  <si>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</si>
  <si>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</si>
  <si>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</si>
  <si>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</si>
  <si>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</si>
  <si>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</si>
  <si>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</si>
  <si>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</si>
  <si>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</si>
  <si>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</si>
  <si>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</si>
  <si>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</si>
  <si>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</si>
  <si>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</si>
  <si>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</si>
  <si>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</si>
  <si>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</si>
  <si>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</si>
  <si>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</si>
  <si>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</si>
  <si>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</si>
  <si>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</si>
  <si>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</si>
  <si>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</si>
  <si>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</si>
  <si>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</si>
  <si>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</si>
  <si>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</si>
  <si>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</si>
  <si>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</si>
  <si>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</si>
  <si>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</si>
  <si>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</si>
  <si>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</si>
  <si>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</si>
  <si>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</si>
  <si>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</si>
  <si>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</si>
  <si>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</si>
  <si>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</si>
  <si>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</si>
  <si>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</si>
  <si>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</si>
  <si>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</si>
  <si>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</si>
  <si>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</si>
  <si>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</si>
  <si>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</si>
  <si>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</si>
  <si>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</si>
  <si>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</si>
  <si>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</si>
  <si>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</si>
  <si>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</si>
  <si>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</si>
  <si>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</si>
  <si>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</si>
  <si>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</si>
  <si>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</si>
  <si>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</si>
  <si>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</si>
  <si>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</si>
  <si>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</si>
  <si>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</si>
  <si>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</si>
  <si>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</si>
  <si>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</si>
  <si>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</si>
  <si>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</si>
  <si>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</si>
  <si>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</si>
  <si>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</si>
  <si>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</si>
  <si>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</si>
  <si>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</si>
  <si>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</si>
  <si>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</si>
  <si>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</si>
  <si>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</si>
  <si>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</si>
  <si>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</si>
  <si>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</si>
  <si>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</si>
  <si>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</si>
  <si>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</si>
  <si>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</si>
  <si>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</si>
  <si>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</si>
  <si>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</si>
  <si>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</si>
  <si>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</si>
  <si>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</si>
  <si>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</si>
  <si>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</si>
  <si>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</si>
  <si>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</si>
  <si>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</si>
  <si>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</si>
  <si>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</si>
  <si>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</si>
  <si>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</si>
  <si>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</si>
  <si>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</si>
  <si>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</si>
  <si>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</si>
  <si>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</si>
  <si>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</si>
  <si>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</si>
  <si>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</si>
  <si>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</si>
  <si>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</si>
  <si>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</si>
  <si>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</si>
  <si>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</si>
  <si>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</si>
  <si>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</si>
  <si>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</si>
  <si>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</si>
  <si>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</si>
  <si>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</si>
  <si>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</si>
  <si>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</si>
  <si>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</si>
  <si>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</si>
  <si>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</si>
  <si>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</si>
  <si>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</si>
  <si>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</si>
  <si>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</si>
  <si>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</si>
  <si>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</si>
  <si>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</si>
  <si>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</si>
  <si>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</si>
  <si>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</si>
  <si>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</si>
  <si>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</si>
  <si>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</si>
  <si>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</si>
  <si>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</si>
  <si>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</si>
  <si>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</si>
  <si>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</si>
  <si>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</si>
  <si>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</si>
  <si>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</si>
  <si>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</si>
  <si>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</si>
  <si>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</si>
  <si>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</si>
  <si>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</si>
  <si>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</si>
  <si>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</si>
  <si>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</si>
  <si>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</si>
  <si>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</si>
  <si>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</si>
  <si>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</si>
  <si>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</si>
  <si>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</si>
  <si>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</si>
  <si>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</si>
  <si>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</si>
  <si>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</si>
  <si>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</si>
  <si>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</si>
  <si>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</si>
  <si>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</si>
  <si>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</si>
  <si>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</si>
  <si>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</si>
  <si>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</si>
  <si>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</si>
  <si>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</si>
  <si>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</si>
  <si>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</si>
  <si>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</si>
  <si>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</si>
  <si>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</si>
  <si>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</si>
  <si>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</si>
  <si>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</si>
  <si>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</si>
  <si>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</si>
  <si>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</si>
  <si>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</si>
  <si>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</si>
  <si>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</si>
  <si>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</si>
  <si>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</si>
  <si>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</si>
  <si>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</si>
  <si>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</si>
  <si>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</si>
  <si>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</si>
  <si>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</si>
  <si>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</si>
  <si>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</si>
  <si>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</si>
  <si>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</si>
  <si>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</si>
  <si>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</si>
  <si>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</si>
  <si>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</si>
  <si>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</si>
  <si>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</si>
  <si>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</si>
  <si>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</si>
  <si>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</si>
  <si>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</si>
  <si>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</si>
  <si>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</si>
  <si>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</si>
  <si>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</si>
  <si>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</si>
  <si>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</si>
  <si>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</si>
  <si>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</si>
  <si>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</si>
  <si>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</si>
  <si>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</si>
  <si>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</si>
  <si>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</si>
  <si>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</si>
  <si>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</si>
  <si>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</si>
  <si>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</si>
  <si>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</si>
  <si>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</si>
  <si>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</si>
  <si>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</si>
  <si>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</si>
  <si>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</si>
  <si>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</si>
  <si>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</si>
  <si>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</si>
  <si>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</si>
  <si>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</si>
  <si>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</si>
  <si>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</si>
  <si>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</si>
  <si>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</si>
  <si>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</si>
  <si>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</si>
  <si>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</si>
  <si>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</si>
  <si>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</si>
  <si>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</si>
  <si>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</si>
  <si>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</si>
  <si>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</si>
  <si>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</si>
  <si>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</si>
  <si>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</si>
  <si>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</si>
  <si>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</si>
  <si>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</si>
  <si>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</si>
  <si>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</si>
  <si>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</si>
  <si>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</si>
  <si>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</si>
  <si>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</si>
  <si>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</si>
  <si>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</si>
  <si>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</si>
  <si>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</si>
  <si>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</si>
  <si>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</si>
  <si>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</si>
  <si>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</si>
  <si>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</si>
  <si>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</si>
  <si>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</si>
  <si>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</si>
  <si>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</si>
  <si>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</si>
  <si>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</si>
  <si>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</si>
  <si>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</si>
  <si>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</si>
  <si>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</si>
  <si>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</si>
  <si>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</si>
  <si>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</si>
  <si>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</si>
  <si>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</si>
  <si>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</si>
  <si>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</si>
  <si>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</si>
  <si>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</si>
  <si>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</si>
  <si>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</si>
  <si>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</si>
  <si>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</si>
  <si>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</si>
  <si>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</si>
  <si>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</si>
  <si>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</si>
  <si>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</si>
  <si>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</si>
  <si>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</si>
  <si>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</si>
  <si>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</si>
  <si>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</si>
  <si>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</si>
  <si>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</si>
  <si>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</si>
  <si>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</si>
  <si>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</si>
  <si>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</si>
  <si>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</si>
  <si>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</si>
  <si>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</si>
  <si>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</si>
  <si>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</si>
  <si>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</si>
  <si>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</si>
  <si>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</si>
  <si>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</si>
  <si>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</si>
  <si>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</si>
  <si>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</si>
  <si>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</si>
  <si>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</si>
  <si>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</si>
  <si>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</si>
  <si>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</si>
  <si>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</si>
  <si>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</si>
  <si>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</si>
  <si>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</si>
  <si>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</si>
  <si>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</si>
  <si>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</si>
  <si>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</si>
  <si>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</si>
  <si>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</si>
  <si>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</si>
  <si>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</si>
  <si>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</si>
  <si>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</si>
  <si>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</si>
  <si>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</si>
  <si>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</si>
  <si>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</si>
  <si>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</si>
  <si>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</si>
  <si>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</si>
  <si>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</si>
  <si>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</si>
  <si>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</si>
  <si>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</si>
  <si>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</si>
  <si>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</si>
  <si>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</si>
  <si>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</si>
  <si>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</si>
  <si>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</si>
  <si>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</si>
  <si>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</si>
  <si>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</si>
  <si>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</si>
  <si>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</si>
  <si>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</si>
  <si>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</si>
  <si>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</si>
  <si>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</si>
  <si>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</si>
  <si>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</si>
  <si>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</si>
  <si>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</si>
  <si>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</si>
  <si>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</si>
  <si>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</si>
  <si>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</si>
  <si>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</si>
  <si>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</si>
  <si>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</si>
  <si>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</si>
  <si>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</si>
  <si>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</si>
  <si>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Jobayer Anik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</si>
  <si>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</si>
  <si>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</si>
  <si>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</si>
  <si>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</si>
  <si>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</si>
  <si>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</si>
  <si>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</si>
  <si>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 xml:space="preserve">Imran </t>
  </si>
  <si>
    <t>Md.Imran Nazir</t>
  </si>
  <si>
    <t>Md. Ashikur Rahman</t>
  </si>
  <si>
    <t>M/S. Sky Tel</t>
  </si>
  <si>
    <t>Achievement %
Dec 2019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</si>
  <si>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</si>
  <si>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</si>
  <si>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</si>
  <si>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</si>
  <si>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</si>
  <si>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</si>
  <si>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</si>
  <si>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</si>
  <si>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</si>
  <si>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</si>
  <si>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</si>
  <si>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</si>
  <si>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</si>
  <si>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</si>
  <si>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</si>
  <si>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</si>
  <si>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</si>
  <si>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</si>
  <si>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</si>
  <si>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</si>
  <si>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</si>
  <si>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</si>
  <si>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Jan'20 Back Margin
Dealer Wise Value Achievement Status</t>
  </si>
  <si>
    <t>Jan'20 Back margin
Region Wise Value Achievement Status</t>
  </si>
  <si>
    <t>Jan'20 Back margin
Zone Wise Value Achievement Status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</si>
  <si>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</si>
  <si>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</si>
  <si>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</si>
  <si>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</si>
  <si>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</si>
  <si>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</si>
  <si>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</si>
  <si>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</si>
  <si>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</si>
  <si>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</si>
  <si>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</si>
  <si>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</si>
  <si>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>Alim</t>
  </si>
  <si>
    <t>Jisan</t>
  </si>
  <si>
    <t>Biddut</t>
  </si>
  <si>
    <t xml:space="preserve"> Md. Roni Ali</t>
  </si>
  <si>
    <t>Md. Samsuzzaman Talha</t>
  </si>
  <si>
    <t>Md. Nurul Islam</t>
  </si>
  <si>
    <t>Al amin Hosain Nayan</t>
  </si>
  <si>
    <t>Md.Shibly Ahmed</t>
  </si>
  <si>
    <t>Shipon Sutrodar</t>
  </si>
  <si>
    <t>Zunayed Hasan</t>
  </si>
  <si>
    <t>Md. Faysal Abdin</t>
  </si>
  <si>
    <t>Sadikur Rahman Hridoy</t>
  </si>
  <si>
    <t>Target 
JAN 2020</t>
  </si>
  <si>
    <t>Achievement 
JAN 2020</t>
  </si>
  <si>
    <t>Achievement
 JAN 2020</t>
  </si>
  <si>
    <t>Achievement %
JAN 2020</t>
  </si>
  <si>
    <t>Target JAN 2020</t>
  </si>
  <si>
    <t>JAN Target</t>
  </si>
  <si>
    <t>JAN Achievement</t>
  </si>
  <si>
    <t xml:space="preserve">Up to 30.01.2020 </t>
  </si>
  <si>
    <t xml:space="preserve">DSR wise Back margin  till 30 Jan'20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</si>
</sst>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4" borderId="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0" fontId="0" fillId="4" borderId="9" xfId="2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2" xfId="0" applyBorder="1" applyAlignment="1">
      <alignment horizontal="center"/>
    </xf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5" xfId="0" applyBorder="1"/>
    <xf numFmtId="0" fontId="9" fillId="4" borderId="1" xfId="6" applyNumberFormat="1" applyFont="1" applyFill="1" applyBorder="1" applyAlignment="1">
      <alignment vertical="center"/>
    </xf>
    <xf numFmtId="0" fontId="9" fillId="4" borderId="1" xfId="6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9" fillId="4" borderId="1" xfId="6" applyNumberFormat="1" applyFont="1" applyFill="1" applyBorder="1"/>
    <xf numFmtId="0" fontId="21" fillId="0" borderId="1" xfId="0" applyFont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49" fontId="21" fillId="0" borderId="1" xfId="0" applyNumberFormat="1" applyFont="1" applyFill="1" applyBorder="1" applyAlignment="1">
      <alignment horizontal="left"/>
    </xf>
    <xf numFmtId="49" fontId="21" fillId="0" borderId="1" xfId="11" applyNumberFormat="1" applyFont="1" applyFill="1" applyBorder="1" applyAlignment="1">
      <alignment horizontal="left" vertical="center"/>
    </xf>
    <xf numFmtId="49" fontId="21" fillId="0" borderId="1" xfId="11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left"/>
    </xf>
    <xf numFmtId="49" fontId="21" fillId="0" borderId="5" xfId="11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49" fontId="21" fillId="4" borderId="1" xfId="0" applyNumberFormat="1" applyFont="1" applyFill="1" applyBorder="1" applyAlignment="1"/>
    <xf numFmtId="0" fontId="21" fillId="4" borderId="28" xfId="6" applyFont="1" applyFill="1" applyBorder="1" applyAlignment="1">
      <alignment horizontal="center"/>
    </xf>
    <xf numFmtId="0" fontId="21" fillId="4" borderId="1" xfId="6" applyFont="1" applyFill="1" applyBorder="1" applyAlignment="1">
      <alignment horizontal="center"/>
    </xf>
    <xf numFmtId="0" fontId="21" fillId="4" borderId="1" xfId="9" applyFont="1" applyFill="1" applyBorder="1" applyAlignment="1">
      <alignment horizontal="center"/>
    </xf>
    <xf numFmtId="49" fontId="21" fillId="4" borderId="28" xfId="6" applyNumberFormat="1" applyFont="1" applyFill="1" applyBorder="1" applyAlignment="1">
      <alignment horizontal="center"/>
    </xf>
    <xf numFmtId="0" fontId="9" fillId="0" borderId="28" xfId="9" applyFont="1" applyFill="1" applyBorder="1" applyAlignment="1">
      <alignment horizontal="center"/>
    </xf>
    <xf numFmtId="49" fontId="21" fillId="4" borderId="1" xfId="6" applyNumberFormat="1" applyFont="1" applyFill="1" applyBorder="1" applyAlignment="1">
      <alignment horizontal="center"/>
    </xf>
    <xf numFmtId="0" fontId="9" fillId="4" borderId="1" xfId="6" applyNumberFormat="1" applyFont="1" applyFill="1" applyBorder="1" applyAlignment="1">
      <alignment horizontal="center"/>
    </xf>
    <xf numFmtId="0" fontId="24" fillId="0" borderId="1" xfId="9" applyFont="1" applyFill="1" applyBorder="1" applyAlignment="1">
      <alignment horizontal="center"/>
    </xf>
    <xf numFmtId="0" fontId="9" fillId="0" borderId="1" xfId="9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1" fillId="0" borderId="28" xfId="9" applyFont="1" applyBorder="1" applyAlignment="1">
      <alignment horizontal="center"/>
    </xf>
    <xf numFmtId="0" fontId="21" fillId="0" borderId="31" xfId="9" applyFont="1" applyBorder="1" applyAlignment="1">
      <alignment horizontal="center"/>
    </xf>
    <xf numFmtId="0" fontId="21" fillId="4" borderId="5" xfId="6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/>
    <xf numFmtId="0" fontId="9" fillId="4" borderId="28" xfId="0" applyFont="1" applyFill="1" applyBorder="1" applyAlignment="1"/>
    <xf numFmtId="0" fontId="9" fillId="4" borderId="1" xfId="0" applyFont="1" applyFill="1" applyBorder="1" applyAlignment="1"/>
    <xf numFmtId="0" fontId="21" fillId="4" borderId="1" xfId="0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/>
    </xf>
    <xf numFmtId="0" fontId="21" fillId="4" borderId="1" xfId="0" applyFont="1" applyFill="1" applyBorder="1"/>
    <xf numFmtId="0" fontId="21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/>
    </xf>
    <xf numFmtId="0" fontId="22" fillId="9" borderId="1" xfId="12" applyNumberFormat="1" applyFont="1" applyFill="1" applyBorder="1" applyAlignment="1">
      <alignment horizontal="center" vertical="center"/>
    </xf>
    <xf numFmtId="0" fontId="22" fillId="9" borderId="2" xfId="12" applyNumberFormat="1" applyFont="1" applyFill="1" applyBorder="1" applyAlignment="1">
      <alignment horizontal="center"/>
    </xf>
    <xf numFmtId="0" fontId="22" fillId="9" borderId="1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/>
    </xf>
    <xf numFmtId="0" fontId="23" fillId="9" borderId="5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 vertical="center"/>
    </xf>
    <xf numFmtId="164" fontId="9" fillId="4" borderId="1" xfId="11" applyNumberFormat="1" applyFont="1" applyFill="1" applyBorder="1" applyAlignment="1">
      <alignment vertical="center"/>
    </xf>
    <xf numFmtId="1" fontId="21" fillId="10" borderId="1" xfId="0" applyNumberFormat="1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tabSelected="1"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F4" sqref="F4:F125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41"/>
      <c r="B1" s="42" t="s">
        <v>1462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spans="1:17" ht="30.75" customHeight="1" x14ac:dyDescent="0.25">
      <c r="A2" s="234" t="s">
        <v>1428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6"/>
      <c r="P2" s="6" t="s">
        <v>185</v>
      </c>
      <c r="Q2" s="7">
        <v>1</v>
      </c>
    </row>
    <row r="3" spans="1:17" s="5" customFormat="1" ht="45" customHeight="1" x14ac:dyDescent="0.25">
      <c r="A3" s="155" t="s">
        <v>1367</v>
      </c>
      <c r="B3" s="17" t="s">
        <v>137</v>
      </c>
      <c r="C3" s="17" t="s">
        <v>0</v>
      </c>
      <c r="D3" s="17" t="s">
        <v>1</v>
      </c>
      <c r="E3" s="54" t="s">
        <v>1455</v>
      </c>
      <c r="F3" s="56" t="s">
        <v>1456</v>
      </c>
      <c r="G3" s="18" t="s">
        <v>1405</v>
      </c>
      <c r="H3" s="18" t="s">
        <v>182</v>
      </c>
      <c r="I3" s="18" t="s">
        <v>183</v>
      </c>
      <c r="J3" s="18" t="s">
        <v>1093</v>
      </c>
      <c r="K3" s="18" t="s">
        <v>1094</v>
      </c>
      <c r="L3" s="18" t="s">
        <v>1095</v>
      </c>
      <c r="M3" s="18" t="s">
        <v>1096</v>
      </c>
      <c r="N3" s="59" t="s">
        <v>1117</v>
      </c>
      <c r="O3" s="59" t="s">
        <v>1118</v>
      </c>
      <c r="P3" s="18" t="s">
        <v>175</v>
      </c>
      <c r="Q3" s="18" t="s">
        <v>176</v>
      </c>
    </row>
    <row r="4" spans="1:17" x14ac:dyDescent="0.25">
      <c r="A4" s="13">
        <v>1</v>
      </c>
      <c r="B4" s="152" t="s">
        <v>1304</v>
      </c>
      <c r="C4" s="14" t="s">
        <v>3</v>
      </c>
      <c r="D4" s="49" t="s">
        <v>3</v>
      </c>
      <c r="E4" s="148">
        <v>2523075.4600000004</v>
      </c>
      <c r="F4" s="15">
        <v>2758195.4078000011</v>
      </c>
      <c r="G4" s="154">
        <f t="shared" ref="G4:G66" si="0">IFERROR(F4/E4,0)</f>
        <v>1.0931878382266065</v>
      </c>
      <c r="H4" s="15">
        <f t="shared" ref="H4:H35" si="1">(E4*0.8)-F4</f>
        <v>-739735.03980000061</v>
      </c>
      <c r="I4" s="15">
        <f t="shared" ref="I4:I35" si="2">H4/$Q$2</f>
        <v>-739735.03980000061</v>
      </c>
      <c r="J4" s="15">
        <f>(E4*0.86)-F4</f>
        <v>-588350.5122000007</v>
      </c>
      <c r="K4" s="15">
        <f>J4/$Q$2</f>
        <v>-588350.5122000007</v>
      </c>
      <c r="L4" s="15">
        <f>(E4*0.91)-F4</f>
        <v>-462196.73920000065</v>
      </c>
      <c r="M4" s="15">
        <f>L4/$Q$2</f>
        <v>-462196.73920000065</v>
      </c>
      <c r="N4" s="60">
        <f>(E4*0.96)-F4</f>
        <v>-336042.96620000061</v>
      </c>
      <c r="O4" s="15">
        <f>N4/$Q$2</f>
        <v>-336042.96620000061</v>
      </c>
      <c r="P4" s="16">
        <f t="shared" ref="P4:P35" si="3">E4-F4</f>
        <v>-235119.94780000066</v>
      </c>
      <c r="Q4" s="15">
        <f>P4/$Q$2</f>
        <v>-235119.94780000066</v>
      </c>
    </row>
    <row r="5" spans="1:17" x14ac:dyDescent="0.25">
      <c r="A5" s="1">
        <v>2</v>
      </c>
      <c r="B5" s="2" t="s">
        <v>6</v>
      </c>
      <c r="C5" s="2" t="s">
        <v>3</v>
      </c>
      <c r="D5" s="29" t="s">
        <v>5</v>
      </c>
      <c r="E5" s="148">
        <v>3282403.1424999996</v>
      </c>
      <c r="F5" s="15">
        <v>3321772.1019000001</v>
      </c>
      <c r="G5" s="154">
        <f t="shared" si="0"/>
        <v>1.011993943976673</v>
      </c>
      <c r="H5" s="15">
        <f t="shared" si="1"/>
        <v>-695849.58790000016</v>
      </c>
      <c r="I5" s="10">
        <f t="shared" si="2"/>
        <v>-695849.58790000016</v>
      </c>
      <c r="J5" s="15">
        <f t="shared" ref="J5:J67" si="4">(E5*0.86)-F5</f>
        <v>-498905.39935000055</v>
      </c>
      <c r="K5" s="15">
        <f t="shared" ref="K5:K66" si="5">J5/$Q$2</f>
        <v>-498905.39935000055</v>
      </c>
      <c r="L5" s="15">
        <f t="shared" ref="L5:L67" si="6">(E5*0.91)-F5</f>
        <v>-334785.24222500017</v>
      </c>
      <c r="M5" s="15">
        <f t="shared" ref="M5:O66" si="7">L5/$Q$2</f>
        <v>-334785.24222500017</v>
      </c>
      <c r="N5" s="60">
        <f t="shared" ref="N5:N67" si="8">(E5*0.96)-F5</f>
        <v>-170665.08510000072</v>
      </c>
      <c r="O5" s="15">
        <f t="shared" si="7"/>
        <v>-170665.08510000072</v>
      </c>
      <c r="P5" s="12">
        <f t="shared" si="3"/>
        <v>-39368.959400000516</v>
      </c>
      <c r="Q5" s="10">
        <f t="shared" ref="Q5:Q66" si="9">P5/$Q$2</f>
        <v>-39368.959400000516</v>
      </c>
    </row>
    <row r="6" spans="1:17" x14ac:dyDescent="0.25">
      <c r="A6" s="1">
        <v>3</v>
      </c>
      <c r="B6" s="29" t="s">
        <v>1261</v>
      </c>
      <c r="C6" s="2" t="s">
        <v>3</v>
      </c>
      <c r="D6" s="29" t="s">
        <v>3</v>
      </c>
      <c r="E6" s="148">
        <v>3753157.5424999995</v>
      </c>
      <c r="F6" s="15">
        <v>3773675.3079000013</v>
      </c>
      <c r="G6" s="154">
        <f t="shared" si="0"/>
        <v>1.0054668009982695</v>
      </c>
      <c r="H6" s="15">
        <f t="shared" si="1"/>
        <v>-771149.27390000131</v>
      </c>
      <c r="I6" s="10">
        <f t="shared" si="2"/>
        <v>-771149.27390000131</v>
      </c>
      <c r="J6" s="15">
        <f t="shared" si="4"/>
        <v>-545959.82135000173</v>
      </c>
      <c r="K6" s="15">
        <f t="shared" si="5"/>
        <v>-545959.82135000173</v>
      </c>
      <c r="L6" s="15">
        <f t="shared" si="6"/>
        <v>-358301.94422500161</v>
      </c>
      <c r="M6" s="15">
        <f t="shared" si="7"/>
        <v>-358301.94422500161</v>
      </c>
      <c r="N6" s="60">
        <f t="shared" si="8"/>
        <v>-170644.06710000196</v>
      </c>
      <c r="O6" s="15">
        <f t="shared" si="7"/>
        <v>-170644.06710000196</v>
      </c>
      <c r="P6" s="12">
        <f t="shared" si="3"/>
        <v>-20517.765400001779</v>
      </c>
      <c r="Q6" s="10">
        <f t="shared" si="9"/>
        <v>-20517.765400001779</v>
      </c>
    </row>
    <row r="7" spans="1:17" x14ac:dyDescent="0.25">
      <c r="A7" s="13">
        <v>4</v>
      </c>
      <c r="B7" s="2" t="s">
        <v>9</v>
      </c>
      <c r="C7" s="2" t="s">
        <v>3</v>
      </c>
      <c r="D7" s="29" t="s">
        <v>8</v>
      </c>
      <c r="E7" s="148">
        <v>4973521.87</v>
      </c>
      <c r="F7" s="15">
        <v>2790799.9773999997</v>
      </c>
      <c r="G7" s="154">
        <f t="shared" si="0"/>
        <v>0.56113153824334139</v>
      </c>
      <c r="H7" s="15">
        <f t="shared" si="1"/>
        <v>1188017.5186000005</v>
      </c>
      <c r="I7" s="10">
        <f t="shared" si="2"/>
        <v>1188017.5186000005</v>
      </c>
      <c r="J7" s="15">
        <f t="shared" si="4"/>
        <v>1486428.8308000001</v>
      </c>
      <c r="K7" s="15">
        <f t="shared" si="5"/>
        <v>1486428.8308000001</v>
      </c>
      <c r="L7" s="15">
        <f t="shared" si="6"/>
        <v>1735104.9243000005</v>
      </c>
      <c r="M7" s="15">
        <f t="shared" si="7"/>
        <v>1735104.9243000005</v>
      </c>
      <c r="N7" s="60">
        <f t="shared" si="8"/>
        <v>1983781.0178</v>
      </c>
      <c r="O7" s="15">
        <f t="shared" si="7"/>
        <v>1983781.0178</v>
      </c>
      <c r="P7" s="12">
        <f t="shared" si="3"/>
        <v>2182721.8926000004</v>
      </c>
      <c r="Q7" s="10">
        <f t="shared" si="9"/>
        <v>2182721.8926000004</v>
      </c>
    </row>
    <row r="8" spans="1:17" x14ac:dyDescent="0.25">
      <c r="A8" s="1">
        <v>5</v>
      </c>
      <c r="B8" s="2" t="s">
        <v>14</v>
      </c>
      <c r="C8" s="2" t="s">
        <v>3</v>
      </c>
      <c r="D8" s="29" t="s">
        <v>13</v>
      </c>
      <c r="E8" s="148">
        <v>4885046.5250000004</v>
      </c>
      <c r="F8" s="15">
        <v>4009967.4362000003</v>
      </c>
      <c r="G8" s="154">
        <f t="shared" si="0"/>
        <v>0.82086576160090918</v>
      </c>
      <c r="H8" s="15">
        <f t="shared" si="1"/>
        <v>-101930.21619999968</v>
      </c>
      <c r="I8" s="10">
        <f t="shared" si="2"/>
        <v>-101930.21619999968</v>
      </c>
      <c r="J8" s="15">
        <f t="shared" si="4"/>
        <v>191172.57529999968</v>
      </c>
      <c r="K8" s="15">
        <f t="shared" si="5"/>
        <v>191172.57529999968</v>
      </c>
      <c r="L8" s="15">
        <f t="shared" si="6"/>
        <v>435424.90155000053</v>
      </c>
      <c r="M8" s="15">
        <f t="shared" si="7"/>
        <v>435424.90155000053</v>
      </c>
      <c r="N8" s="60">
        <f t="shared" si="8"/>
        <v>679677.22779999953</v>
      </c>
      <c r="O8" s="15">
        <f t="shared" si="7"/>
        <v>679677.22779999953</v>
      </c>
      <c r="P8" s="12">
        <f t="shared" si="3"/>
        <v>875079.08880000003</v>
      </c>
      <c r="Q8" s="10">
        <f t="shared" si="9"/>
        <v>875079.08880000003</v>
      </c>
    </row>
    <row r="9" spans="1:17" x14ac:dyDescent="0.25">
      <c r="A9" s="1">
        <v>6</v>
      </c>
      <c r="B9" s="2" t="s">
        <v>10</v>
      </c>
      <c r="C9" s="2" t="s">
        <v>3</v>
      </c>
      <c r="D9" s="29" t="s">
        <v>8</v>
      </c>
      <c r="E9" s="148">
        <v>5366217.7575000012</v>
      </c>
      <c r="F9" s="15">
        <v>4312192.2294000005</v>
      </c>
      <c r="G9" s="154">
        <f t="shared" si="0"/>
        <v>0.80358129771628062</v>
      </c>
      <c r="H9" s="15">
        <f t="shared" si="1"/>
        <v>-19218.023399999365</v>
      </c>
      <c r="I9" s="10">
        <f t="shared" si="2"/>
        <v>-19218.023399999365</v>
      </c>
      <c r="J9" s="15">
        <f t="shared" si="4"/>
        <v>302755.04205000028</v>
      </c>
      <c r="K9" s="15">
        <f t="shared" si="5"/>
        <v>302755.04205000028</v>
      </c>
      <c r="L9" s="15">
        <f t="shared" si="6"/>
        <v>571065.9299250003</v>
      </c>
      <c r="M9" s="15">
        <f t="shared" si="7"/>
        <v>571065.9299250003</v>
      </c>
      <c r="N9" s="60">
        <f t="shared" si="8"/>
        <v>839376.81780000031</v>
      </c>
      <c r="O9" s="15">
        <f t="shared" si="7"/>
        <v>839376.81780000031</v>
      </c>
      <c r="P9" s="12">
        <f t="shared" si="3"/>
        <v>1054025.5281000007</v>
      </c>
      <c r="Q9" s="10">
        <f t="shared" si="9"/>
        <v>1054025.5281000007</v>
      </c>
    </row>
    <row r="10" spans="1:17" x14ac:dyDescent="0.25">
      <c r="A10" s="13">
        <v>7</v>
      </c>
      <c r="B10" s="2" t="s">
        <v>15</v>
      </c>
      <c r="C10" s="2" t="s">
        <v>3</v>
      </c>
      <c r="D10" s="29" t="s">
        <v>5</v>
      </c>
      <c r="E10" s="148">
        <v>5873083.2125000013</v>
      </c>
      <c r="F10" s="15">
        <v>5358204.9604000011</v>
      </c>
      <c r="G10" s="154">
        <f t="shared" si="0"/>
        <v>0.91233254604597513</v>
      </c>
      <c r="H10" s="15">
        <f t="shared" si="1"/>
        <v>-659738.39039999992</v>
      </c>
      <c r="I10" s="10">
        <f t="shared" si="2"/>
        <v>-659738.39039999992</v>
      </c>
      <c r="J10" s="15">
        <f t="shared" si="4"/>
        <v>-307353.39764999971</v>
      </c>
      <c r="K10" s="15">
        <f t="shared" si="5"/>
        <v>-307353.39764999971</v>
      </c>
      <c r="L10" s="15">
        <f t="shared" si="6"/>
        <v>-13699.237025000155</v>
      </c>
      <c r="M10" s="15">
        <f t="shared" si="7"/>
        <v>-13699.237025000155</v>
      </c>
      <c r="N10" s="60">
        <f t="shared" si="8"/>
        <v>279954.92360000033</v>
      </c>
      <c r="O10" s="15">
        <f t="shared" si="7"/>
        <v>279954.92360000033</v>
      </c>
      <c r="P10" s="12">
        <f t="shared" si="3"/>
        <v>514878.25210000016</v>
      </c>
      <c r="Q10" s="10">
        <f t="shared" si="9"/>
        <v>514878.25210000016</v>
      </c>
    </row>
    <row r="11" spans="1:17" x14ac:dyDescent="0.25">
      <c r="A11" s="1">
        <v>8</v>
      </c>
      <c r="B11" s="2" t="s">
        <v>16</v>
      </c>
      <c r="C11" s="2" t="s">
        <v>3</v>
      </c>
      <c r="D11" s="29" t="s">
        <v>8</v>
      </c>
      <c r="E11" s="148">
        <v>5455375.8750000009</v>
      </c>
      <c r="F11" s="15">
        <v>4367731.6884999983</v>
      </c>
      <c r="G11" s="154">
        <f t="shared" si="0"/>
        <v>0.80062891880937492</v>
      </c>
      <c r="H11" s="15">
        <f t="shared" si="1"/>
        <v>-3430.9884999971837</v>
      </c>
      <c r="I11" s="10">
        <f t="shared" si="2"/>
        <v>-3430.9884999971837</v>
      </c>
      <c r="J11" s="15">
        <f t="shared" si="4"/>
        <v>323891.56400000211</v>
      </c>
      <c r="K11" s="15">
        <f t="shared" si="5"/>
        <v>323891.56400000211</v>
      </c>
      <c r="L11" s="15">
        <f t="shared" si="6"/>
        <v>596660.35775000229</v>
      </c>
      <c r="M11" s="15">
        <f t="shared" si="7"/>
        <v>596660.35775000229</v>
      </c>
      <c r="N11" s="60">
        <f t="shared" si="8"/>
        <v>869429.15150000248</v>
      </c>
      <c r="O11" s="15">
        <f t="shared" si="7"/>
        <v>869429.15150000248</v>
      </c>
      <c r="P11" s="12">
        <f t="shared" si="3"/>
        <v>1087644.1865000026</v>
      </c>
      <c r="Q11" s="10">
        <f t="shared" si="9"/>
        <v>1087644.1865000026</v>
      </c>
    </row>
    <row r="12" spans="1:17" x14ac:dyDescent="0.25">
      <c r="A12" s="1">
        <v>9</v>
      </c>
      <c r="B12" s="2" t="s">
        <v>11</v>
      </c>
      <c r="C12" s="2" t="s">
        <v>3</v>
      </c>
      <c r="D12" s="29" t="s">
        <v>8</v>
      </c>
      <c r="E12" s="148">
        <v>6290880.8375000004</v>
      </c>
      <c r="F12" s="15">
        <v>5444066.3209000016</v>
      </c>
      <c r="G12" s="154">
        <f t="shared" si="0"/>
        <v>0.86539015147892651</v>
      </c>
      <c r="H12" s="15">
        <f t="shared" si="1"/>
        <v>-411361.65090000071</v>
      </c>
      <c r="I12" s="10">
        <f t="shared" si="2"/>
        <v>-411361.65090000071</v>
      </c>
      <c r="J12" s="15">
        <f t="shared" si="4"/>
        <v>-33908.800650001504</v>
      </c>
      <c r="K12" s="15">
        <f t="shared" si="5"/>
        <v>-33908.800650001504</v>
      </c>
      <c r="L12" s="15">
        <f t="shared" si="6"/>
        <v>280635.24122499861</v>
      </c>
      <c r="M12" s="15">
        <f t="shared" si="7"/>
        <v>280635.24122499861</v>
      </c>
      <c r="N12" s="60">
        <f t="shared" si="8"/>
        <v>595179.28309999872</v>
      </c>
      <c r="O12" s="15">
        <f t="shared" si="7"/>
        <v>595179.28309999872</v>
      </c>
      <c r="P12" s="12">
        <f t="shared" si="3"/>
        <v>846814.51659999881</v>
      </c>
      <c r="Q12" s="10">
        <f t="shared" si="9"/>
        <v>846814.51659999881</v>
      </c>
    </row>
    <row r="13" spans="1:17" x14ac:dyDescent="0.25">
      <c r="A13" s="13">
        <v>10</v>
      </c>
      <c r="B13" s="2" t="s">
        <v>7</v>
      </c>
      <c r="C13" s="2" t="s">
        <v>3</v>
      </c>
      <c r="D13" s="29" t="s">
        <v>5</v>
      </c>
      <c r="E13" s="148">
        <v>7834492.4325000001</v>
      </c>
      <c r="F13" s="15">
        <v>7138307.5430999994</v>
      </c>
      <c r="G13" s="154">
        <f t="shared" si="0"/>
        <v>0.91113848211633963</v>
      </c>
      <c r="H13" s="15">
        <f t="shared" si="1"/>
        <v>-870713.59709999897</v>
      </c>
      <c r="I13" s="10">
        <f t="shared" si="2"/>
        <v>-870713.59709999897</v>
      </c>
      <c r="J13" s="15">
        <f t="shared" si="4"/>
        <v>-400644.05114999972</v>
      </c>
      <c r="K13" s="15">
        <f t="shared" si="5"/>
        <v>-400644.05114999972</v>
      </c>
      <c r="L13" s="15">
        <f t="shared" si="6"/>
        <v>-8919.4295249991119</v>
      </c>
      <c r="M13" s="15">
        <f t="shared" si="7"/>
        <v>-8919.4295249991119</v>
      </c>
      <c r="N13" s="60">
        <f t="shared" si="8"/>
        <v>382805.19210000057</v>
      </c>
      <c r="O13" s="15">
        <f t="shared" si="7"/>
        <v>382805.19210000057</v>
      </c>
      <c r="P13" s="12">
        <f t="shared" si="3"/>
        <v>696184.88940000068</v>
      </c>
      <c r="Q13" s="10">
        <f t="shared" si="9"/>
        <v>696184.88940000068</v>
      </c>
    </row>
    <row r="14" spans="1:17" x14ac:dyDescent="0.25">
      <c r="A14" s="1">
        <v>11</v>
      </c>
      <c r="B14" s="2" t="s">
        <v>4</v>
      </c>
      <c r="C14" s="2" t="s">
        <v>3</v>
      </c>
      <c r="D14" s="29" t="s">
        <v>5</v>
      </c>
      <c r="E14" s="148">
        <v>10334371.4575</v>
      </c>
      <c r="F14" s="15">
        <v>10338930.922999999</v>
      </c>
      <c r="G14" s="154">
        <f t="shared" si="0"/>
        <v>1.0004411942727964</v>
      </c>
      <c r="H14" s="15">
        <f t="shared" si="1"/>
        <v>-2071433.7569999984</v>
      </c>
      <c r="I14" s="10">
        <f t="shared" si="2"/>
        <v>-2071433.7569999984</v>
      </c>
      <c r="J14" s="15">
        <f t="shared" si="4"/>
        <v>-1451371.4695499986</v>
      </c>
      <c r="K14" s="15">
        <f t="shared" si="5"/>
        <v>-1451371.4695499986</v>
      </c>
      <c r="L14" s="15">
        <f t="shared" si="6"/>
        <v>-934652.8966749981</v>
      </c>
      <c r="M14" s="15">
        <f t="shared" si="7"/>
        <v>-934652.8966749981</v>
      </c>
      <c r="N14" s="60">
        <f t="shared" si="8"/>
        <v>-417934.32379999943</v>
      </c>
      <c r="O14" s="15">
        <f t="shared" si="7"/>
        <v>-417934.32379999943</v>
      </c>
      <c r="P14" s="12">
        <f t="shared" si="3"/>
        <v>-4559.4654999990016</v>
      </c>
      <c r="Q14" s="10">
        <f t="shared" si="9"/>
        <v>-4559.4654999990016</v>
      </c>
    </row>
    <row r="15" spans="1:17" x14ac:dyDescent="0.25">
      <c r="A15" s="1">
        <v>12</v>
      </c>
      <c r="B15" s="2" t="s">
        <v>2</v>
      </c>
      <c r="C15" s="2" t="s">
        <v>3</v>
      </c>
      <c r="D15" s="29" t="s">
        <v>13</v>
      </c>
      <c r="E15" s="148">
        <v>9465941.8000000007</v>
      </c>
      <c r="F15" s="15">
        <v>8641557.4849000014</v>
      </c>
      <c r="G15" s="154">
        <f t="shared" si="0"/>
        <v>0.91291048133213759</v>
      </c>
      <c r="H15" s="15">
        <f t="shared" si="1"/>
        <v>-1068804.0449000001</v>
      </c>
      <c r="I15" s="10">
        <f t="shared" si="2"/>
        <v>-1068804.0449000001</v>
      </c>
      <c r="J15" s="15">
        <f t="shared" si="4"/>
        <v>-500847.53690000065</v>
      </c>
      <c r="K15" s="15">
        <f t="shared" si="5"/>
        <v>-500847.53690000065</v>
      </c>
      <c r="L15" s="15">
        <f t="shared" si="6"/>
        <v>-27550.446900000796</v>
      </c>
      <c r="M15" s="15">
        <f t="shared" si="7"/>
        <v>-27550.446900000796</v>
      </c>
      <c r="N15" s="60">
        <f t="shared" si="8"/>
        <v>445746.64309999906</v>
      </c>
      <c r="O15" s="15">
        <f t="shared" si="7"/>
        <v>445746.64309999906</v>
      </c>
      <c r="P15" s="12">
        <f t="shared" si="3"/>
        <v>824384.31509999931</v>
      </c>
      <c r="Q15" s="10">
        <f t="shared" si="9"/>
        <v>824384.31509999931</v>
      </c>
    </row>
    <row r="16" spans="1:17" x14ac:dyDescent="0.25">
      <c r="A16" s="13">
        <v>13</v>
      </c>
      <c r="B16" s="2" t="s">
        <v>12</v>
      </c>
      <c r="C16" s="2" t="s">
        <v>3</v>
      </c>
      <c r="D16" s="49" t="s">
        <v>13</v>
      </c>
      <c r="E16" s="148">
        <v>10783538.002499999</v>
      </c>
      <c r="F16" s="15">
        <v>10799970.712000001</v>
      </c>
      <c r="G16" s="154">
        <f t="shared" si="0"/>
        <v>1.0015238699484521</v>
      </c>
      <c r="H16" s="15">
        <f t="shared" si="1"/>
        <v>-2173140.3100000005</v>
      </c>
      <c r="I16" s="10">
        <f t="shared" si="2"/>
        <v>-2173140.3100000005</v>
      </c>
      <c r="J16" s="15">
        <f t="shared" si="4"/>
        <v>-1526128.0298500024</v>
      </c>
      <c r="K16" s="15">
        <f t="shared" si="5"/>
        <v>-1526128.0298500024</v>
      </c>
      <c r="L16" s="15">
        <f t="shared" si="6"/>
        <v>-986951.12972500175</v>
      </c>
      <c r="M16" s="15">
        <f t="shared" si="7"/>
        <v>-986951.12972500175</v>
      </c>
      <c r="N16" s="60">
        <f t="shared" si="8"/>
        <v>-447774.22960000299</v>
      </c>
      <c r="O16" s="15">
        <f t="shared" si="7"/>
        <v>-447774.22960000299</v>
      </c>
      <c r="P16" s="12">
        <f t="shared" si="3"/>
        <v>-16432.709500001743</v>
      </c>
      <c r="Q16" s="10">
        <f t="shared" si="9"/>
        <v>-16432.709500001743</v>
      </c>
    </row>
    <row r="17" spans="1:17" x14ac:dyDescent="0.25">
      <c r="A17" s="1">
        <v>14</v>
      </c>
      <c r="B17" s="2" t="s">
        <v>17</v>
      </c>
      <c r="C17" s="2" t="s">
        <v>3</v>
      </c>
      <c r="D17" s="29" t="s">
        <v>3</v>
      </c>
      <c r="E17" s="148">
        <v>11773878.65</v>
      </c>
      <c r="F17" s="15">
        <v>11794943.954100002</v>
      </c>
      <c r="G17" s="154">
        <f t="shared" si="0"/>
        <v>1.0017891558700582</v>
      </c>
      <c r="H17" s="15">
        <f t="shared" si="1"/>
        <v>-2375841.0341000017</v>
      </c>
      <c r="I17" s="10">
        <f t="shared" si="2"/>
        <v>-2375841.0341000017</v>
      </c>
      <c r="J17" s="15">
        <f t="shared" si="4"/>
        <v>-1669408.3151000012</v>
      </c>
      <c r="K17" s="15">
        <f t="shared" si="5"/>
        <v>-1669408.3151000012</v>
      </c>
      <c r="L17" s="15">
        <f t="shared" si="6"/>
        <v>-1080714.3826000001</v>
      </c>
      <c r="M17" s="15">
        <f t="shared" si="7"/>
        <v>-1080714.3826000001</v>
      </c>
      <c r="N17" s="60">
        <f t="shared" si="8"/>
        <v>-492020.45010000095</v>
      </c>
      <c r="O17" s="15">
        <f t="shared" si="7"/>
        <v>-492020.45010000095</v>
      </c>
      <c r="P17" s="12">
        <f t="shared" si="3"/>
        <v>-21065.304100001231</v>
      </c>
      <c r="Q17" s="10">
        <f t="shared" si="9"/>
        <v>-21065.304100001231</v>
      </c>
    </row>
    <row r="18" spans="1:17" x14ac:dyDescent="0.25">
      <c r="A18" s="1">
        <v>15</v>
      </c>
      <c r="B18" s="2" t="s">
        <v>1162</v>
      </c>
      <c r="C18" s="2" t="s">
        <v>173</v>
      </c>
      <c r="D18" s="29" t="s">
        <v>19</v>
      </c>
      <c r="E18" s="148">
        <v>4747651.3325000005</v>
      </c>
      <c r="F18" s="15">
        <v>3818130.6775000002</v>
      </c>
      <c r="G18" s="154">
        <f t="shared" si="0"/>
        <v>0.80421463374174595</v>
      </c>
      <c r="H18" s="15">
        <f t="shared" si="1"/>
        <v>-20009.61149999965</v>
      </c>
      <c r="I18" s="10">
        <f t="shared" si="2"/>
        <v>-20009.61149999965</v>
      </c>
      <c r="J18" s="15">
        <f t="shared" si="4"/>
        <v>264849.46845000004</v>
      </c>
      <c r="K18" s="15">
        <f t="shared" si="5"/>
        <v>264849.46845000004</v>
      </c>
      <c r="L18" s="15">
        <f t="shared" si="6"/>
        <v>502232.03507500049</v>
      </c>
      <c r="M18" s="15">
        <f t="shared" si="7"/>
        <v>502232.03507500049</v>
      </c>
      <c r="N18" s="60">
        <f t="shared" si="8"/>
        <v>739614.60170000046</v>
      </c>
      <c r="O18" s="15">
        <f t="shared" si="7"/>
        <v>739614.60170000046</v>
      </c>
      <c r="P18" s="12">
        <f t="shared" si="3"/>
        <v>929520.65500000026</v>
      </c>
      <c r="Q18" s="10">
        <f t="shared" si="9"/>
        <v>929520.65500000026</v>
      </c>
    </row>
    <row r="19" spans="1:17" x14ac:dyDescent="0.25">
      <c r="A19" s="13">
        <v>16</v>
      </c>
      <c r="B19" s="146" t="s">
        <v>1082</v>
      </c>
      <c r="C19" s="2" t="s">
        <v>173</v>
      </c>
      <c r="D19" s="29" t="s">
        <v>21</v>
      </c>
      <c r="E19" s="148">
        <v>3082520.1999999997</v>
      </c>
      <c r="F19" s="15">
        <v>2492987.6842999994</v>
      </c>
      <c r="G19" s="154">
        <f t="shared" si="0"/>
        <v>0.80874982889001001</v>
      </c>
      <c r="H19" s="15">
        <f t="shared" si="1"/>
        <v>-26971.524299999699</v>
      </c>
      <c r="I19" s="10">
        <f t="shared" si="2"/>
        <v>-26971.524299999699</v>
      </c>
      <c r="J19" s="15">
        <f t="shared" si="4"/>
        <v>157979.68770000013</v>
      </c>
      <c r="K19" s="15">
        <f t="shared" si="5"/>
        <v>157979.68770000013</v>
      </c>
      <c r="L19" s="15">
        <f t="shared" si="6"/>
        <v>312105.69770000037</v>
      </c>
      <c r="M19" s="15">
        <f t="shared" si="7"/>
        <v>312105.69770000037</v>
      </c>
      <c r="N19" s="60">
        <f t="shared" si="8"/>
        <v>466231.70770000014</v>
      </c>
      <c r="O19" s="15">
        <f t="shared" si="7"/>
        <v>466231.70770000014</v>
      </c>
      <c r="P19" s="12">
        <f t="shared" si="3"/>
        <v>589532.51570000034</v>
      </c>
      <c r="Q19" s="10">
        <f t="shared" si="9"/>
        <v>589532.51570000034</v>
      </c>
    </row>
    <row r="20" spans="1:17" x14ac:dyDescent="0.25">
      <c r="A20" s="1">
        <v>17</v>
      </c>
      <c r="B20" s="2" t="s">
        <v>146</v>
      </c>
      <c r="C20" s="2" t="s">
        <v>173</v>
      </c>
      <c r="D20" s="29" t="s">
        <v>20</v>
      </c>
      <c r="E20" s="148">
        <v>1721934.7849999997</v>
      </c>
      <c r="F20" s="15">
        <v>1828311.5106000004</v>
      </c>
      <c r="G20" s="154">
        <f t="shared" si="0"/>
        <v>1.0617774415887653</v>
      </c>
      <c r="H20" s="15">
        <f t="shared" si="1"/>
        <v>-450763.68260000064</v>
      </c>
      <c r="I20" s="10">
        <f t="shared" si="2"/>
        <v>-450763.68260000064</v>
      </c>
      <c r="J20" s="15">
        <f t="shared" si="4"/>
        <v>-347447.59550000075</v>
      </c>
      <c r="K20" s="15">
        <f t="shared" si="5"/>
        <v>-347447.59550000075</v>
      </c>
      <c r="L20" s="15">
        <f t="shared" si="6"/>
        <v>-261350.85625000065</v>
      </c>
      <c r="M20" s="15">
        <f t="shared" si="7"/>
        <v>-261350.85625000065</v>
      </c>
      <c r="N20" s="60">
        <f t="shared" si="8"/>
        <v>-175254.11700000078</v>
      </c>
      <c r="O20" s="15">
        <f t="shared" si="7"/>
        <v>-175254.11700000078</v>
      </c>
      <c r="P20" s="12">
        <f t="shared" si="3"/>
        <v>-106376.7256000007</v>
      </c>
      <c r="Q20" s="10">
        <f t="shared" si="9"/>
        <v>-106376.7256000007</v>
      </c>
    </row>
    <row r="21" spans="1:17" x14ac:dyDescent="0.25">
      <c r="A21" s="1">
        <v>18</v>
      </c>
      <c r="B21" s="2" t="s">
        <v>147</v>
      </c>
      <c r="C21" s="2" t="s">
        <v>173</v>
      </c>
      <c r="D21" s="29" t="s">
        <v>23</v>
      </c>
      <c r="E21" s="148">
        <v>3466322.7524999995</v>
      </c>
      <c r="F21" s="15">
        <v>2788205.2362999995</v>
      </c>
      <c r="G21" s="154">
        <f t="shared" si="0"/>
        <v>0.80436977032478452</v>
      </c>
      <c r="H21" s="15">
        <f t="shared" si="1"/>
        <v>-15147.034299999941</v>
      </c>
      <c r="I21" s="10">
        <f t="shared" si="2"/>
        <v>-15147.034299999941</v>
      </c>
      <c r="J21" s="15">
        <f t="shared" si="4"/>
        <v>192832.33085000003</v>
      </c>
      <c r="K21" s="15">
        <f t="shared" si="5"/>
        <v>192832.33085000003</v>
      </c>
      <c r="L21" s="15">
        <f t="shared" si="6"/>
        <v>366148.468475</v>
      </c>
      <c r="M21" s="15">
        <f t="shared" si="7"/>
        <v>366148.468475</v>
      </c>
      <c r="N21" s="60">
        <f t="shared" si="8"/>
        <v>539464.60609999998</v>
      </c>
      <c r="O21" s="15">
        <f t="shared" si="7"/>
        <v>539464.60609999998</v>
      </c>
      <c r="P21" s="12">
        <f t="shared" si="3"/>
        <v>678117.51619999995</v>
      </c>
      <c r="Q21" s="10">
        <f t="shared" si="9"/>
        <v>678117.51619999995</v>
      </c>
    </row>
    <row r="22" spans="1:17" x14ac:dyDescent="0.25">
      <c r="A22" s="13">
        <v>19</v>
      </c>
      <c r="B22" s="2" t="s">
        <v>144</v>
      </c>
      <c r="C22" s="2" t="s">
        <v>173</v>
      </c>
      <c r="D22" s="29" t="s">
        <v>24</v>
      </c>
      <c r="E22" s="148">
        <v>5344484.5074999966</v>
      </c>
      <c r="F22" s="15">
        <v>2970563.4692000006</v>
      </c>
      <c r="G22" s="154">
        <f t="shared" si="0"/>
        <v>0.5558185200146738</v>
      </c>
      <c r="H22" s="15">
        <f t="shared" si="1"/>
        <v>1305024.1367999972</v>
      </c>
      <c r="I22" s="10">
        <f t="shared" si="2"/>
        <v>1305024.1367999972</v>
      </c>
      <c r="J22" s="15">
        <f t="shared" si="4"/>
        <v>1625693.2072499967</v>
      </c>
      <c r="K22" s="15">
        <f t="shared" si="5"/>
        <v>1625693.2072499967</v>
      </c>
      <c r="L22" s="15">
        <f t="shared" si="6"/>
        <v>1892917.4326249962</v>
      </c>
      <c r="M22" s="15">
        <f t="shared" si="7"/>
        <v>1892917.4326249962</v>
      </c>
      <c r="N22" s="60">
        <f t="shared" si="8"/>
        <v>2160141.6579999956</v>
      </c>
      <c r="O22" s="15">
        <f t="shared" si="7"/>
        <v>2160141.6579999956</v>
      </c>
      <c r="P22" s="12">
        <f t="shared" si="3"/>
        <v>2373921.0382999959</v>
      </c>
      <c r="Q22" s="10">
        <f t="shared" si="9"/>
        <v>2373921.0382999959</v>
      </c>
    </row>
    <row r="23" spans="1:17" x14ac:dyDescent="0.25">
      <c r="A23" s="1">
        <v>20</v>
      </c>
      <c r="B23" s="2" t="s">
        <v>152</v>
      </c>
      <c r="C23" s="2" t="s">
        <v>173</v>
      </c>
      <c r="D23" s="29" t="s">
        <v>22</v>
      </c>
      <c r="E23" s="148">
        <v>3987981.0075000008</v>
      </c>
      <c r="F23" s="15">
        <v>3660593.7566999993</v>
      </c>
      <c r="G23" s="154">
        <f t="shared" si="0"/>
        <v>0.91790651706106419</v>
      </c>
      <c r="H23" s="15">
        <f t="shared" si="1"/>
        <v>-470208.95069999853</v>
      </c>
      <c r="I23" s="10">
        <f t="shared" si="2"/>
        <v>-470208.95069999853</v>
      </c>
      <c r="J23" s="15">
        <f t="shared" si="4"/>
        <v>-230930.09024999849</v>
      </c>
      <c r="K23" s="15">
        <f t="shared" si="5"/>
        <v>-230930.09024999849</v>
      </c>
      <c r="L23" s="15">
        <f t="shared" si="6"/>
        <v>-31531.039874998387</v>
      </c>
      <c r="M23" s="15">
        <f t="shared" si="7"/>
        <v>-31531.039874998387</v>
      </c>
      <c r="N23" s="60">
        <f t="shared" si="8"/>
        <v>167868.01050000126</v>
      </c>
      <c r="O23" s="15">
        <f t="shared" si="7"/>
        <v>167868.01050000126</v>
      </c>
      <c r="P23" s="12">
        <f t="shared" si="3"/>
        <v>327387.25080000143</v>
      </c>
      <c r="Q23" s="10">
        <f t="shared" si="9"/>
        <v>327387.25080000143</v>
      </c>
    </row>
    <row r="24" spans="1:17" x14ac:dyDescent="0.25">
      <c r="A24" s="1">
        <v>21</v>
      </c>
      <c r="B24" s="2" t="s">
        <v>142</v>
      </c>
      <c r="C24" s="2" t="s">
        <v>173</v>
      </c>
      <c r="D24" s="29" t="s">
        <v>20</v>
      </c>
      <c r="E24" s="148">
        <v>4806555.1124999998</v>
      </c>
      <c r="F24" s="15">
        <v>3852619.4976999997</v>
      </c>
      <c r="G24" s="154">
        <f t="shared" si="0"/>
        <v>0.80153444775465477</v>
      </c>
      <c r="H24" s="15">
        <f t="shared" si="1"/>
        <v>-7375.4076999998651</v>
      </c>
      <c r="I24" s="10">
        <f t="shared" si="2"/>
        <v>-7375.4076999998651</v>
      </c>
      <c r="J24" s="15">
        <f t="shared" si="4"/>
        <v>281017.89905000012</v>
      </c>
      <c r="K24" s="15">
        <f t="shared" si="5"/>
        <v>281017.89905000012</v>
      </c>
      <c r="L24" s="15">
        <f t="shared" si="6"/>
        <v>521345.65467499988</v>
      </c>
      <c r="M24" s="15">
        <f t="shared" si="7"/>
        <v>521345.65467499988</v>
      </c>
      <c r="N24" s="60">
        <f t="shared" si="8"/>
        <v>761673.41030000011</v>
      </c>
      <c r="O24" s="15">
        <f t="shared" si="7"/>
        <v>761673.41030000011</v>
      </c>
      <c r="P24" s="12">
        <f t="shared" si="3"/>
        <v>953935.6148000001</v>
      </c>
      <c r="Q24" s="10">
        <f t="shared" si="9"/>
        <v>953935.6148000001</v>
      </c>
    </row>
    <row r="25" spans="1:17" x14ac:dyDescent="0.25">
      <c r="A25" s="13">
        <v>22</v>
      </c>
      <c r="B25" s="2" t="s">
        <v>148</v>
      </c>
      <c r="C25" s="2" t="s">
        <v>173</v>
      </c>
      <c r="D25" s="29" t="s">
        <v>20</v>
      </c>
      <c r="E25" s="148">
        <v>4030988.9399999985</v>
      </c>
      <c r="F25" s="15">
        <v>3229029.6129999985</v>
      </c>
      <c r="G25" s="154">
        <f t="shared" si="0"/>
        <v>0.80105146927046633</v>
      </c>
      <c r="H25" s="15">
        <f t="shared" si="1"/>
        <v>-4238.460999999661</v>
      </c>
      <c r="I25" s="10">
        <f t="shared" si="2"/>
        <v>-4238.460999999661</v>
      </c>
      <c r="J25" s="15">
        <f t="shared" si="4"/>
        <v>237620.87540000025</v>
      </c>
      <c r="K25" s="15">
        <f t="shared" si="5"/>
        <v>237620.87540000025</v>
      </c>
      <c r="L25" s="15">
        <f t="shared" si="6"/>
        <v>439170.32240000041</v>
      </c>
      <c r="M25" s="15">
        <f t="shared" si="7"/>
        <v>439170.32240000041</v>
      </c>
      <c r="N25" s="60">
        <f t="shared" si="8"/>
        <v>640719.76940000011</v>
      </c>
      <c r="O25" s="15">
        <f t="shared" si="7"/>
        <v>640719.76940000011</v>
      </c>
      <c r="P25" s="12">
        <f t="shared" si="3"/>
        <v>801959.32700000005</v>
      </c>
      <c r="Q25" s="10">
        <f t="shared" si="9"/>
        <v>801959.32700000005</v>
      </c>
    </row>
    <row r="26" spans="1:17" x14ac:dyDescent="0.25">
      <c r="A26" s="1">
        <v>23</v>
      </c>
      <c r="B26" s="2" t="s">
        <v>155</v>
      </c>
      <c r="C26" s="147" t="s">
        <v>173</v>
      </c>
      <c r="D26" s="29" t="s">
        <v>20</v>
      </c>
      <c r="E26" s="148">
        <v>3124089.8000000003</v>
      </c>
      <c r="F26" s="15">
        <v>2518630.4870999996</v>
      </c>
      <c r="G26" s="154">
        <f t="shared" si="0"/>
        <v>0.80619657191032068</v>
      </c>
      <c r="H26" s="15">
        <f t="shared" si="1"/>
        <v>-19358.647099999245</v>
      </c>
      <c r="I26" s="10">
        <f t="shared" si="2"/>
        <v>-19358.647099999245</v>
      </c>
      <c r="J26" s="15">
        <f t="shared" si="4"/>
        <v>168086.74090000056</v>
      </c>
      <c r="K26" s="15">
        <f t="shared" si="5"/>
        <v>168086.74090000056</v>
      </c>
      <c r="L26" s="15">
        <f t="shared" si="6"/>
        <v>324291.23090000078</v>
      </c>
      <c r="M26" s="15">
        <f t="shared" si="7"/>
        <v>324291.23090000078</v>
      </c>
      <c r="N26" s="60">
        <f t="shared" si="8"/>
        <v>480495.72090000054</v>
      </c>
      <c r="O26" s="15">
        <f t="shared" si="7"/>
        <v>480495.72090000054</v>
      </c>
      <c r="P26" s="12">
        <f t="shared" si="3"/>
        <v>605459.31290000072</v>
      </c>
      <c r="Q26" s="10">
        <f t="shared" si="9"/>
        <v>605459.31290000072</v>
      </c>
    </row>
    <row r="27" spans="1:17" x14ac:dyDescent="0.25">
      <c r="A27" s="1">
        <v>24</v>
      </c>
      <c r="B27" s="2" t="s">
        <v>154</v>
      </c>
      <c r="C27" s="2" t="s">
        <v>173</v>
      </c>
      <c r="D27" s="29" t="s">
        <v>22</v>
      </c>
      <c r="E27" s="148">
        <v>5077710.9924999997</v>
      </c>
      <c r="F27" s="15">
        <v>4118334.6554999994</v>
      </c>
      <c r="G27" s="154">
        <f t="shared" si="0"/>
        <v>0.81106125606261548</v>
      </c>
      <c r="H27" s="15">
        <f t="shared" si="1"/>
        <v>-56165.86149999965</v>
      </c>
      <c r="I27" s="10">
        <f t="shared" si="2"/>
        <v>-56165.86149999965</v>
      </c>
      <c r="J27" s="15">
        <f t="shared" si="4"/>
        <v>248496.79805000033</v>
      </c>
      <c r="K27" s="15">
        <f t="shared" si="5"/>
        <v>248496.79805000033</v>
      </c>
      <c r="L27" s="15">
        <f t="shared" si="6"/>
        <v>502382.34767500032</v>
      </c>
      <c r="M27" s="15">
        <f t="shared" si="7"/>
        <v>502382.34767500032</v>
      </c>
      <c r="N27" s="60">
        <f t="shared" si="8"/>
        <v>756267.8973000003</v>
      </c>
      <c r="O27" s="15">
        <f t="shared" si="7"/>
        <v>756267.8973000003</v>
      </c>
      <c r="P27" s="12">
        <f t="shared" si="3"/>
        <v>959376.33700000029</v>
      </c>
      <c r="Q27" s="10">
        <f t="shared" si="9"/>
        <v>959376.33700000029</v>
      </c>
    </row>
    <row r="28" spans="1:17" x14ac:dyDescent="0.25">
      <c r="A28" s="13">
        <v>25</v>
      </c>
      <c r="B28" s="2" t="s">
        <v>153</v>
      </c>
      <c r="C28" s="2" t="s">
        <v>173</v>
      </c>
      <c r="D28" s="29" t="s">
        <v>22</v>
      </c>
      <c r="E28" s="148">
        <v>7356265.4775</v>
      </c>
      <c r="F28" s="15">
        <v>7469595.4065000024</v>
      </c>
      <c r="G28" s="154">
        <f t="shared" si="0"/>
        <v>1.0154059052581279</v>
      </c>
      <c r="H28" s="15">
        <f t="shared" si="1"/>
        <v>-1584583.0245000022</v>
      </c>
      <c r="I28" s="10">
        <f t="shared" si="2"/>
        <v>-1584583.0245000022</v>
      </c>
      <c r="J28" s="15">
        <f t="shared" si="4"/>
        <v>-1143207.095850002</v>
      </c>
      <c r="K28" s="15">
        <f t="shared" si="5"/>
        <v>-1143207.095850002</v>
      </c>
      <c r="L28" s="15">
        <f t="shared" si="6"/>
        <v>-775393.82197500207</v>
      </c>
      <c r="M28" s="15">
        <f t="shared" si="7"/>
        <v>-775393.82197500207</v>
      </c>
      <c r="N28" s="60">
        <f t="shared" si="8"/>
        <v>-407580.54810000304</v>
      </c>
      <c r="O28" s="15">
        <f t="shared" si="7"/>
        <v>-407580.54810000304</v>
      </c>
      <c r="P28" s="12">
        <f t="shared" si="3"/>
        <v>-113329.92900000233</v>
      </c>
      <c r="Q28" s="10">
        <f t="shared" si="9"/>
        <v>-113329.92900000233</v>
      </c>
    </row>
    <row r="29" spans="1:17" x14ac:dyDescent="0.25">
      <c r="A29" s="1">
        <v>26</v>
      </c>
      <c r="B29" s="2" t="s">
        <v>149</v>
      </c>
      <c r="C29" s="2" t="s">
        <v>173</v>
      </c>
      <c r="D29" s="29" t="s">
        <v>21</v>
      </c>
      <c r="E29" s="148">
        <v>7480443.2499999981</v>
      </c>
      <c r="F29" s="15">
        <v>6009764.3600000003</v>
      </c>
      <c r="G29" s="154">
        <f t="shared" si="0"/>
        <v>0.80339682544881308</v>
      </c>
      <c r="H29" s="15">
        <f t="shared" si="1"/>
        <v>-25409.760000001639</v>
      </c>
      <c r="I29" s="10">
        <f t="shared" si="2"/>
        <v>-25409.760000001639</v>
      </c>
      <c r="J29" s="15">
        <f t="shared" si="4"/>
        <v>423416.8349999981</v>
      </c>
      <c r="K29" s="15">
        <f t="shared" si="5"/>
        <v>423416.8349999981</v>
      </c>
      <c r="L29" s="15">
        <f t="shared" si="6"/>
        <v>797438.99749999866</v>
      </c>
      <c r="M29" s="15">
        <f t="shared" si="7"/>
        <v>797438.99749999866</v>
      </c>
      <c r="N29" s="60">
        <f t="shared" si="8"/>
        <v>1171461.1599999974</v>
      </c>
      <c r="O29" s="15">
        <f t="shared" si="7"/>
        <v>1171461.1599999974</v>
      </c>
      <c r="P29" s="12">
        <f t="shared" si="3"/>
        <v>1470678.8899999978</v>
      </c>
      <c r="Q29" s="10">
        <f t="shared" si="9"/>
        <v>1470678.8899999978</v>
      </c>
    </row>
    <row r="30" spans="1:17" x14ac:dyDescent="0.25">
      <c r="A30" s="1">
        <v>27</v>
      </c>
      <c r="B30" s="2" t="s">
        <v>156</v>
      </c>
      <c r="C30" s="2" t="s">
        <v>173</v>
      </c>
      <c r="D30" s="29" t="s">
        <v>19</v>
      </c>
      <c r="E30" s="148">
        <v>9260004.2524999995</v>
      </c>
      <c r="F30" s="15">
        <v>7419726.3269000016</v>
      </c>
      <c r="G30" s="154">
        <f t="shared" si="0"/>
        <v>0.80126597402985389</v>
      </c>
      <c r="H30" s="15">
        <f t="shared" si="1"/>
        <v>-11722.924900001846</v>
      </c>
      <c r="I30" s="10">
        <f t="shared" si="2"/>
        <v>-11722.924900001846</v>
      </c>
      <c r="J30" s="15">
        <f t="shared" si="4"/>
        <v>543877.33024999779</v>
      </c>
      <c r="K30" s="15">
        <f t="shared" si="5"/>
        <v>543877.33024999779</v>
      </c>
      <c r="L30" s="15">
        <f t="shared" si="6"/>
        <v>1006877.5428749975</v>
      </c>
      <c r="M30" s="15">
        <f t="shared" si="7"/>
        <v>1006877.5428749975</v>
      </c>
      <c r="N30" s="60">
        <f t="shared" si="8"/>
        <v>1469877.7554999981</v>
      </c>
      <c r="O30" s="15">
        <f t="shared" si="7"/>
        <v>1469877.7554999981</v>
      </c>
      <c r="P30" s="12">
        <f t="shared" si="3"/>
        <v>1840277.9255999979</v>
      </c>
      <c r="Q30" s="10">
        <f t="shared" si="9"/>
        <v>1840277.9255999979</v>
      </c>
    </row>
    <row r="31" spans="1:17" x14ac:dyDescent="0.25">
      <c r="A31" s="13">
        <v>28</v>
      </c>
      <c r="B31" s="2" t="s">
        <v>157</v>
      </c>
      <c r="C31" s="2" t="s">
        <v>173</v>
      </c>
      <c r="D31" s="29" t="s">
        <v>23</v>
      </c>
      <c r="E31" s="148">
        <v>9611385.0350000001</v>
      </c>
      <c r="F31" s="15">
        <v>5289008.3500999976</v>
      </c>
      <c r="G31" s="154">
        <f t="shared" si="0"/>
        <v>0.5502857632734508</v>
      </c>
      <c r="H31" s="15">
        <f t="shared" si="1"/>
        <v>2400099.6779000033</v>
      </c>
      <c r="I31" s="10">
        <f t="shared" si="2"/>
        <v>2400099.6779000033</v>
      </c>
      <c r="J31" s="15">
        <f t="shared" si="4"/>
        <v>2976782.7800000021</v>
      </c>
      <c r="K31" s="15">
        <f t="shared" si="5"/>
        <v>2976782.7800000021</v>
      </c>
      <c r="L31" s="15">
        <f t="shared" si="6"/>
        <v>3457352.0317500029</v>
      </c>
      <c r="M31" s="15">
        <f t="shared" si="7"/>
        <v>3457352.0317500029</v>
      </c>
      <c r="N31" s="60">
        <f t="shared" si="8"/>
        <v>3937921.2835000027</v>
      </c>
      <c r="O31" s="15">
        <f t="shared" si="7"/>
        <v>3937921.2835000027</v>
      </c>
      <c r="P31" s="12">
        <f t="shared" si="3"/>
        <v>4322376.6849000026</v>
      </c>
      <c r="Q31" s="10">
        <f t="shared" si="9"/>
        <v>4322376.6849000026</v>
      </c>
    </row>
    <row r="32" spans="1:17" x14ac:dyDescent="0.25">
      <c r="A32" s="1">
        <v>29</v>
      </c>
      <c r="B32" s="2" t="s">
        <v>150</v>
      </c>
      <c r="C32" s="2" t="s">
        <v>173</v>
      </c>
      <c r="D32" s="29" t="s">
        <v>21</v>
      </c>
      <c r="E32" s="148">
        <v>8992971.8425000012</v>
      </c>
      <c r="F32" s="15">
        <v>7224982.3491000012</v>
      </c>
      <c r="G32" s="154">
        <f t="shared" si="0"/>
        <v>0.80340319925782089</v>
      </c>
      <c r="H32" s="15">
        <f t="shared" si="1"/>
        <v>-30604.87509999983</v>
      </c>
      <c r="I32" s="10">
        <f t="shared" si="2"/>
        <v>-30604.87509999983</v>
      </c>
      <c r="J32" s="15">
        <f t="shared" si="4"/>
        <v>508973.43544999976</v>
      </c>
      <c r="K32" s="15">
        <f t="shared" si="5"/>
        <v>508973.43544999976</v>
      </c>
      <c r="L32" s="15">
        <f t="shared" si="6"/>
        <v>958622.02757500019</v>
      </c>
      <c r="M32" s="15">
        <f t="shared" si="7"/>
        <v>958622.02757500019</v>
      </c>
      <c r="N32" s="60">
        <f t="shared" si="8"/>
        <v>1408270.6196999997</v>
      </c>
      <c r="O32" s="15">
        <f t="shared" si="7"/>
        <v>1408270.6196999997</v>
      </c>
      <c r="P32" s="12">
        <f t="shared" si="3"/>
        <v>1767989.4934</v>
      </c>
      <c r="Q32" s="10">
        <f t="shared" si="9"/>
        <v>1767989.4934</v>
      </c>
    </row>
    <row r="33" spans="1:17" x14ac:dyDescent="0.25">
      <c r="A33" s="1">
        <v>30</v>
      </c>
      <c r="B33" s="150" t="s">
        <v>1329</v>
      </c>
      <c r="C33" s="2" t="s">
        <v>173</v>
      </c>
      <c r="D33" s="29" t="s">
        <v>20</v>
      </c>
      <c r="E33" s="148">
        <v>9500656.7999999989</v>
      </c>
      <c r="F33" s="15">
        <v>7611444.9033000022</v>
      </c>
      <c r="G33" s="154">
        <f t="shared" si="0"/>
        <v>0.80114933772789299</v>
      </c>
      <c r="H33" s="15">
        <f t="shared" si="1"/>
        <v>-10919.463300002739</v>
      </c>
      <c r="I33" s="10">
        <f t="shared" si="2"/>
        <v>-10919.463300002739</v>
      </c>
      <c r="J33" s="15">
        <f t="shared" si="4"/>
        <v>559119.94469999708</v>
      </c>
      <c r="K33" s="15">
        <f t="shared" si="5"/>
        <v>559119.94469999708</v>
      </c>
      <c r="L33" s="15">
        <f t="shared" si="6"/>
        <v>1034152.7846999969</v>
      </c>
      <c r="M33" s="15">
        <f t="shared" si="7"/>
        <v>1034152.7846999969</v>
      </c>
      <c r="N33" s="60">
        <f t="shared" si="8"/>
        <v>1509185.6246999968</v>
      </c>
      <c r="O33" s="15">
        <f t="shared" si="7"/>
        <v>1509185.6246999968</v>
      </c>
      <c r="P33" s="12">
        <f t="shared" si="3"/>
        <v>1889211.8966999967</v>
      </c>
      <c r="Q33" s="10">
        <f t="shared" si="9"/>
        <v>1889211.8966999967</v>
      </c>
    </row>
    <row r="34" spans="1:17" s="63" customFormat="1" x14ac:dyDescent="0.25">
      <c r="A34" s="13">
        <v>31</v>
      </c>
      <c r="B34" s="63" t="s">
        <v>151</v>
      </c>
      <c r="C34" s="29" t="s">
        <v>173</v>
      </c>
      <c r="D34" s="29" t="s">
        <v>19</v>
      </c>
      <c r="E34" s="148">
        <v>10569254.172499999</v>
      </c>
      <c r="F34" s="15">
        <v>8477035.1606000047</v>
      </c>
      <c r="G34" s="154">
        <f t="shared" si="0"/>
        <v>0.80204667446226141</v>
      </c>
      <c r="H34" s="15">
        <f t="shared" si="1"/>
        <v>-21631.822600005195</v>
      </c>
      <c r="I34" s="10">
        <f t="shared" si="2"/>
        <v>-21631.822600005195</v>
      </c>
      <c r="J34" s="15">
        <f t="shared" si="4"/>
        <v>612523.42774999514</v>
      </c>
      <c r="K34" s="15">
        <f t="shared" si="5"/>
        <v>612523.42774999514</v>
      </c>
      <c r="L34" s="15">
        <f t="shared" si="6"/>
        <v>1140986.1363749951</v>
      </c>
      <c r="M34" s="15">
        <f t="shared" si="7"/>
        <v>1140986.1363749951</v>
      </c>
      <c r="N34" s="60">
        <f t="shared" si="8"/>
        <v>1669448.8449999951</v>
      </c>
      <c r="O34" s="15">
        <f t="shared" si="7"/>
        <v>1669448.8449999951</v>
      </c>
      <c r="P34" s="12">
        <f t="shared" si="3"/>
        <v>2092219.0118999947</v>
      </c>
      <c r="Q34" s="10">
        <f t="shared" si="9"/>
        <v>2092219.0118999947</v>
      </c>
    </row>
    <row r="35" spans="1:17" x14ac:dyDescent="0.25">
      <c r="A35" s="1">
        <v>32</v>
      </c>
      <c r="B35" s="2" t="s">
        <v>145</v>
      </c>
      <c r="C35" s="2" t="s">
        <v>173</v>
      </c>
      <c r="D35" s="29" t="s">
        <v>21</v>
      </c>
      <c r="E35" s="148">
        <v>10216375.184999997</v>
      </c>
      <c r="F35" s="15">
        <v>8181505.9734000014</v>
      </c>
      <c r="G35" s="154">
        <f t="shared" si="0"/>
        <v>0.80082277963052351</v>
      </c>
      <c r="H35" s="15">
        <f t="shared" si="1"/>
        <v>-8405.8254000032321</v>
      </c>
      <c r="I35" s="10">
        <f t="shared" si="2"/>
        <v>-8405.8254000032321</v>
      </c>
      <c r="J35" s="15">
        <f t="shared" si="4"/>
        <v>604576.68569999654</v>
      </c>
      <c r="K35" s="15">
        <f t="shared" si="5"/>
        <v>604576.68569999654</v>
      </c>
      <c r="L35" s="15">
        <f t="shared" si="6"/>
        <v>1115395.4449499967</v>
      </c>
      <c r="M35" s="15">
        <f t="shared" si="7"/>
        <v>1115395.4449499967</v>
      </c>
      <c r="N35" s="60">
        <f t="shared" si="8"/>
        <v>1626214.2041999949</v>
      </c>
      <c r="O35" s="15">
        <f t="shared" si="7"/>
        <v>1626214.2041999949</v>
      </c>
      <c r="P35" s="12">
        <f t="shared" si="3"/>
        <v>2034869.2115999954</v>
      </c>
      <c r="Q35" s="10">
        <f t="shared" si="9"/>
        <v>2034869.2115999954</v>
      </c>
    </row>
    <row r="36" spans="1:17" s="63" customFormat="1" x14ac:dyDescent="0.25">
      <c r="A36" s="1">
        <v>33</v>
      </c>
      <c r="B36" s="29" t="s">
        <v>159</v>
      </c>
      <c r="C36" s="29" t="s">
        <v>173</v>
      </c>
      <c r="D36" s="29" t="s">
        <v>24</v>
      </c>
      <c r="E36" s="148">
        <v>14509482.7325</v>
      </c>
      <c r="F36" s="15">
        <v>13999030.607800005</v>
      </c>
      <c r="G36" s="154">
        <f t="shared" si="0"/>
        <v>0.96481941264821069</v>
      </c>
      <c r="H36" s="15">
        <f t="shared" ref="H36:H66" si="10">(E36*0.8)-F36</f>
        <v>-2391444.4218000043</v>
      </c>
      <c r="I36" s="10">
        <f t="shared" ref="I36:I66" si="11">H36/$Q$2</f>
        <v>-2391444.4218000043</v>
      </c>
      <c r="J36" s="15">
        <f t="shared" si="4"/>
        <v>-1520875.4578500055</v>
      </c>
      <c r="K36" s="15">
        <f t="shared" si="5"/>
        <v>-1520875.4578500055</v>
      </c>
      <c r="L36" s="15">
        <f t="shared" si="6"/>
        <v>-795401.32122500427</v>
      </c>
      <c r="M36" s="15">
        <f t="shared" si="7"/>
        <v>-795401.32122500427</v>
      </c>
      <c r="N36" s="60">
        <f t="shared" si="8"/>
        <v>-69927.184600004926</v>
      </c>
      <c r="O36" s="15">
        <f t="shared" si="7"/>
        <v>-69927.184600004926</v>
      </c>
      <c r="P36" s="12">
        <f t="shared" ref="P36:P66" si="12">E36-F36</f>
        <v>510452.12469999492</v>
      </c>
      <c r="Q36" s="10">
        <f t="shared" si="9"/>
        <v>510452.12469999492</v>
      </c>
    </row>
    <row r="37" spans="1:17" x14ac:dyDescent="0.25">
      <c r="A37" s="13">
        <v>34</v>
      </c>
      <c r="B37" s="2" t="s">
        <v>158</v>
      </c>
      <c r="C37" s="2" t="s">
        <v>173</v>
      </c>
      <c r="D37" s="29" t="s">
        <v>23</v>
      </c>
      <c r="E37" s="148">
        <v>19282697.295000006</v>
      </c>
      <c r="F37" s="15">
        <v>19664322.4417</v>
      </c>
      <c r="G37" s="154">
        <f t="shared" si="0"/>
        <v>1.0197910666159216</v>
      </c>
      <c r="H37" s="15">
        <f t="shared" si="10"/>
        <v>-4238164.6056999955</v>
      </c>
      <c r="I37" s="10">
        <f t="shared" si="11"/>
        <v>-4238164.6056999955</v>
      </c>
      <c r="J37" s="15">
        <f t="shared" si="4"/>
        <v>-3081202.7679999955</v>
      </c>
      <c r="K37" s="15">
        <f t="shared" si="5"/>
        <v>-3081202.7679999955</v>
      </c>
      <c r="L37" s="15">
        <f t="shared" si="6"/>
        <v>-2117067.9032499939</v>
      </c>
      <c r="M37" s="15">
        <f t="shared" si="7"/>
        <v>-2117067.9032499939</v>
      </c>
      <c r="N37" s="60">
        <f t="shared" si="8"/>
        <v>-1152933.0384999961</v>
      </c>
      <c r="O37" s="15">
        <f t="shared" si="7"/>
        <v>-1152933.0384999961</v>
      </c>
      <c r="P37" s="12">
        <f t="shared" si="12"/>
        <v>-381625.1466999948</v>
      </c>
      <c r="Q37" s="10">
        <f t="shared" si="9"/>
        <v>-381625.1466999948</v>
      </c>
    </row>
    <row r="38" spans="1:17" x14ac:dyDescent="0.25">
      <c r="A38" s="1">
        <v>35</v>
      </c>
      <c r="B38" s="2" t="s">
        <v>38</v>
      </c>
      <c r="C38" s="2" t="s">
        <v>26</v>
      </c>
      <c r="D38" s="29" t="s">
        <v>35</v>
      </c>
      <c r="E38" s="148">
        <v>7016253.3049999997</v>
      </c>
      <c r="F38" s="15">
        <v>7023259.3658999978</v>
      </c>
      <c r="G38" s="154">
        <f t="shared" si="0"/>
        <v>1.0009985473151326</v>
      </c>
      <c r="H38" s="15">
        <f t="shared" si="10"/>
        <v>-1410256.7218999974</v>
      </c>
      <c r="I38" s="10">
        <f t="shared" si="11"/>
        <v>-1410256.7218999974</v>
      </c>
      <c r="J38" s="15">
        <f t="shared" si="4"/>
        <v>-989281.52359999809</v>
      </c>
      <c r="K38" s="15">
        <f t="shared" si="5"/>
        <v>-989281.52359999809</v>
      </c>
      <c r="L38" s="15">
        <f t="shared" si="6"/>
        <v>-638468.85834999755</v>
      </c>
      <c r="M38" s="15">
        <f t="shared" si="7"/>
        <v>-638468.85834999755</v>
      </c>
      <c r="N38" s="60">
        <f t="shared" si="8"/>
        <v>-287656.19309999794</v>
      </c>
      <c r="O38" s="15">
        <f t="shared" si="7"/>
        <v>-287656.19309999794</v>
      </c>
      <c r="P38" s="12">
        <f t="shared" si="12"/>
        <v>-7006.0608999980614</v>
      </c>
      <c r="Q38" s="10">
        <f t="shared" si="9"/>
        <v>-7006.0608999980614</v>
      </c>
    </row>
    <row r="39" spans="1:17" x14ac:dyDescent="0.25">
      <c r="A39" s="1">
        <v>36</v>
      </c>
      <c r="B39" s="2" t="s">
        <v>29</v>
      </c>
      <c r="C39" s="2" t="s">
        <v>26</v>
      </c>
      <c r="D39" s="29" t="s">
        <v>28</v>
      </c>
      <c r="E39" s="148">
        <v>6896011.5424999995</v>
      </c>
      <c r="F39" s="15">
        <v>6949645.5500999978</v>
      </c>
      <c r="G39" s="154">
        <f t="shared" si="0"/>
        <v>1.0077775402882452</v>
      </c>
      <c r="H39" s="15">
        <f t="shared" si="10"/>
        <v>-1432836.3160999976</v>
      </c>
      <c r="I39" s="10">
        <f t="shared" si="11"/>
        <v>-1432836.3160999976</v>
      </c>
      <c r="J39" s="15">
        <f t="shared" si="4"/>
        <v>-1019075.6235499987</v>
      </c>
      <c r="K39" s="15">
        <f t="shared" si="5"/>
        <v>-1019075.6235499987</v>
      </c>
      <c r="L39" s="15">
        <f t="shared" si="6"/>
        <v>-674275.04642499797</v>
      </c>
      <c r="M39" s="15">
        <f t="shared" si="7"/>
        <v>-674275.04642499797</v>
      </c>
      <c r="N39" s="60">
        <f t="shared" si="8"/>
        <v>-329474.46929999813</v>
      </c>
      <c r="O39" s="15">
        <f t="shared" si="7"/>
        <v>-329474.46929999813</v>
      </c>
      <c r="P39" s="12">
        <f t="shared" si="12"/>
        <v>-53634.007599998266</v>
      </c>
      <c r="Q39" s="10">
        <f t="shared" si="9"/>
        <v>-53634.007599998266</v>
      </c>
    </row>
    <row r="40" spans="1:17" x14ac:dyDescent="0.25">
      <c r="A40" s="13">
        <v>37</v>
      </c>
      <c r="B40" s="2" t="s">
        <v>39</v>
      </c>
      <c r="C40" s="2" t="s">
        <v>26</v>
      </c>
      <c r="D40" s="29" t="s">
        <v>37</v>
      </c>
      <c r="E40" s="148">
        <v>12566632.595000001</v>
      </c>
      <c r="F40" s="15">
        <v>12798336.324999999</v>
      </c>
      <c r="G40" s="154">
        <f t="shared" si="0"/>
        <v>1.018438012589959</v>
      </c>
      <c r="H40" s="15">
        <f t="shared" si="10"/>
        <v>-2745030.248999998</v>
      </c>
      <c r="I40" s="10">
        <f t="shared" si="11"/>
        <v>-2745030.248999998</v>
      </c>
      <c r="J40" s="15">
        <f t="shared" si="4"/>
        <v>-1991032.2932999991</v>
      </c>
      <c r="K40" s="15">
        <f t="shared" si="5"/>
        <v>-1991032.2932999991</v>
      </c>
      <c r="L40" s="15">
        <f t="shared" si="6"/>
        <v>-1362700.6635499988</v>
      </c>
      <c r="M40" s="15">
        <f t="shared" si="7"/>
        <v>-1362700.6635499988</v>
      </c>
      <c r="N40" s="60">
        <f t="shared" si="8"/>
        <v>-734369.03379999846</v>
      </c>
      <c r="O40" s="15">
        <f t="shared" si="7"/>
        <v>-734369.03379999846</v>
      </c>
      <c r="P40" s="12">
        <f t="shared" si="12"/>
        <v>-231703.72999999858</v>
      </c>
      <c r="Q40" s="10">
        <f t="shared" si="9"/>
        <v>-231703.72999999858</v>
      </c>
    </row>
    <row r="41" spans="1:17" x14ac:dyDescent="0.25">
      <c r="A41" s="1">
        <v>38</v>
      </c>
      <c r="B41" s="2" t="s">
        <v>27</v>
      </c>
      <c r="C41" s="2" t="s">
        <v>26</v>
      </c>
      <c r="D41" s="29" t="s">
        <v>28</v>
      </c>
      <c r="E41" s="148">
        <v>13251518.692499999</v>
      </c>
      <c r="F41" s="15">
        <v>13461502.973300004</v>
      </c>
      <c r="G41" s="154">
        <f t="shared" si="0"/>
        <v>1.0158460540012557</v>
      </c>
      <c r="H41" s="15">
        <f t="shared" si="10"/>
        <v>-2860288.0193000045</v>
      </c>
      <c r="I41" s="10">
        <f t="shared" si="11"/>
        <v>-2860288.0193000045</v>
      </c>
      <c r="J41" s="15">
        <f t="shared" si="4"/>
        <v>-2065196.8977500051</v>
      </c>
      <c r="K41" s="15">
        <f t="shared" si="5"/>
        <v>-2065196.8977500051</v>
      </c>
      <c r="L41" s="15">
        <f t="shared" si="6"/>
        <v>-1402620.9631250054</v>
      </c>
      <c r="M41" s="15">
        <f t="shared" si="7"/>
        <v>-1402620.9631250054</v>
      </c>
      <c r="N41" s="60">
        <f t="shared" si="8"/>
        <v>-740045.0285000056</v>
      </c>
      <c r="O41" s="15">
        <f t="shared" si="7"/>
        <v>-740045.0285000056</v>
      </c>
      <c r="P41" s="12">
        <f t="shared" si="12"/>
        <v>-209984.28080000542</v>
      </c>
      <c r="Q41" s="10">
        <f t="shared" si="9"/>
        <v>-209984.28080000542</v>
      </c>
    </row>
    <row r="42" spans="1:17" x14ac:dyDescent="0.25">
      <c r="A42" s="1">
        <v>39</v>
      </c>
      <c r="B42" s="2" t="s">
        <v>25</v>
      </c>
      <c r="C42" s="2" t="s">
        <v>26</v>
      </c>
      <c r="D42" s="29" t="s">
        <v>37</v>
      </c>
      <c r="E42" s="148">
        <v>13946603.457500003</v>
      </c>
      <c r="F42" s="15">
        <v>15266102.771499999</v>
      </c>
      <c r="G42" s="154">
        <f t="shared" si="0"/>
        <v>1.0946108002583534</v>
      </c>
      <c r="H42" s="15">
        <f t="shared" si="10"/>
        <v>-4108820.0054999962</v>
      </c>
      <c r="I42" s="10">
        <f t="shared" si="11"/>
        <v>-4108820.0054999962</v>
      </c>
      <c r="J42" s="15">
        <f t="shared" si="4"/>
        <v>-3272023.7980499957</v>
      </c>
      <c r="K42" s="15">
        <f t="shared" si="5"/>
        <v>-3272023.7980499957</v>
      </c>
      <c r="L42" s="15">
        <f t="shared" si="6"/>
        <v>-2574693.6251749955</v>
      </c>
      <c r="M42" s="15">
        <f t="shared" si="7"/>
        <v>-2574693.6251749955</v>
      </c>
      <c r="N42" s="60">
        <f t="shared" si="8"/>
        <v>-1877363.4522999953</v>
      </c>
      <c r="O42" s="15">
        <f t="shared" si="7"/>
        <v>-1877363.4522999953</v>
      </c>
      <c r="P42" s="12">
        <f t="shared" si="12"/>
        <v>-1319499.3139999956</v>
      </c>
      <c r="Q42" s="10">
        <f t="shared" si="9"/>
        <v>-1319499.3139999956</v>
      </c>
    </row>
    <row r="43" spans="1:17" x14ac:dyDescent="0.25">
      <c r="A43" s="13">
        <v>40</v>
      </c>
      <c r="B43" s="2" t="s">
        <v>36</v>
      </c>
      <c r="C43" s="2" t="s">
        <v>26</v>
      </c>
      <c r="D43" s="29" t="s">
        <v>37</v>
      </c>
      <c r="E43" s="148">
        <v>14165696.534999998</v>
      </c>
      <c r="F43" s="15">
        <v>14204736.4914</v>
      </c>
      <c r="G43" s="154">
        <f t="shared" si="0"/>
        <v>1.0027559503553916</v>
      </c>
      <c r="H43" s="15">
        <f t="shared" si="10"/>
        <v>-2872179.2633999996</v>
      </c>
      <c r="I43" s="10">
        <f t="shared" si="11"/>
        <v>-2872179.2633999996</v>
      </c>
      <c r="J43" s="15">
        <f t="shared" si="4"/>
        <v>-2022237.4713000022</v>
      </c>
      <c r="K43" s="15">
        <f t="shared" si="5"/>
        <v>-2022237.4713000022</v>
      </c>
      <c r="L43" s="15">
        <f t="shared" si="6"/>
        <v>-1313952.6445500012</v>
      </c>
      <c r="M43" s="15">
        <f t="shared" si="7"/>
        <v>-1313952.6445500012</v>
      </c>
      <c r="N43" s="60">
        <f t="shared" si="8"/>
        <v>-605667.81780000217</v>
      </c>
      <c r="O43" s="15">
        <f t="shared" si="7"/>
        <v>-605667.81780000217</v>
      </c>
      <c r="P43" s="12">
        <f t="shared" si="12"/>
        <v>-39039.956400001422</v>
      </c>
      <c r="Q43" s="10">
        <f t="shared" si="9"/>
        <v>-39039.956400001422</v>
      </c>
    </row>
    <row r="44" spans="1:17" x14ac:dyDescent="0.25">
      <c r="A44" s="1">
        <v>41</v>
      </c>
      <c r="B44" s="2" t="s">
        <v>34</v>
      </c>
      <c r="C44" s="2" t="s">
        <v>26</v>
      </c>
      <c r="D44" s="29" t="s">
        <v>35</v>
      </c>
      <c r="E44" s="148">
        <v>15861346.319999998</v>
      </c>
      <c r="F44" s="15">
        <v>14438925.4573</v>
      </c>
      <c r="G44" s="154">
        <f t="shared" si="0"/>
        <v>0.9103215556862011</v>
      </c>
      <c r="H44" s="15">
        <f t="shared" si="10"/>
        <v>-1749848.4013</v>
      </c>
      <c r="I44" s="10">
        <f t="shared" si="11"/>
        <v>-1749848.4013</v>
      </c>
      <c r="J44" s="15">
        <f t="shared" si="4"/>
        <v>-798167.6221000012</v>
      </c>
      <c r="K44" s="15">
        <f t="shared" si="5"/>
        <v>-798167.6221000012</v>
      </c>
      <c r="L44" s="15">
        <f t="shared" si="6"/>
        <v>-5100.3061000015587</v>
      </c>
      <c r="M44" s="15">
        <f t="shared" si="7"/>
        <v>-5100.3061000015587</v>
      </c>
      <c r="N44" s="60">
        <f t="shared" si="8"/>
        <v>787967.00989999808</v>
      </c>
      <c r="O44" s="15">
        <f t="shared" si="7"/>
        <v>787967.00989999808</v>
      </c>
      <c r="P44" s="12">
        <f t="shared" si="12"/>
        <v>1422420.8626999985</v>
      </c>
      <c r="Q44" s="10">
        <f t="shared" si="9"/>
        <v>1422420.8626999985</v>
      </c>
    </row>
    <row r="45" spans="1:17" x14ac:dyDescent="0.25">
      <c r="A45" s="1">
        <v>42</v>
      </c>
      <c r="B45" s="2" t="s">
        <v>32</v>
      </c>
      <c r="C45" s="2" t="s">
        <v>26</v>
      </c>
      <c r="D45" s="29" t="s">
        <v>33</v>
      </c>
      <c r="E45" s="148">
        <v>24534221.565000005</v>
      </c>
      <c r="F45" s="15">
        <v>22435447.986800004</v>
      </c>
      <c r="G45" s="154">
        <f t="shared" si="0"/>
        <v>0.91445526108747355</v>
      </c>
      <c r="H45" s="15">
        <f t="shared" si="10"/>
        <v>-2808070.7347999997</v>
      </c>
      <c r="I45" s="10">
        <f t="shared" si="11"/>
        <v>-2808070.7347999997</v>
      </c>
      <c r="J45" s="15">
        <f t="shared" si="4"/>
        <v>-1336017.4408999979</v>
      </c>
      <c r="K45" s="15">
        <f t="shared" si="5"/>
        <v>-1336017.4408999979</v>
      </c>
      <c r="L45" s="15">
        <f t="shared" si="6"/>
        <v>-109306.36264999956</v>
      </c>
      <c r="M45" s="15">
        <f t="shared" si="7"/>
        <v>-109306.36264999956</v>
      </c>
      <c r="N45" s="60">
        <f t="shared" si="8"/>
        <v>1117404.7155999988</v>
      </c>
      <c r="O45" s="15">
        <f t="shared" si="7"/>
        <v>1117404.7155999988</v>
      </c>
      <c r="P45" s="12">
        <f t="shared" si="12"/>
        <v>2098773.5782000013</v>
      </c>
      <c r="Q45" s="10">
        <f t="shared" si="9"/>
        <v>2098773.5782000013</v>
      </c>
    </row>
    <row r="46" spans="1:17" x14ac:dyDescent="0.25">
      <c r="A46" s="13">
        <v>43</v>
      </c>
      <c r="B46" s="2" t="s">
        <v>30</v>
      </c>
      <c r="C46" s="2" t="s">
        <v>26</v>
      </c>
      <c r="D46" s="29" t="s">
        <v>31</v>
      </c>
      <c r="E46" s="148">
        <v>24518113.522500008</v>
      </c>
      <c r="F46" s="15">
        <v>24552382.902300008</v>
      </c>
      <c r="G46" s="154">
        <f t="shared" si="0"/>
        <v>1.0013977168255033</v>
      </c>
      <c r="H46" s="15">
        <f t="shared" si="10"/>
        <v>-4937892.0843000002</v>
      </c>
      <c r="I46" s="10">
        <f t="shared" si="11"/>
        <v>-4937892.0843000002</v>
      </c>
      <c r="J46" s="15">
        <f t="shared" si="4"/>
        <v>-3466805.2729500011</v>
      </c>
      <c r="K46" s="15">
        <f t="shared" si="5"/>
        <v>-3466805.2729500011</v>
      </c>
      <c r="L46" s="15">
        <f t="shared" si="6"/>
        <v>-2240899.5968249999</v>
      </c>
      <c r="M46" s="15">
        <f t="shared" si="7"/>
        <v>-2240899.5968249999</v>
      </c>
      <c r="N46" s="60">
        <f t="shared" si="8"/>
        <v>-1014993.9206999987</v>
      </c>
      <c r="O46" s="15">
        <f t="shared" si="7"/>
        <v>-1014993.9206999987</v>
      </c>
      <c r="P46" s="12">
        <f t="shared" si="12"/>
        <v>-34269.379799999297</v>
      </c>
      <c r="Q46" s="10">
        <f t="shared" si="9"/>
        <v>-34269.379799999297</v>
      </c>
    </row>
    <row r="47" spans="1:17" x14ac:dyDescent="0.25">
      <c r="A47" s="1">
        <v>44</v>
      </c>
      <c r="B47" s="2" t="s">
        <v>179</v>
      </c>
      <c r="C47" s="2" t="s">
        <v>41</v>
      </c>
      <c r="D47" s="29" t="s">
        <v>54</v>
      </c>
      <c r="E47" s="148">
        <v>8345031.4650000017</v>
      </c>
      <c r="F47" s="15">
        <v>8381093.6563999979</v>
      </c>
      <c r="G47" s="154">
        <f t="shared" si="0"/>
        <v>1.0043213966958957</v>
      </c>
      <c r="H47" s="15">
        <f t="shared" si="10"/>
        <v>-1705068.4843999958</v>
      </c>
      <c r="I47" s="10">
        <f t="shared" si="11"/>
        <v>-1705068.4843999958</v>
      </c>
      <c r="J47" s="15">
        <f t="shared" si="4"/>
        <v>-1204366.5964999963</v>
      </c>
      <c r="K47" s="15">
        <f t="shared" si="5"/>
        <v>-1204366.5964999963</v>
      </c>
      <c r="L47" s="15">
        <f t="shared" si="6"/>
        <v>-787115.02324999589</v>
      </c>
      <c r="M47" s="15">
        <f t="shared" si="7"/>
        <v>-787115.02324999589</v>
      </c>
      <c r="N47" s="60">
        <f t="shared" si="8"/>
        <v>-369863.44999999646</v>
      </c>
      <c r="O47" s="15">
        <f t="shared" si="7"/>
        <v>-369863.44999999646</v>
      </c>
      <c r="P47" s="12">
        <f t="shared" si="12"/>
        <v>-36062.191399996169</v>
      </c>
      <c r="Q47" s="10">
        <f t="shared" si="9"/>
        <v>-36062.191399996169</v>
      </c>
    </row>
    <row r="48" spans="1:17" x14ac:dyDescent="0.25">
      <c r="A48" s="1">
        <v>45</v>
      </c>
      <c r="B48" s="2" t="s">
        <v>48</v>
      </c>
      <c r="C48" s="2" t="s">
        <v>41</v>
      </c>
      <c r="D48" s="29" t="s">
        <v>49</v>
      </c>
      <c r="E48" s="148">
        <v>3301990.7650000001</v>
      </c>
      <c r="F48" s="15">
        <v>2660140.0401999997</v>
      </c>
      <c r="G48" s="154">
        <f t="shared" si="0"/>
        <v>0.80561704423785674</v>
      </c>
      <c r="H48" s="15">
        <f t="shared" si="10"/>
        <v>-18547.4281999995</v>
      </c>
      <c r="I48" s="10">
        <f t="shared" si="11"/>
        <v>-18547.4281999995</v>
      </c>
      <c r="J48" s="15">
        <f t="shared" si="4"/>
        <v>179572.0177000002</v>
      </c>
      <c r="K48" s="15">
        <f t="shared" si="5"/>
        <v>179572.0177000002</v>
      </c>
      <c r="L48" s="15">
        <f t="shared" si="6"/>
        <v>344671.55595000042</v>
      </c>
      <c r="M48" s="15">
        <f t="shared" si="7"/>
        <v>344671.55595000042</v>
      </c>
      <c r="N48" s="60">
        <f t="shared" si="8"/>
        <v>509771.09420000017</v>
      </c>
      <c r="O48" s="15">
        <f t="shared" si="7"/>
        <v>509771.09420000017</v>
      </c>
      <c r="P48" s="12">
        <f t="shared" si="12"/>
        <v>641850.72480000043</v>
      </c>
      <c r="Q48" s="10">
        <f t="shared" si="9"/>
        <v>641850.72480000043</v>
      </c>
    </row>
    <row r="49" spans="1:17" x14ac:dyDescent="0.25">
      <c r="A49" s="13">
        <v>46</v>
      </c>
      <c r="B49" s="2" t="s">
        <v>57</v>
      </c>
      <c r="C49" s="2" t="s">
        <v>41</v>
      </c>
      <c r="D49" s="29" t="s">
        <v>44</v>
      </c>
      <c r="E49" s="148">
        <v>5476783.3249999993</v>
      </c>
      <c r="F49" s="15">
        <v>4446004.0591000002</v>
      </c>
      <c r="G49" s="154">
        <f t="shared" si="0"/>
        <v>0.81179111811950322</v>
      </c>
      <c r="H49" s="15">
        <f t="shared" si="10"/>
        <v>-64577.39910000097</v>
      </c>
      <c r="I49" s="10">
        <f t="shared" si="11"/>
        <v>-64577.39910000097</v>
      </c>
      <c r="J49" s="15">
        <f t="shared" si="4"/>
        <v>264029.60039999895</v>
      </c>
      <c r="K49" s="15">
        <f t="shared" si="5"/>
        <v>264029.60039999895</v>
      </c>
      <c r="L49" s="15">
        <f t="shared" si="6"/>
        <v>537868.76664999966</v>
      </c>
      <c r="M49" s="15">
        <f t="shared" si="7"/>
        <v>537868.76664999966</v>
      </c>
      <c r="N49" s="60">
        <f t="shared" si="8"/>
        <v>811707.9328999985</v>
      </c>
      <c r="O49" s="15">
        <f t="shared" si="7"/>
        <v>811707.9328999985</v>
      </c>
      <c r="P49" s="12">
        <f t="shared" si="12"/>
        <v>1030779.2658999991</v>
      </c>
      <c r="Q49" s="10">
        <f t="shared" si="9"/>
        <v>1030779.2658999991</v>
      </c>
    </row>
    <row r="50" spans="1:17" x14ac:dyDescent="0.25">
      <c r="A50" s="1">
        <v>47</v>
      </c>
      <c r="B50" s="2" t="s">
        <v>59</v>
      </c>
      <c r="C50" s="2" t="s">
        <v>41</v>
      </c>
      <c r="D50" s="29" t="s">
        <v>42</v>
      </c>
      <c r="E50" s="148">
        <v>8701407.0325000025</v>
      </c>
      <c r="F50" s="15">
        <v>7929466.0653999951</v>
      </c>
      <c r="G50" s="154">
        <f t="shared" si="0"/>
        <v>0.91128550081420323</v>
      </c>
      <c r="H50" s="15">
        <f t="shared" si="10"/>
        <v>-968340.43939999305</v>
      </c>
      <c r="I50" s="10">
        <f t="shared" si="11"/>
        <v>-968340.43939999305</v>
      </c>
      <c r="J50" s="15">
        <f t="shared" si="4"/>
        <v>-446256.01744999271</v>
      </c>
      <c r="K50" s="15">
        <f t="shared" si="5"/>
        <v>-446256.01744999271</v>
      </c>
      <c r="L50" s="15">
        <f t="shared" si="6"/>
        <v>-11185.665824992582</v>
      </c>
      <c r="M50" s="15">
        <f t="shared" si="7"/>
        <v>-11185.665824992582</v>
      </c>
      <c r="N50" s="60">
        <f t="shared" si="8"/>
        <v>423884.68580000661</v>
      </c>
      <c r="O50" s="15">
        <f t="shared" si="7"/>
        <v>423884.68580000661</v>
      </c>
      <c r="P50" s="12">
        <f t="shared" si="12"/>
        <v>771940.96710000746</v>
      </c>
      <c r="Q50" s="10">
        <f t="shared" si="9"/>
        <v>771940.96710000746</v>
      </c>
    </row>
    <row r="51" spans="1:17" x14ac:dyDescent="0.25">
      <c r="A51" s="1">
        <v>48</v>
      </c>
      <c r="B51" s="2" t="s">
        <v>52</v>
      </c>
      <c r="C51" s="2" t="s">
        <v>41</v>
      </c>
      <c r="D51" s="29" t="s">
        <v>49</v>
      </c>
      <c r="E51" s="148">
        <v>8706647.3650000002</v>
      </c>
      <c r="F51" s="15">
        <v>6975957.4188999981</v>
      </c>
      <c r="G51" s="154">
        <f t="shared" si="0"/>
        <v>0.80122200043874159</v>
      </c>
      <c r="H51" s="15">
        <f t="shared" si="10"/>
        <v>-10639.526899997145</v>
      </c>
      <c r="I51" s="10">
        <f t="shared" si="11"/>
        <v>-10639.526899997145</v>
      </c>
      <c r="J51" s="15">
        <f t="shared" si="4"/>
        <v>511759.31500000227</v>
      </c>
      <c r="K51" s="15">
        <f t="shared" si="5"/>
        <v>511759.31500000227</v>
      </c>
      <c r="L51" s="15">
        <f t="shared" si="6"/>
        <v>947091.68325000256</v>
      </c>
      <c r="M51" s="15">
        <f t="shared" si="7"/>
        <v>947091.68325000256</v>
      </c>
      <c r="N51" s="60">
        <f t="shared" si="8"/>
        <v>1382424.0515000019</v>
      </c>
      <c r="O51" s="15">
        <f t="shared" si="7"/>
        <v>1382424.0515000019</v>
      </c>
      <c r="P51" s="12">
        <f t="shared" si="12"/>
        <v>1730689.9461000022</v>
      </c>
      <c r="Q51" s="10">
        <f t="shared" si="9"/>
        <v>1730689.9461000022</v>
      </c>
    </row>
    <row r="52" spans="1:17" x14ac:dyDescent="0.25">
      <c r="A52" s="13">
        <v>49</v>
      </c>
      <c r="B52" s="2" t="s">
        <v>58</v>
      </c>
      <c r="C52" s="2" t="s">
        <v>41</v>
      </c>
      <c r="D52" s="29" t="s">
        <v>56</v>
      </c>
      <c r="E52" s="148">
        <v>10010925.502499999</v>
      </c>
      <c r="F52" s="15">
        <v>8658426.8501999993</v>
      </c>
      <c r="G52" s="154">
        <f t="shared" si="0"/>
        <v>0.86489774077708947</v>
      </c>
      <c r="H52" s="15">
        <f t="shared" si="10"/>
        <v>-649686.44819999952</v>
      </c>
      <c r="I52" s="10">
        <f t="shared" si="11"/>
        <v>-649686.44819999952</v>
      </c>
      <c r="J52" s="15">
        <f t="shared" si="4"/>
        <v>-49030.918050000444</v>
      </c>
      <c r="K52" s="15">
        <f t="shared" si="5"/>
        <v>-49030.918050000444</v>
      </c>
      <c r="L52" s="15">
        <f t="shared" si="6"/>
        <v>451515.35707500018</v>
      </c>
      <c r="M52" s="15">
        <f t="shared" si="7"/>
        <v>451515.35707500018</v>
      </c>
      <c r="N52" s="60">
        <f t="shared" si="8"/>
        <v>952061.63219999894</v>
      </c>
      <c r="O52" s="15">
        <f t="shared" si="7"/>
        <v>952061.63219999894</v>
      </c>
      <c r="P52" s="12">
        <f t="shared" si="12"/>
        <v>1352498.6523000002</v>
      </c>
      <c r="Q52" s="10">
        <f t="shared" si="9"/>
        <v>1352498.6523000002</v>
      </c>
    </row>
    <row r="53" spans="1:17" x14ac:dyDescent="0.25">
      <c r="A53" s="1">
        <v>50</v>
      </c>
      <c r="B53" s="158" t="s">
        <v>1368</v>
      </c>
      <c r="C53" s="2" t="s">
        <v>41</v>
      </c>
      <c r="D53" s="29" t="s">
        <v>46</v>
      </c>
      <c r="E53" s="148">
        <v>7267570.8875000011</v>
      </c>
      <c r="F53" s="15">
        <v>5922143.7917000009</v>
      </c>
      <c r="G53" s="154">
        <f t="shared" si="0"/>
        <v>0.81487251839344377</v>
      </c>
      <c r="H53" s="15">
        <f t="shared" si="10"/>
        <v>-108087.08169999998</v>
      </c>
      <c r="I53" s="10">
        <f t="shared" si="11"/>
        <v>-108087.08169999998</v>
      </c>
      <c r="J53" s="15">
        <f t="shared" si="4"/>
        <v>327967.17155000009</v>
      </c>
      <c r="K53" s="15">
        <f t="shared" si="5"/>
        <v>327967.17155000009</v>
      </c>
      <c r="L53" s="15">
        <f t="shared" si="6"/>
        <v>691345.71592500061</v>
      </c>
      <c r="M53" s="15">
        <f t="shared" si="7"/>
        <v>691345.71592500061</v>
      </c>
      <c r="N53" s="60">
        <f t="shared" si="8"/>
        <v>1054724.2603000002</v>
      </c>
      <c r="O53" s="15">
        <f t="shared" si="7"/>
        <v>1054724.2603000002</v>
      </c>
      <c r="P53" s="12">
        <f t="shared" si="12"/>
        <v>1345427.0958000002</v>
      </c>
      <c r="Q53" s="10">
        <f t="shared" si="9"/>
        <v>1345427.0958000002</v>
      </c>
    </row>
    <row r="54" spans="1:17" x14ac:dyDescent="0.25">
      <c r="A54" s="1">
        <v>51</v>
      </c>
      <c r="B54" s="2" t="s">
        <v>47</v>
      </c>
      <c r="C54" s="2" t="s">
        <v>41</v>
      </c>
      <c r="D54" s="29" t="s">
        <v>46</v>
      </c>
      <c r="E54" s="148">
        <v>8466647.432500001</v>
      </c>
      <c r="F54" s="15">
        <v>7690130.7296000002</v>
      </c>
      <c r="G54" s="154">
        <f t="shared" si="0"/>
        <v>0.90828522043810744</v>
      </c>
      <c r="H54" s="15">
        <f t="shared" si="10"/>
        <v>-916812.7835999988</v>
      </c>
      <c r="I54" s="10">
        <f t="shared" si="11"/>
        <v>-916812.7835999988</v>
      </c>
      <c r="J54" s="15">
        <f t="shared" si="4"/>
        <v>-408813.93764999975</v>
      </c>
      <c r="K54" s="15">
        <f t="shared" si="5"/>
        <v>-408813.93764999975</v>
      </c>
      <c r="L54" s="15">
        <f t="shared" si="6"/>
        <v>14518.433975000866</v>
      </c>
      <c r="M54" s="15">
        <f t="shared" si="7"/>
        <v>14518.433975000866</v>
      </c>
      <c r="N54" s="60">
        <f t="shared" si="8"/>
        <v>437850.80560000055</v>
      </c>
      <c r="O54" s="15">
        <f t="shared" si="7"/>
        <v>437850.80560000055</v>
      </c>
      <c r="P54" s="12">
        <f t="shared" si="12"/>
        <v>776516.70290000085</v>
      </c>
      <c r="Q54" s="10">
        <f t="shared" si="9"/>
        <v>776516.70290000085</v>
      </c>
    </row>
    <row r="55" spans="1:17" x14ac:dyDescent="0.25">
      <c r="A55" s="13">
        <v>52</v>
      </c>
      <c r="B55" s="2" t="s">
        <v>50</v>
      </c>
      <c r="C55" s="2" t="s">
        <v>41</v>
      </c>
      <c r="D55" s="29" t="s">
        <v>51</v>
      </c>
      <c r="E55" s="148">
        <v>11256993.005000001</v>
      </c>
      <c r="F55" s="15">
        <v>9206764.3725000005</v>
      </c>
      <c r="G55" s="154">
        <f t="shared" si="0"/>
        <v>0.81787066656349938</v>
      </c>
      <c r="H55" s="15">
        <f t="shared" si="10"/>
        <v>-201169.96849999949</v>
      </c>
      <c r="I55" s="10">
        <f t="shared" si="11"/>
        <v>-201169.96849999949</v>
      </c>
      <c r="J55" s="15">
        <f t="shared" si="4"/>
        <v>474249.61180000007</v>
      </c>
      <c r="K55" s="15">
        <f t="shared" si="5"/>
        <v>474249.61180000007</v>
      </c>
      <c r="L55" s="15">
        <f t="shared" si="6"/>
        <v>1037099.262050001</v>
      </c>
      <c r="M55" s="15">
        <f t="shared" si="7"/>
        <v>1037099.262050001</v>
      </c>
      <c r="N55" s="60">
        <f t="shared" si="8"/>
        <v>1599948.9123</v>
      </c>
      <c r="O55" s="15">
        <f t="shared" si="7"/>
        <v>1599948.9123</v>
      </c>
      <c r="P55" s="12">
        <f t="shared" si="12"/>
        <v>2050228.6325000003</v>
      </c>
      <c r="Q55" s="10">
        <f t="shared" si="9"/>
        <v>2050228.6325000003</v>
      </c>
    </row>
    <row r="56" spans="1:17" x14ac:dyDescent="0.25">
      <c r="A56" s="1">
        <v>53</v>
      </c>
      <c r="B56" s="58" t="s">
        <v>43</v>
      </c>
      <c r="C56" s="2" t="s">
        <v>41</v>
      </c>
      <c r="D56" s="29" t="s">
        <v>44</v>
      </c>
      <c r="E56" s="148">
        <v>8730470.0625000019</v>
      </c>
      <c r="F56" s="15">
        <v>2747935.2234999998</v>
      </c>
      <c r="G56" s="154">
        <f t="shared" si="0"/>
        <v>0.31475226463500622</v>
      </c>
      <c r="H56" s="15">
        <f t="shared" si="10"/>
        <v>4236440.8265000023</v>
      </c>
      <c r="I56" s="10">
        <f t="shared" si="11"/>
        <v>4236440.8265000023</v>
      </c>
      <c r="J56" s="15">
        <f t="shared" si="4"/>
        <v>4760269.0302500017</v>
      </c>
      <c r="K56" s="15">
        <f t="shared" si="5"/>
        <v>4760269.0302500017</v>
      </c>
      <c r="L56" s="15">
        <f t="shared" si="6"/>
        <v>5196792.5333750024</v>
      </c>
      <c r="M56" s="15">
        <f t="shared" si="7"/>
        <v>5196792.5333750024</v>
      </c>
      <c r="N56" s="60">
        <f t="shared" si="8"/>
        <v>5633316.0365000013</v>
      </c>
      <c r="O56" s="15">
        <f t="shared" si="7"/>
        <v>5633316.0365000013</v>
      </c>
      <c r="P56" s="12">
        <f t="shared" si="12"/>
        <v>5982534.8390000015</v>
      </c>
      <c r="Q56" s="10">
        <f t="shared" si="9"/>
        <v>5982534.8390000015</v>
      </c>
    </row>
    <row r="57" spans="1:17" x14ac:dyDescent="0.25">
      <c r="A57" s="1">
        <v>54</v>
      </c>
      <c r="B57" s="2" t="s">
        <v>53</v>
      </c>
      <c r="C57" s="2" t="s">
        <v>41</v>
      </c>
      <c r="D57" s="29" t="s">
        <v>54</v>
      </c>
      <c r="E57" s="148">
        <v>12287766.645</v>
      </c>
      <c r="F57" s="15">
        <v>11228952.854900002</v>
      </c>
      <c r="G57" s="154">
        <f t="shared" si="0"/>
        <v>0.91383187680156364</v>
      </c>
      <c r="H57" s="15">
        <f t="shared" si="10"/>
        <v>-1398739.5389000028</v>
      </c>
      <c r="I57" s="10">
        <f t="shared" si="11"/>
        <v>-1398739.5389000028</v>
      </c>
      <c r="J57" s="15">
        <f t="shared" si="4"/>
        <v>-661473.54020000249</v>
      </c>
      <c r="K57" s="15">
        <f t="shared" si="5"/>
        <v>-661473.54020000249</v>
      </c>
      <c r="L57" s="15">
        <f t="shared" si="6"/>
        <v>-47085.207950001583</v>
      </c>
      <c r="M57" s="15">
        <f t="shared" si="7"/>
        <v>-47085.207950001583</v>
      </c>
      <c r="N57" s="60">
        <f t="shared" si="8"/>
        <v>567303.12429999746</v>
      </c>
      <c r="O57" s="15">
        <f t="shared" si="7"/>
        <v>567303.12429999746</v>
      </c>
      <c r="P57" s="12">
        <f t="shared" si="12"/>
        <v>1058813.7900999971</v>
      </c>
      <c r="Q57" s="10">
        <f t="shared" si="9"/>
        <v>1058813.7900999971</v>
      </c>
    </row>
    <row r="58" spans="1:17" x14ac:dyDescent="0.25">
      <c r="A58" s="13">
        <v>55</v>
      </c>
      <c r="B58" s="2" t="s">
        <v>55</v>
      </c>
      <c r="C58" s="2" t="s">
        <v>41</v>
      </c>
      <c r="D58" s="29" t="s">
        <v>56</v>
      </c>
      <c r="E58" s="148">
        <v>14840546.882499998</v>
      </c>
      <c r="F58" s="15">
        <v>16510228.7334</v>
      </c>
      <c r="G58" s="154">
        <f t="shared" si="0"/>
        <v>1.1125081079639252</v>
      </c>
      <c r="H58" s="15">
        <f t="shared" si="10"/>
        <v>-4637791.2274000011</v>
      </c>
      <c r="I58" s="10">
        <f t="shared" si="11"/>
        <v>-4637791.2274000011</v>
      </c>
      <c r="J58" s="15">
        <f t="shared" si="4"/>
        <v>-3747358.414450001</v>
      </c>
      <c r="K58" s="15">
        <f t="shared" si="5"/>
        <v>-3747358.414450001</v>
      </c>
      <c r="L58" s="15">
        <f t="shared" si="6"/>
        <v>-3005331.0703250021</v>
      </c>
      <c r="M58" s="15">
        <f t="shared" si="7"/>
        <v>-3005331.0703250021</v>
      </c>
      <c r="N58" s="60">
        <f t="shared" si="8"/>
        <v>-2263303.7262000032</v>
      </c>
      <c r="O58" s="15">
        <f t="shared" si="7"/>
        <v>-2263303.7262000032</v>
      </c>
      <c r="P58" s="12">
        <f t="shared" si="12"/>
        <v>-1669681.8509000018</v>
      </c>
      <c r="Q58" s="10">
        <f t="shared" si="9"/>
        <v>-1669681.8509000018</v>
      </c>
    </row>
    <row r="59" spans="1:17" x14ac:dyDescent="0.25">
      <c r="A59" s="1">
        <v>56</v>
      </c>
      <c r="B59" s="2" t="s">
        <v>40</v>
      </c>
      <c r="C59" s="2" t="s">
        <v>41</v>
      </c>
      <c r="D59" s="29" t="s">
        <v>42</v>
      </c>
      <c r="E59" s="148">
        <v>13685259.6625</v>
      </c>
      <c r="F59" s="15">
        <v>12513321.811000003</v>
      </c>
      <c r="G59" s="154">
        <f t="shared" si="0"/>
        <v>0.91436495321230105</v>
      </c>
      <c r="H59" s="15">
        <f t="shared" si="10"/>
        <v>-1565114.0810000021</v>
      </c>
      <c r="I59" s="10">
        <f t="shared" si="11"/>
        <v>-1565114.0810000021</v>
      </c>
      <c r="J59" s="15">
        <f t="shared" si="4"/>
        <v>-743998.50125000253</v>
      </c>
      <c r="K59" s="15">
        <f t="shared" si="5"/>
        <v>-743998.50125000253</v>
      </c>
      <c r="L59" s="15">
        <f t="shared" si="6"/>
        <v>-59735.518125003204</v>
      </c>
      <c r="M59" s="15">
        <f t="shared" si="7"/>
        <v>-59735.518125003204</v>
      </c>
      <c r="N59" s="60">
        <f t="shared" si="8"/>
        <v>624527.46499999613</v>
      </c>
      <c r="O59" s="15">
        <f t="shared" si="7"/>
        <v>624527.46499999613</v>
      </c>
      <c r="P59" s="12">
        <f t="shared" si="12"/>
        <v>1171937.8514999971</v>
      </c>
      <c r="Q59" s="10">
        <f t="shared" si="9"/>
        <v>1171937.8514999971</v>
      </c>
    </row>
    <row r="60" spans="1:17" x14ac:dyDescent="0.25">
      <c r="A60" s="1">
        <v>57</v>
      </c>
      <c r="B60" s="2" t="s">
        <v>166</v>
      </c>
      <c r="C60" s="2" t="s">
        <v>172</v>
      </c>
      <c r="D60" s="29" t="s">
        <v>63</v>
      </c>
      <c r="E60" s="148">
        <v>3370040.5299999993</v>
      </c>
      <c r="F60" s="15">
        <v>3480396.6144999983</v>
      </c>
      <c r="G60" s="154">
        <f t="shared" si="0"/>
        <v>1.0327462187821221</v>
      </c>
      <c r="H60" s="15">
        <f t="shared" si="10"/>
        <v>-784364.19049999863</v>
      </c>
      <c r="I60" s="10">
        <f t="shared" si="11"/>
        <v>-784364.19049999863</v>
      </c>
      <c r="J60" s="15">
        <f t="shared" si="4"/>
        <v>-582161.75869999873</v>
      </c>
      <c r="K60" s="15">
        <f t="shared" si="5"/>
        <v>-582161.75869999873</v>
      </c>
      <c r="L60" s="15">
        <f t="shared" si="6"/>
        <v>-413659.73219999857</v>
      </c>
      <c r="M60" s="15">
        <f t="shared" si="7"/>
        <v>-413659.73219999857</v>
      </c>
      <c r="N60" s="60">
        <f t="shared" si="8"/>
        <v>-245157.70569999889</v>
      </c>
      <c r="O60" s="15">
        <f t="shared" si="7"/>
        <v>-245157.70569999889</v>
      </c>
      <c r="P60" s="12">
        <f t="shared" si="12"/>
        <v>-110356.08449999895</v>
      </c>
      <c r="Q60" s="10">
        <f t="shared" si="9"/>
        <v>-110356.08449999895</v>
      </c>
    </row>
    <row r="61" spans="1:17" x14ac:dyDescent="0.25">
      <c r="A61" s="13">
        <v>58</v>
      </c>
      <c r="B61" s="2" t="s">
        <v>160</v>
      </c>
      <c r="C61" s="2" t="s">
        <v>172</v>
      </c>
      <c r="D61" s="29" t="s">
        <v>61</v>
      </c>
      <c r="E61" s="148">
        <v>3581574.1349999993</v>
      </c>
      <c r="F61" s="15">
        <v>3593153.2997999997</v>
      </c>
      <c r="G61" s="154">
        <f t="shared" si="0"/>
        <v>1.0032329820250951</v>
      </c>
      <c r="H61" s="15">
        <f t="shared" si="10"/>
        <v>-727893.99179999996</v>
      </c>
      <c r="I61" s="10">
        <f t="shared" si="11"/>
        <v>-727893.99179999996</v>
      </c>
      <c r="J61" s="15">
        <f t="shared" si="4"/>
        <v>-512999.54370000027</v>
      </c>
      <c r="K61" s="15">
        <f t="shared" si="5"/>
        <v>-512999.54370000027</v>
      </c>
      <c r="L61" s="15">
        <f t="shared" si="6"/>
        <v>-333920.83695000038</v>
      </c>
      <c r="M61" s="15">
        <f t="shared" si="7"/>
        <v>-333920.83695000038</v>
      </c>
      <c r="N61" s="60">
        <f t="shared" si="8"/>
        <v>-154842.13020000048</v>
      </c>
      <c r="O61" s="15">
        <f t="shared" si="7"/>
        <v>-154842.13020000048</v>
      </c>
      <c r="P61" s="12">
        <f t="shared" si="12"/>
        <v>-11579.164800000377</v>
      </c>
      <c r="Q61" s="10">
        <f t="shared" si="9"/>
        <v>-11579.164800000377</v>
      </c>
    </row>
    <row r="62" spans="1:17" x14ac:dyDescent="0.25">
      <c r="A62" s="1">
        <v>59</v>
      </c>
      <c r="B62" s="2" t="s">
        <v>163</v>
      </c>
      <c r="C62" s="2" t="s">
        <v>172</v>
      </c>
      <c r="D62" s="29" t="s">
        <v>62</v>
      </c>
      <c r="E62" s="148">
        <v>6857648.3550000014</v>
      </c>
      <c r="F62" s="15">
        <v>6334733.4866000013</v>
      </c>
      <c r="G62" s="154">
        <f t="shared" si="0"/>
        <v>0.92374720292872181</v>
      </c>
      <c r="H62" s="15">
        <f t="shared" si="10"/>
        <v>-848614.80260000005</v>
      </c>
      <c r="I62" s="10">
        <f t="shared" si="11"/>
        <v>-848614.80260000005</v>
      </c>
      <c r="J62" s="15">
        <f t="shared" si="4"/>
        <v>-437155.90130000003</v>
      </c>
      <c r="K62" s="15">
        <f t="shared" si="5"/>
        <v>-437155.90130000003</v>
      </c>
      <c r="L62" s="15">
        <f t="shared" si="6"/>
        <v>-94273.483550000004</v>
      </c>
      <c r="M62" s="15">
        <f t="shared" si="7"/>
        <v>-94273.483550000004</v>
      </c>
      <c r="N62" s="60">
        <f t="shared" si="8"/>
        <v>248608.93420000002</v>
      </c>
      <c r="O62" s="15">
        <f t="shared" si="7"/>
        <v>248608.93420000002</v>
      </c>
      <c r="P62" s="12">
        <f t="shared" si="12"/>
        <v>522914.86840000004</v>
      </c>
      <c r="Q62" s="10">
        <f t="shared" si="9"/>
        <v>522914.86840000004</v>
      </c>
    </row>
    <row r="63" spans="1:17" x14ac:dyDescent="0.25">
      <c r="A63" s="1">
        <v>60</v>
      </c>
      <c r="B63" s="2" t="s">
        <v>169</v>
      </c>
      <c r="C63" s="2" t="s">
        <v>172</v>
      </c>
      <c r="D63" s="29" t="s">
        <v>64</v>
      </c>
      <c r="E63" s="148">
        <v>8145439.7800000021</v>
      </c>
      <c r="F63" s="15">
        <v>8538005.5227000024</v>
      </c>
      <c r="G63" s="154">
        <f t="shared" si="0"/>
        <v>1.0481945423823391</v>
      </c>
      <c r="H63" s="15">
        <f t="shared" si="10"/>
        <v>-2021653.6987000005</v>
      </c>
      <c r="I63" s="10">
        <f t="shared" si="11"/>
        <v>-2021653.6987000005</v>
      </c>
      <c r="J63" s="15">
        <f t="shared" si="4"/>
        <v>-1532927.311900001</v>
      </c>
      <c r="K63" s="15">
        <f t="shared" si="5"/>
        <v>-1532927.311900001</v>
      </c>
      <c r="L63" s="15">
        <f t="shared" si="6"/>
        <v>-1125655.3229</v>
      </c>
      <c r="M63" s="15">
        <f t="shared" si="7"/>
        <v>-1125655.3229</v>
      </c>
      <c r="N63" s="60">
        <f t="shared" si="8"/>
        <v>-718383.3339000009</v>
      </c>
      <c r="O63" s="15">
        <f t="shared" si="7"/>
        <v>-718383.3339000009</v>
      </c>
      <c r="P63" s="12">
        <f t="shared" si="12"/>
        <v>-392565.74270000029</v>
      </c>
      <c r="Q63" s="10">
        <f t="shared" si="9"/>
        <v>-392565.74270000029</v>
      </c>
    </row>
    <row r="64" spans="1:17" x14ac:dyDescent="0.25">
      <c r="A64" s="13">
        <v>61</v>
      </c>
      <c r="B64" s="2" t="s">
        <v>170</v>
      </c>
      <c r="C64" s="2" t="s">
        <v>172</v>
      </c>
      <c r="D64" s="29" t="s">
        <v>64</v>
      </c>
      <c r="E64" s="148">
        <v>7536549.3224999979</v>
      </c>
      <c r="F64" s="15">
        <v>7629874.0958000021</v>
      </c>
      <c r="G64" s="154">
        <f t="shared" si="0"/>
        <v>1.0123829579435495</v>
      </c>
      <c r="H64" s="15">
        <f t="shared" si="10"/>
        <v>-1600634.6378000034</v>
      </c>
      <c r="I64" s="10">
        <f t="shared" si="11"/>
        <v>-1600634.6378000034</v>
      </c>
      <c r="J64" s="15">
        <f t="shared" si="4"/>
        <v>-1148441.6784500042</v>
      </c>
      <c r="K64" s="15">
        <f t="shared" si="5"/>
        <v>-1148441.6784500042</v>
      </c>
      <c r="L64" s="15">
        <f t="shared" si="6"/>
        <v>-771614.21232500393</v>
      </c>
      <c r="M64" s="15">
        <f t="shared" si="7"/>
        <v>-771614.21232500393</v>
      </c>
      <c r="N64" s="60">
        <f t="shared" si="8"/>
        <v>-394786.74620000459</v>
      </c>
      <c r="O64" s="15">
        <f t="shared" si="7"/>
        <v>-394786.74620000459</v>
      </c>
      <c r="P64" s="12">
        <f t="shared" si="12"/>
        <v>-93324.773300004192</v>
      </c>
      <c r="Q64" s="10">
        <f t="shared" si="9"/>
        <v>-93324.773300004192</v>
      </c>
    </row>
    <row r="65" spans="1:17" x14ac:dyDescent="0.25">
      <c r="A65" s="1">
        <v>62</v>
      </c>
      <c r="B65" s="2" t="s">
        <v>168</v>
      </c>
      <c r="C65" s="2" t="s">
        <v>172</v>
      </c>
      <c r="D65" s="29" t="s">
        <v>63</v>
      </c>
      <c r="E65" s="148">
        <v>8997473.4500000011</v>
      </c>
      <c r="F65" s="15">
        <v>8207599.480200001</v>
      </c>
      <c r="G65" s="154">
        <f t="shared" si="0"/>
        <v>0.91221158092997767</v>
      </c>
      <c r="H65" s="15">
        <f t="shared" si="10"/>
        <v>-1009620.7201999994</v>
      </c>
      <c r="I65" s="10">
        <f t="shared" si="11"/>
        <v>-1009620.7201999994</v>
      </c>
      <c r="J65" s="15">
        <f t="shared" si="4"/>
        <v>-469772.31319999974</v>
      </c>
      <c r="K65" s="15">
        <f t="shared" si="5"/>
        <v>-469772.31319999974</v>
      </c>
      <c r="L65" s="15">
        <f t="shared" si="6"/>
        <v>-19898.640699999407</v>
      </c>
      <c r="M65" s="15">
        <f t="shared" si="7"/>
        <v>-19898.640699999407</v>
      </c>
      <c r="N65" s="60">
        <f t="shared" si="8"/>
        <v>429975.03179999907</v>
      </c>
      <c r="O65" s="15">
        <f t="shared" si="7"/>
        <v>429975.03179999907</v>
      </c>
      <c r="P65" s="12">
        <f t="shared" si="12"/>
        <v>789873.96980000008</v>
      </c>
      <c r="Q65" s="10">
        <f t="shared" si="9"/>
        <v>789873.96980000008</v>
      </c>
    </row>
    <row r="66" spans="1:17" x14ac:dyDescent="0.25">
      <c r="A66" s="1">
        <v>63</v>
      </c>
      <c r="B66" s="2" t="s">
        <v>167</v>
      </c>
      <c r="C66" s="2" t="s">
        <v>172</v>
      </c>
      <c r="D66" s="49" t="s">
        <v>63</v>
      </c>
      <c r="E66" s="148">
        <v>9822908.5750000011</v>
      </c>
      <c r="F66" s="15">
        <v>9930823.9378999993</v>
      </c>
      <c r="G66" s="154">
        <f t="shared" si="0"/>
        <v>1.0109860905327623</v>
      </c>
      <c r="H66" s="15">
        <f t="shared" si="10"/>
        <v>-2072497.0778999981</v>
      </c>
      <c r="I66" s="10">
        <f t="shared" si="11"/>
        <v>-2072497.0778999981</v>
      </c>
      <c r="J66" s="15">
        <f t="shared" si="4"/>
        <v>-1483122.5633999985</v>
      </c>
      <c r="K66" s="15">
        <f t="shared" si="5"/>
        <v>-1483122.5633999985</v>
      </c>
      <c r="L66" s="15">
        <f t="shared" si="6"/>
        <v>-991977.13464999758</v>
      </c>
      <c r="M66" s="15">
        <f t="shared" si="7"/>
        <v>-991977.13464999758</v>
      </c>
      <c r="N66" s="60">
        <f t="shared" si="8"/>
        <v>-500831.70589999855</v>
      </c>
      <c r="O66" s="15">
        <f t="shared" si="7"/>
        <v>-500831.70589999855</v>
      </c>
      <c r="P66" s="12">
        <f t="shared" si="12"/>
        <v>-107915.3628999982</v>
      </c>
      <c r="Q66" s="10">
        <f t="shared" si="9"/>
        <v>-107915.3628999982</v>
      </c>
    </row>
    <row r="67" spans="1:17" x14ac:dyDescent="0.25">
      <c r="A67" s="13">
        <v>64</v>
      </c>
      <c r="B67" s="2" t="s">
        <v>165</v>
      </c>
      <c r="C67" s="2" t="s">
        <v>172</v>
      </c>
      <c r="D67" s="49" t="s">
        <v>178</v>
      </c>
      <c r="E67" s="148">
        <v>15072570.107499996</v>
      </c>
      <c r="F67" s="15">
        <v>13851417.314700004</v>
      </c>
      <c r="G67" s="154">
        <f t="shared" ref="G67:G125" si="13">IFERROR(F67/E67,0)</f>
        <v>0.91898178053971324</v>
      </c>
      <c r="H67" s="15">
        <f t="shared" ref="H67:H95" si="14">(E67*0.8)-F67</f>
        <v>-1793361.2287000064</v>
      </c>
      <c r="I67" s="10">
        <f t="shared" ref="I67:I95" si="15">H67/$Q$2</f>
        <v>-1793361.2287000064</v>
      </c>
      <c r="J67" s="15">
        <f t="shared" si="4"/>
        <v>-889007.02225000784</v>
      </c>
      <c r="K67" s="15">
        <f t="shared" ref="K67:K126" si="16">J67/$Q$2</f>
        <v>-889007.02225000784</v>
      </c>
      <c r="L67" s="15">
        <f t="shared" si="6"/>
        <v>-135378.51687500626</v>
      </c>
      <c r="M67" s="15">
        <f t="shared" ref="M67:O126" si="17">L67/$Q$2</f>
        <v>-135378.51687500626</v>
      </c>
      <c r="N67" s="60">
        <f t="shared" si="8"/>
        <v>618249.9884999916</v>
      </c>
      <c r="O67" s="15">
        <f t="shared" si="17"/>
        <v>618249.9884999916</v>
      </c>
      <c r="P67" s="12">
        <f t="shared" ref="P67:P95" si="18">E67-F67</f>
        <v>1221152.7927999925</v>
      </c>
      <c r="Q67" s="10">
        <f t="shared" ref="Q67:Q126" si="19">P67/$Q$2</f>
        <v>1221152.7927999925</v>
      </c>
    </row>
    <row r="68" spans="1:17" x14ac:dyDescent="0.25">
      <c r="A68" s="1">
        <v>65</v>
      </c>
      <c r="B68" s="2" t="s">
        <v>162</v>
      </c>
      <c r="C68" s="2" t="s">
        <v>172</v>
      </c>
      <c r="D68" s="29" t="s">
        <v>62</v>
      </c>
      <c r="E68" s="148">
        <v>15641751.012499996</v>
      </c>
      <c r="F68" s="15">
        <v>15286987.283700004</v>
      </c>
      <c r="G68" s="154">
        <f t="shared" si="13"/>
        <v>0.9773194363906903</v>
      </c>
      <c r="H68" s="15">
        <f t="shared" si="14"/>
        <v>-2773586.4737000074</v>
      </c>
      <c r="I68" s="10">
        <f t="shared" si="15"/>
        <v>-2773586.4737000074</v>
      </c>
      <c r="J68" s="15">
        <f t="shared" ref="J68:J125" si="20">(E68*0.86)-F68</f>
        <v>-1835081.4129500091</v>
      </c>
      <c r="K68" s="15">
        <f t="shared" si="16"/>
        <v>-1835081.4129500091</v>
      </c>
      <c r="L68" s="15">
        <f t="shared" ref="L68:L125" si="21">(E68*0.91)-F68</f>
        <v>-1052993.8623250071</v>
      </c>
      <c r="M68" s="15">
        <f t="shared" si="17"/>
        <v>-1052993.8623250071</v>
      </c>
      <c r="N68" s="60">
        <f t="shared" ref="N68:N125" si="22">(E68*0.96)-F68</f>
        <v>-270906.31170000881</v>
      </c>
      <c r="O68" s="15">
        <f t="shared" si="17"/>
        <v>-270906.31170000881</v>
      </c>
      <c r="P68" s="12">
        <f t="shared" si="18"/>
        <v>354763.72879999131</v>
      </c>
      <c r="Q68" s="10">
        <f t="shared" si="19"/>
        <v>354763.72879999131</v>
      </c>
    </row>
    <row r="69" spans="1:17" x14ac:dyDescent="0.25">
      <c r="A69" s="1">
        <v>66</v>
      </c>
      <c r="B69" s="2" t="s">
        <v>164</v>
      </c>
      <c r="C69" s="2" t="s">
        <v>172</v>
      </c>
      <c r="D69" s="49" t="s">
        <v>60</v>
      </c>
      <c r="E69" s="148">
        <v>19313688.817500003</v>
      </c>
      <c r="F69" s="15">
        <v>17633302.304000001</v>
      </c>
      <c r="G69" s="154">
        <f t="shared" si="13"/>
        <v>0.9129950508482142</v>
      </c>
      <c r="H69" s="15">
        <f t="shared" si="14"/>
        <v>-2182351.2499999981</v>
      </c>
      <c r="I69" s="10">
        <f t="shared" si="15"/>
        <v>-2182351.2499999981</v>
      </c>
      <c r="J69" s="15">
        <f t="shared" si="20"/>
        <v>-1023529.9209499992</v>
      </c>
      <c r="K69" s="15">
        <f t="shared" si="16"/>
        <v>-1023529.9209499992</v>
      </c>
      <c r="L69" s="15">
        <f t="shared" si="21"/>
        <v>-57845.480074997991</v>
      </c>
      <c r="M69" s="15">
        <f t="shared" si="17"/>
        <v>-57845.480074997991</v>
      </c>
      <c r="N69" s="60">
        <f t="shared" si="22"/>
        <v>907838.96079999954</v>
      </c>
      <c r="O69" s="15">
        <f t="shared" si="17"/>
        <v>907838.96079999954</v>
      </c>
      <c r="P69" s="12">
        <f t="shared" si="18"/>
        <v>1680386.5135000013</v>
      </c>
      <c r="Q69" s="10">
        <f t="shared" si="19"/>
        <v>1680386.5135000013</v>
      </c>
    </row>
    <row r="70" spans="1:17" x14ac:dyDescent="0.25">
      <c r="A70" s="13">
        <v>67</v>
      </c>
      <c r="B70" s="2" t="s">
        <v>161</v>
      </c>
      <c r="C70" s="2" t="s">
        <v>172</v>
      </c>
      <c r="D70" s="29" t="s">
        <v>61</v>
      </c>
      <c r="E70" s="148">
        <v>22263647.154999997</v>
      </c>
      <c r="F70" s="15">
        <v>21394513.981699996</v>
      </c>
      <c r="G70" s="154">
        <f t="shared" si="13"/>
        <v>0.96096177920674553</v>
      </c>
      <c r="H70" s="15">
        <f t="shared" si="14"/>
        <v>-3583596.2576999962</v>
      </c>
      <c r="I70" s="10">
        <f t="shared" si="15"/>
        <v>-3583596.2576999962</v>
      </c>
      <c r="J70" s="15">
        <f t="shared" si="20"/>
        <v>-2247777.4283999987</v>
      </c>
      <c r="K70" s="15">
        <f t="shared" si="16"/>
        <v>-2247777.4283999987</v>
      </c>
      <c r="L70" s="15">
        <f t="shared" si="21"/>
        <v>-1134595.0706499964</v>
      </c>
      <c r="M70" s="15">
        <f t="shared" si="17"/>
        <v>-1134595.0706499964</v>
      </c>
      <c r="N70" s="60">
        <f t="shared" si="22"/>
        <v>-21412.71289999783</v>
      </c>
      <c r="O70" s="15">
        <f t="shared" si="17"/>
        <v>-21412.71289999783</v>
      </c>
      <c r="P70" s="12">
        <f t="shared" si="18"/>
        <v>869133.17330000177</v>
      </c>
      <c r="Q70" s="10">
        <f t="shared" si="19"/>
        <v>869133.17330000177</v>
      </c>
    </row>
    <row r="71" spans="1:17" x14ac:dyDescent="0.25">
      <c r="A71" s="1">
        <v>68</v>
      </c>
      <c r="B71" s="2" t="s">
        <v>68</v>
      </c>
      <c r="C71" s="2" t="s">
        <v>66</v>
      </c>
      <c r="D71" s="29" t="s">
        <v>67</v>
      </c>
      <c r="E71" s="148">
        <v>2326781.3575000004</v>
      </c>
      <c r="F71" s="15">
        <v>207401.81080000006</v>
      </c>
      <c r="G71" s="154">
        <f t="shared" si="13"/>
        <v>8.9136785513376296E-2</v>
      </c>
      <c r="H71" s="15">
        <f t="shared" si="14"/>
        <v>1654023.2752000003</v>
      </c>
      <c r="I71" s="10">
        <f t="shared" si="15"/>
        <v>1654023.2752000003</v>
      </c>
      <c r="J71" s="15">
        <f t="shared" si="20"/>
        <v>1793630.1566500003</v>
      </c>
      <c r="K71" s="15">
        <f t="shared" si="16"/>
        <v>1793630.1566500003</v>
      </c>
      <c r="L71" s="15">
        <f t="shared" si="21"/>
        <v>1909969.2245250004</v>
      </c>
      <c r="M71" s="15">
        <f t="shared" si="17"/>
        <v>1909969.2245250004</v>
      </c>
      <c r="N71" s="60">
        <f t="shared" si="22"/>
        <v>2026308.2924000002</v>
      </c>
      <c r="O71" s="15">
        <f t="shared" si="17"/>
        <v>2026308.2924000002</v>
      </c>
      <c r="P71" s="12">
        <f t="shared" si="18"/>
        <v>2119379.5467000003</v>
      </c>
      <c r="Q71" s="10">
        <f t="shared" si="19"/>
        <v>2119379.5467000003</v>
      </c>
    </row>
    <row r="72" spans="1:17" x14ac:dyDescent="0.25">
      <c r="A72" s="1">
        <v>69</v>
      </c>
      <c r="B72" s="2" t="s">
        <v>81</v>
      </c>
      <c r="C72" s="2" t="s">
        <v>66</v>
      </c>
      <c r="D72" s="29" t="s">
        <v>82</v>
      </c>
      <c r="E72" s="148">
        <v>4561648.0999999996</v>
      </c>
      <c r="F72" s="15">
        <v>4611830.1499000005</v>
      </c>
      <c r="G72" s="154">
        <f t="shared" si="13"/>
        <v>1.0110008595139115</v>
      </c>
      <c r="H72" s="15">
        <f t="shared" si="14"/>
        <v>-962511.66990000056</v>
      </c>
      <c r="I72" s="10">
        <f t="shared" si="15"/>
        <v>-962511.66990000056</v>
      </c>
      <c r="J72" s="15">
        <f t="shared" si="20"/>
        <v>-688812.78390000109</v>
      </c>
      <c r="K72" s="15">
        <f t="shared" si="16"/>
        <v>-688812.78390000109</v>
      </c>
      <c r="L72" s="15">
        <f t="shared" si="21"/>
        <v>-460730.37890000083</v>
      </c>
      <c r="M72" s="15">
        <f t="shared" si="17"/>
        <v>-460730.37890000083</v>
      </c>
      <c r="N72" s="60">
        <f t="shared" si="22"/>
        <v>-232647.9739000015</v>
      </c>
      <c r="O72" s="15">
        <f t="shared" si="17"/>
        <v>-232647.9739000015</v>
      </c>
      <c r="P72" s="12">
        <f t="shared" si="18"/>
        <v>-50182.049900000915</v>
      </c>
      <c r="Q72" s="10">
        <f t="shared" si="19"/>
        <v>-50182.049900000915</v>
      </c>
    </row>
    <row r="73" spans="1:17" x14ac:dyDescent="0.25">
      <c r="A73" s="13">
        <v>70</v>
      </c>
      <c r="B73" s="2" t="s">
        <v>86</v>
      </c>
      <c r="C73" s="2" t="s">
        <v>66</v>
      </c>
      <c r="D73" s="29" t="s">
        <v>87</v>
      </c>
      <c r="E73" s="148">
        <v>4092843.4925000006</v>
      </c>
      <c r="F73" s="15">
        <v>4759278.3855999997</v>
      </c>
      <c r="G73" s="154">
        <f t="shared" si="13"/>
        <v>1.1628293127555986</v>
      </c>
      <c r="H73" s="15">
        <f t="shared" si="14"/>
        <v>-1485003.591599999</v>
      </c>
      <c r="I73" s="10">
        <f t="shared" si="15"/>
        <v>-1485003.591599999</v>
      </c>
      <c r="J73" s="15">
        <f t="shared" si="20"/>
        <v>-1239432.9820499993</v>
      </c>
      <c r="K73" s="15">
        <f t="shared" si="16"/>
        <v>-1239432.9820499993</v>
      </c>
      <c r="L73" s="15">
        <f t="shared" si="21"/>
        <v>-1034790.8074249988</v>
      </c>
      <c r="M73" s="15">
        <f t="shared" si="17"/>
        <v>-1034790.8074249988</v>
      </c>
      <c r="N73" s="60">
        <f t="shared" si="22"/>
        <v>-830148.63279999932</v>
      </c>
      <c r="O73" s="15">
        <f t="shared" si="17"/>
        <v>-830148.63279999932</v>
      </c>
      <c r="P73" s="12">
        <f t="shared" si="18"/>
        <v>-666434.89309999906</v>
      </c>
      <c r="Q73" s="10">
        <f t="shared" si="19"/>
        <v>-666434.89309999906</v>
      </c>
    </row>
    <row r="74" spans="1:17" x14ac:dyDescent="0.25">
      <c r="A74" s="1">
        <v>71</v>
      </c>
      <c r="B74" s="2" t="s">
        <v>79</v>
      </c>
      <c r="C74" s="2" t="s">
        <v>66</v>
      </c>
      <c r="D74" s="29" t="s">
        <v>138</v>
      </c>
      <c r="E74" s="148">
        <v>5947608.0274999999</v>
      </c>
      <c r="F74" s="15">
        <v>5415446.3205999983</v>
      </c>
      <c r="G74" s="154">
        <f t="shared" si="13"/>
        <v>0.91052508765886364</v>
      </c>
      <c r="H74" s="15">
        <f t="shared" si="14"/>
        <v>-657359.89859999809</v>
      </c>
      <c r="I74" s="10">
        <f t="shared" si="15"/>
        <v>-657359.89859999809</v>
      </c>
      <c r="J74" s="15">
        <f t="shared" si="20"/>
        <v>-300503.41694999859</v>
      </c>
      <c r="K74" s="15">
        <f t="shared" si="16"/>
        <v>-300503.41694999859</v>
      </c>
      <c r="L74" s="15">
        <f t="shared" si="21"/>
        <v>-3123.0155749982223</v>
      </c>
      <c r="M74" s="15">
        <f t="shared" si="17"/>
        <v>-3123.0155749982223</v>
      </c>
      <c r="N74" s="60">
        <f t="shared" si="22"/>
        <v>294257.38580000121</v>
      </c>
      <c r="O74" s="15">
        <f t="shared" si="17"/>
        <v>294257.38580000121</v>
      </c>
      <c r="P74" s="12">
        <f t="shared" si="18"/>
        <v>532161.7069000015</v>
      </c>
      <c r="Q74" s="10">
        <f t="shared" si="19"/>
        <v>532161.7069000015</v>
      </c>
    </row>
    <row r="75" spans="1:17" x14ac:dyDescent="0.25">
      <c r="A75" s="1">
        <v>72</v>
      </c>
      <c r="B75" s="2" t="s">
        <v>80</v>
      </c>
      <c r="C75" s="2" t="s">
        <v>66</v>
      </c>
      <c r="D75" s="29" t="s">
        <v>66</v>
      </c>
      <c r="E75" s="148">
        <v>4985965.2949999999</v>
      </c>
      <c r="F75" s="15">
        <v>5267295.6294999998</v>
      </c>
      <c r="G75" s="154">
        <f t="shared" si="13"/>
        <v>1.0564244469936688</v>
      </c>
      <c r="H75" s="15">
        <f t="shared" si="14"/>
        <v>-1278523.3934999998</v>
      </c>
      <c r="I75" s="10">
        <f t="shared" si="15"/>
        <v>-1278523.3934999998</v>
      </c>
      <c r="J75" s="15">
        <f t="shared" si="20"/>
        <v>-979365.47580000013</v>
      </c>
      <c r="K75" s="15">
        <f t="shared" si="16"/>
        <v>-979365.47580000013</v>
      </c>
      <c r="L75" s="15">
        <f t="shared" si="21"/>
        <v>-730067.21105000004</v>
      </c>
      <c r="M75" s="15">
        <f t="shared" si="17"/>
        <v>-730067.21105000004</v>
      </c>
      <c r="N75" s="60">
        <f t="shared" si="22"/>
        <v>-480768.94629999995</v>
      </c>
      <c r="O75" s="15">
        <f t="shared" si="17"/>
        <v>-480768.94629999995</v>
      </c>
      <c r="P75" s="12">
        <f t="shared" si="18"/>
        <v>-281330.33449999988</v>
      </c>
      <c r="Q75" s="10">
        <f t="shared" si="19"/>
        <v>-281330.33449999988</v>
      </c>
    </row>
    <row r="76" spans="1:17" x14ac:dyDescent="0.25">
      <c r="A76" s="13">
        <v>73</v>
      </c>
      <c r="B76" s="2" t="s">
        <v>76</v>
      </c>
      <c r="C76" s="2" t="s">
        <v>66</v>
      </c>
      <c r="D76" s="29" t="s">
        <v>75</v>
      </c>
      <c r="E76" s="148">
        <v>7142539.807500001</v>
      </c>
      <c r="F76" s="15">
        <v>7465139.6386999963</v>
      </c>
      <c r="G76" s="154">
        <f t="shared" si="13"/>
        <v>1.0451659829548658</v>
      </c>
      <c r="H76" s="15">
        <f t="shared" si="14"/>
        <v>-1751107.7926999955</v>
      </c>
      <c r="I76" s="10">
        <f t="shared" si="15"/>
        <v>-1751107.7926999955</v>
      </c>
      <c r="J76" s="15">
        <f t="shared" si="20"/>
        <v>-1322555.4042499959</v>
      </c>
      <c r="K76" s="15">
        <f t="shared" si="16"/>
        <v>-1322555.4042499959</v>
      </c>
      <c r="L76" s="15">
        <f t="shared" si="21"/>
        <v>-965428.41387499496</v>
      </c>
      <c r="M76" s="15">
        <f t="shared" si="17"/>
        <v>-965428.41387499496</v>
      </c>
      <c r="N76" s="60">
        <f t="shared" si="22"/>
        <v>-608301.42349999584</v>
      </c>
      <c r="O76" s="15">
        <f t="shared" si="17"/>
        <v>-608301.42349999584</v>
      </c>
      <c r="P76" s="12">
        <f t="shared" si="18"/>
        <v>-322599.83119999524</v>
      </c>
      <c r="Q76" s="10">
        <f t="shared" si="19"/>
        <v>-322599.83119999524</v>
      </c>
    </row>
    <row r="77" spans="1:17" x14ac:dyDescent="0.25">
      <c r="A77" s="1">
        <v>74</v>
      </c>
      <c r="B77" s="2" t="s">
        <v>70</v>
      </c>
      <c r="C77" s="2" t="s">
        <v>66</v>
      </c>
      <c r="D77" s="29" t="s">
        <v>71</v>
      </c>
      <c r="E77" s="148">
        <v>5467555.8725000005</v>
      </c>
      <c r="F77" s="15">
        <v>5259150.513799998</v>
      </c>
      <c r="G77" s="154">
        <f t="shared" si="13"/>
        <v>0.9618832685829124</v>
      </c>
      <c r="H77" s="15">
        <f t="shared" si="14"/>
        <v>-885105.81579999719</v>
      </c>
      <c r="I77" s="10">
        <f t="shared" si="15"/>
        <v>-885105.81579999719</v>
      </c>
      <c r="J77" s="15">
        <f t="shared" si="20"/>
        <v>-557052.46344999783</v>
      </c>
      <c r="K77" s="15">
        <f t="shared" si="16"/>
        <v>-557052.46344999783</v>
      </c>
      <c r="L77" s="15">
        <f t="shared" si="21"/>
        <v>-283674.66982499696</v>
      </c>
      <c r="M77" s="15">
        <f t="shared" si="17"/>
        <v>-283674.66982499696</v>
      </c>
      <c r="N77" s="60">
        <f t="shared" si="22"/>
        <v>-10296.876199997962</v>
      </c>
      <c r="O77" s="15">
        <f t="shared" si="17"/>
        <v>-10296.876199997962</v>
      </c>
      <c r="P77" s="12">
        <f t="shared" si="18"/>
        <v>208405.35870000254</v>
      </c>
      <c r="Q77" s="10">
        <f t="shared" si="19"/>
        <v>208405.35870000254</v>
      </c>
    </row>
    <row r="78" spans="1:17" x14ac:dyDescent="0.25">
      <c r="A78" s="1">
        <v>75</v>
      </c>
      <c r="B78" s="2" t="s">
        <v>65</v>
      </c>
      <c r="C78" s="2" t="s">
        <v>66</v>
      </c>
      <c r="D78" s="29" t="s">
        <v>67</v>
      </c>
      <c r="E78" s="148">
        <v>5658323.1500000013</v>
      </c>
      <c r="F78" s="15">
        <v>3566355.0305999992</v>
      </c>
      <c r="G78" s="154">
        <f t="shared" si="13"/>
        <v>0.6302847921649718</v>
      </c>
      <c r="H78" s="15">
        <f t="shared" si="14"/>
        <v>960303.48940000217</v>
      </c>
      <c r="I78" s="10">
        <f t="shared" si="15"/>
        <v>960303.48940000217</v>
      </c>
      <c r="J78" s="15">
        <f t="shared" si="20"/>
        <v>1299802.8784000017</v>
      </c>
      <c r="K78" s="15">
        <f t="shared" si="16"/>
        <v>1299802.8784000017</v>
      </c>
      <c r="L78" s="15">
        <f t="shared" si="21"/>
        <v>1582719.0359000023</v>
      </c>
      <c r="M78" s="15">
        <f t="shared" si="17"/>
        <v>1582719.0359000023</v>
      </c>
      <c r="N78" s="60">
        <f t="shared" si="22"/>
        <v>1865635.1934000021</v>
      </c>
      <c r="O78" s="15">
        <f t="shared" si="17"/>
        <v>1865635.1934000021</v>
      </c>
      <c r="P78" s="12">
        <f t="shared" si="18"/>
        <v>2091968.1194000021</v>
      </c>
      <c r="Q78" s="10">
        <f t="shared" si="19"/>
        <v>2091968.1194000021</v>
      </c>
    </row>
    <row r="79" spans="1:17" x14ac:dyDescent="0.25">
      <c r="A79" s="13">
        <v>76</v>
      </c>
      <c r="B79" s="2" t="s">
        <v>73</v>
      </c>
      <c r="C79" s="2" t="s">
        <v>66</v>
      </c>
      <c r="D79" s="29" t="s">
        <v>67</v>
      </c>
      <c r="E79" s="148">
        <v>6044659.8075000001</v>
      </c>
      <c r="F79" s="15">
        <v>6298731.9590999996</v>
      </c>
      <c r="G79" s="154">
        <f t="shared" si="13"/>
        <v>1.0420324980546889</v>
      </c>
      <c r="H79" s="15">
        <f t="shared" si="14"/>
        <v>-1463004.1130999997</v>
      </c>
      <c r="I79" s="10">
        <f t="shared" si="15"/>
        <v>-1463004.1130999997</v>
      </c>
      <c r="J79" s="15">
        <f t="shared" si="20"/>
        <v>-1100324.52465</v>
      </c>
      <c r="K79" s="15">
        <f t="shared" si="16"/>
        <v>-1100324.52465</v>
      </c>
      <c r="L79" s="15">
        <f t="shared" si="21"/>
        <v>-798091.53427499905</v>
      </c>
      <c r="M79" s="15">
        <f t="shared" si="17"/>
        <v>-798091.53427499905</v>
      </c>
      <c r="N79" s="60">
        <f t="shared" si="22"/>
        <v>-495858.54389999993</v>
      </c>
      <c r="O79" s="15">
        <f t="shared" si="17"/>
        <v>-495858.54389999993</v>
      </c>
      <c r="P79" s="12">
        <f t="shared" si="18"/>
        <v>-254072.15159999952</v>
      </c>
      <c r="Q79" s="10">
        <f t="shared" si="19"/>
        <v>-254072.15159999952</v>
      </c>
    </row>
    <row r="80" spans="1:17" x14ac:dyDescent="0.25">
      <c r="A80" s="1">
        <v>77</v>
      </c>
      <c r="B80" s="2" t="s">
        <v>85</v>
      </c>
      <c r="C80" s="2" t="s">
        <v>66</v>
      </c>
      <c r="D80" s="29" t="s">
        <v>138</v>
      </c>
      <c r="E80" s="148">
        <v>8751896.0425000004</v>
      </c>
      <c r="F80" s="15">
        <v>8755764.6346000005</v>
      </c>
      <c r="G80" s="154">
        <f t="shared" si="13"/>
        <v>1.0004420290279059</v>
      </c>
      <c r="H80" s="15">
        <f t="shared" si="14"/>
        <v>-1754247.8005999997</v>
      </c>
      <c r="I80" s="10">
        <f t="shared" si="15"/>
        <v>-1754247.8005999997</v>
      </c>
      <c r="J80" s="15">
        <f t="shared" si="20"/>
        <v>-1229134.0380500006</v>
      </c>
      <c r="K80" s="15">
        <f t="shared" si="16"/>
        <v>-1229134.0380500006</v>
      </c>
      <c r="L80" s="15">
        <f t="shared" si="21"/>
        <v>-791539.23592500016</v>
      </c>
      <c r="M80" s="15">
        <f t="shared" si="17"/>
        <v>-791539.23592500016</v>
      </c>
      <c r="N80" s="60">
        <f t="shared" si="22"/>
        <v>-353944.4338000007</v>
      </c>
      <c r="O80" s="15">
        <f t="shared" si="17"/>
        <v>-353944.4338000007</v>
      </c>
      <c r="P80" s="12">
        <f t="shared" si="18"/>
        <v>-3868.5921000000089</v>
      </c>
      <c r="Q80" s="10">
        <f t="shared" si="19"/>
        <v>-3868.5921000000089</v>
      </c>
    </row>
    <row r="81" spans="1:17" x14ac:dyDescent="0.25">
      <c r="A81" s="1">
        <v>78</v>
      </c>
      <c r="B81" s="2" t="s">
        <v>83</v>
      </c>
      <c r="C81" s="2" t="s">
        <v>66</v>
      </c>
      <c r="D81" s="29" t="s">
        <v>82</v>
      </c>
      <c r="E81" s="148">
        <v>11467512.102500001</v>
      </c>
      <c r="F81" s="15">
        <v>11775998.501799999</v>
      </c>
      <c r="G81" s="154">
        <f t="shared" si="13"/>
        <v>1.0269009002600265</v>
      </c>
      <c r="H81" s="15">
        <f t="shared" si="14"/>
        <v>-2601988.8197999969</v>
      </c>
      <c r="I81" s="10">
        <f t="shared" si="15"/>
        <v>-2601988.8197999969</v>
      </c>
      <c r="J81" s="15">
        <f t="shared" si="20"/>
        <v>-1913938.0936499983</v>
      </c>
      <c r="K81" s="15">
        <f t="shared" si="16"/>
        <v>-1913938.0936499983</v>
      </c>
      <c r="L81" s="15">
        <f t="shared" si="21"/>
        <v>-1340562.4885249976</v>
      </c>
      <c r="M81" s="15">
        <f t="shared" si="17"/>
        <v>-1340562.4885249976</v>
      </c>
      <c r="N81" s="60">
        <f t="shared" si="22"/>
        <v>-767186.88339999877</v>
      </c>
      <c r="O81" s="15">
        <f t="shared" si="17"/>
        <v>-767186.88339999877</v>
      </c>
      <c r="P81" s="12">
        <f t="shared" si="18"/>
        <v>-308486.39929999784</v>
      </c>
      <c r="Q81" s="10">
        <f t="shared" si="19"/>
        <v>-308486.39929999784</v>
      </c>
    </row>
    <row r="82" spans="1:17" x14ac:dyDescent="0.25">
      <c r="A82" s="13">
        <v>79</v>
      </c>
      <c r="B82" s="2" t="s">
        <v>78</v>
      </c>
      <c r="C82" s="2" t="s">
        <v>66</v>
      </c>
      <c r="D82" s="29" t="s">
        <v>82</v>
      </c>
      <c r="E82" s="148">
        <v>11359254.382499998</v>
      </c>
      <c r="F82" s="15">
        <v>11958385.919500001</v>
      </c>
      <c r="G82" s="154">
        <f t="shared" si="13"/>
        <v>1.0527439140656116</v>
      </c>
      <c r="H82" s="15">
        <f t="shared" si="14"/>
        <v>-2870982.4135000017</v>
      </c>
      <c r="I82" s="10">
        <f t="shared" si="15"/>
        <v>-2870982.4135000017</v>
      </c>
      <c r="J82" s="15">
        <f t="shared" si="20"/>
        <v>-2189427.1505500022</v>
      </c>
      <c r="K82" s="15">
        <f t="shared" si="16"/>
        <v>-2189427.1505500022</v>
      </c>
      <c r="L82" s="15">
        <f t="shared" si="21"/>
        <v>-1621464.4314250015</v>
      </c>
      <c r="M82" s="15">
        <f t="shared" si="17"/>
        <v>-1621464.4314250015</v>
      </c>
      <c r="N82" s="60">
        <f t="shared" si="22"/>
        <v>-1053501.7123000026</v>
      </c>
      <c r="O82" s="15">
        <f t="shared" si="17"/>
        <v>-1053501.7123000026</v>
      </c>
      <c r="P82" s="12">
        <f t="shared" si="18"/>
        <v>-599131.53700000234</v>
      </c>
      <c r="Q82" s="10">
        <f t="shared" si="19"/>
        <v>-599131.53700000234</v>
      </c>
    </row>
    <row r="83" spans="1:17" x14ac:dyDescent="0.25">
      <c r="A83" s="1">
        <v>80</v>
      </c>
      <c r="B83" s="2" t="s">
        <v>84</v>
      </c>
      <c r="C83" s="2" t="s">
        <v>66</v>
      </c>
      <c r="D83" s="29" t="s">
        <v>66</v>
      </c>
      <c r="E83" s="148">
        <v>14114289.104999997</v>
      </c>
      <c r="F83" s="15">
        <v>4397166.1897</v>
      </c>
      <c r="G83" s="154">
        <f t="shared" si="13"/>
        <v>0.31154003981272432</v>
      </c>
      <c r="H83" s="15">
        <f t="shared" si="14"/>
        <v>6894265.0942999981</v>
      </c>
      <c r="I83" s="10">
        <f t="shared" si="15"/>
        <v>6894265.0942999981</v>
      </c>
      <c r="J83" s="15">
        <f t="shared" si="20"/>
        <v>7741122.4405999966</v>
      </c>
      <c r="K83" s="15">
        <f t="shared" si="16"/>
        <v>7741122.4405999966</v>
      </c>
      <c r="L83" s="15">
        <f t="shared" si="21"/>
        <v>8446836.8958499972</v>
      </c>
      <c r="M83" s="15">
        <f t="shared" si="17"/>
        <v>8446836.8958499972</v>
      </c>
      <c r="N83" s="60">
        <f t="shared" si="22"/>
        <v>9152551.3510999959</v>
      </c>
      <c r="O83" s="15">
        <f t="shared" si="17"/>
        <v>9152551.3510999959</v>
      </c>
      <c r="P83" s="12">
        <f t="shared" si="18"/>
        <v>9717122.9152999967</v>
      </c>
      <c r="Q83" s="10">
        <f t="shared" si="19"/>
        <v>9717122.9152999967</v>
      </c>
    </row>
    <row r="84" spans="1:17" x14ac:dyDescent="0.25">
      <c r="A84" s="1">
        <v>81</v>
      </c>
      <c r="B84" s="2" t="s">
        <v>74</v>
      </c>
      <c r="C84" s="2" t="s">
        <v>66</v>
      </c>
      <c r="D84" s="29" t="s">
        <v>75</v>
      </c>
      <c r="E84" s="148">
        <v>18057911.127499998</v>
      </c>
      <c r="F84" s="15">
        <v>17576175.886300009</v>
      </c>
      <c r="G84" s="154">
        <f t="shared" si="13"/>
        <v>0.97332275932699852</v>
      </c>
      <c r="H84" s="15">
        <f t="shared" si="14"/>
        <v>-3129846.9843000099</v>
      </c>
      <c r="I84" s="10">
        <f t="shared" si="15"/>
        <v>-3129846.9843000099</v>
      </c>
      <c r="J84" s="15">
        <f t="shared" si="20"/>
        <v>-2046372.3166500106</v>
      </c>
      <c r="K84" s="15">
        <f t="shared" si="16"/>
        <v>-2046372.3166500106</v>
      </c>
      <c r="L84" s="15">
        <f t="shared" si="21"/>
        <v>-1143476.76027501</v>
      </c>
      <c r="M84" s="15">
        <f t="shared" si="17"/>
        <v>-1143476.76027501</v>
      </c>
      <c r="N84" s="60">
        <f t="shared" si="22"/>
        <v>-240581.20390001312</v>
      </c>
      <c r="O84" s="15">
        <f t="shared" si="17"/>
        <v>-240581.20390001312</v>
      </c>
      <c r="P84" s="12">
        <f t="shared" si="18"/>
        <v>481735.24119998887</v>
      </c>
      <c r="Q84" s="10">
        <f t="shared" si="19"/>
        <v>481735.24119998887</v>
      </c>
    </row>
    <row r="85" spans="1:17" x14ac:dyDescent="0.25">
      <c r="A85" s="13">
        <v>82</v>
      </c>
      <c r="B85" s="2" t="s">
        <v>88</v>
      </c>
      <c r="C85" s="2" t="s">
        <v>66</v>
      </c>
      <c r="D85" s="29" t="s">
        <v>87</v>
      </c>
      <c r="E85" s="148">
        <v>16177258.529999997</v>
      </c>
      <c r="F85" s="15">
        <v>14742379.152099999</v>
      </c>
      <c r="G85" s="154">
        <f t="shared" si="13"/>
        <v>0.91130268609856979</v>
      </c>
      <c r="H85" s="15">
        <f t="shared" si="14"/>
        <v>-1800572.3280999996</v>
      </c>
      <c r="I85" s="10">
        <f t="shared" si="15"/>
        <v>-1800572.3280999996</v>
      </c>
      <c r="J85" s="15">
        <f t="shared" si="20"/>
        <v>-829936.816300001</v>
      </c>
      <c r="K85" s="15">
        <f t="shared" si="16"/>
        <v>-829936.816300001</v>
      </c>
      <c r="L85" s="15">
        <f t="shared" si="21"/>
        <v>-21073.889800000936</v>
      </c>
      <c r="M85" s="15">
        <f t="shared" si="17"/>
        <v>-21073.889800000936</v>
      </c>
      <c r="N85" s="60">
        <f t="shared" si="22"/>
        <v>787789.03669999912</v>
      </c>
      <c r="O85" s="15">
        <f t="shared" si="17"/>
        <v>787789.03669999912</v>
      </c>
      <c r="P85" s="12">
        <f t="shared" si="18"/>
        <v>1434879.3778999988</v>
      </c>
      <c r="Q85" s="10">
        <f t="shared" si="19"/>
        <v>1434879.3778999988</v>
      </c>
    </row>
    <row r="86" spans="1:17" x14ac:dyDescent="0.25">
      <c r="A86" s="1">
        <v>83</v>
      </c>
      <c r="B86" s="2" t="s">
        <v>72</v>
      </c>
      <c r="C86" s="2" t="s">
        <v>66</v>
      </c>
      <c r="D86" s="29" t="s">
        <v>71</v>
      </c>
      <c r="E86" s="148">
        <v>36189056.337499999</v>
      </c>
      <c r="F86" s="15">
        <v>36581898.256300002</v>
      </c>
      <c r="G86" s="154">
        <f t="shared" si="13"/>
        <v>1.0108552683755097</v>
      </c>
      <c r="H86" s="15">
        <f t="shared" si="14"/>
        <v>-7630653.186300002</v>
      </c>
      <c r="I86" s="10">
        <f t="shared" si="15"/>
        <v>-7630653.186300002</v>
      </c>
      <c r="J86" s="15">
        <f t="shared" si="20"/>
        <v>-5459309.8060500026</v>
      </c>
      <c r="K86" s="15">
        <f t="shared" si="16"/>
        <v>-5459309.8060500026</v>
      </c>
      <c r="L86" s="15">
        <f t="shared" si="21"/>
        <v>-3649856.989175003</v>
      </c>
      <c r="M86" s="15">
        <f t="shared" si="17"/>
        <v>-3649856.989175003</v>
      </c>
      <c r="N86" s="60">
        <f t="shared" si="22"/>
        <v>-1840404.1723000035</v>
      </c>
      <c r="O86" s="15">
        <f t="shared" si="17"/>
        <v>-1840404.1723000035</v>
      </c>
      <c r="P86" s="12">
        <f t="shared" si="18"/>
        <v>-392841.91880000383</v>
      </c>
      <c r="Q86" s="10">
        <f t="shared" si="19"/>
        <v>-392841.91880000383</v>
      </c>
    </row>
    <row r="87" spans="1:17" x14ac:dyDescent="0.25">
      <c r="A87" s="1">
        <v>84</v>
      </c>
      <c r="B87" s="2" t="s">
        <v>100</v>
      </c>
      <c r="C87" s="2" t="s">
        <v>90</v>
      </c>
      <c r="D87" s="29" t="s">
        <v>90</v>
      </c>
      <c r="E87" s="148">
        <v>2543268.0500000003</v>
      </c>
      <c r="F87" s="15">
        <v>2324480.0937000001</v>
      </c>
      <c r="G87" s="154">
        <f t="shared" si="13"/>
        <v>0.91397369368910986</v>
      </c>
      <c r="H87" s="15">
        <f t="shared" si="14"/>
        <v>-289865.65369999968</v>
      </c>
      <c r="I87" s="10">
        <f t="shared" si="15"/>
        <v>-289865.65369999968</v>
      </c>
      <c r="J87" s="15">
        <f t="shared" si="20"/>
        <v>-137269.57070000004</v>
      </c>
      <c r="K87" s="15">
        <f t="shared" si="16"/>
        <v>-137269.57070000004</v>
      </c>
      <c r="L87" s="15">
        <f t="shared" si="21"/>
        <v>-10106.168199999724</v>
      </c>
      <c r="M87" s="15">
        <f t="shared" si="17"/>
        <v>-10106.168199999724</v>
      </c>
      <c r="N87" s="60">
        <f t="shared" si="22"/>
        <v>117057.23430000013</v>
      </c>
      <c r="O87" s="15">
        <f t="shared" si="17"/>
        <v>117057.23430000013</v>
      </c>
      <c r="P87" s="12">
        <f t="shared" si="18"/>
        <v>218787.95630000019</v>
      </c>
      <c r="Q87" s="10">
        <f t="shared" si="19"/>
        <v>218787.95630000019</v>
      </c>
    </row>
    <row r="88" spans="1:17" x14ac:dyDescent="0.25">
      <c r="A88" s="13">
        <v>85</v>
      </c>
      <c r="B88" s="29" t="s">
        <v>1303</v>
      </c>
      <c r="C88" s="2" t="s">
        <v>90</v>
      </c>
      <c r="D88" s="29" t="s">
        <v>96</v>
      </c>
      <c r="E88" s="148">
        <v>4694125.0424999995</v>
      </c>
      <c r="F88" s="15">
        <v>3836154.0601999993</v>
      </c>
      <c r="G88" s="154">
        <f t="shared" si="13"/>
        <v>0.81722451478560065</v>
      </c>
      <c r="H88" s="15">
        <f t="shared" si="14"/>
        <v>-80854.026199999265</v>
      </c>
      <c r="I88" s="10">
        <f t="shared" si="15"/>
        <v>-80854.026199999265</v>
      </c>
      <c r="J88" s="15">
        <f t="shared" si="20"/>
        <v>200793.47635000013</v>
      </c>
      <c r="K88" s="15">
        <f t="shared" si="16"/>
        <v>200793.47635000013</v>
      </c>
      <c r="L88" s="15">
        <f t="shared" si="21"/>
        <v>435499.72847500071</v>
      </c>
      <c r="M88" s="15">
        <f t="shared" si="17"/>
        <v>435499.72847500071</v>
      </c>
      <c r="N88" s="60">
        <f t="shared" si="22"/>
        <v>670205.98060000036</v>
      </c>
      <c r="O88" s="15">
        <f t="shared" si="17"/>
        <v>670205.98060000036</v>
      </c>
      <c r="P88" s="12">
        <f t="shared" si="18"/>
        <v>857970.98230000027</v>
      </c>
      <c r="Q88" s="10">
        <f t="shared" si="19"/>
        <v>857970.98230000027</v>
      </c>
    </row>
    <row r="89" spans="1:17" x14ac:dyDescent="0.25">
      <c r="A89" s="1">
        <v>86</v>
      </c>
      <c r="B89" s="2" t="s">
        <v>97</v>
      </c>
      <c r="C89" s="2" t="s">
        <v>90</v>
      </c>
      <c r="D89" s="29" t="s">
        <v>96</v>
      </c>
      <c r="E89" s="148">
        <v>5285806.9799999995</v>
      </c>
      <c r="F89" s="15">
        <v>4342397.1688999999</v>
      </c>
      <c r="G89" s="154">
        <f t="shared" si="13"/>
        <v>0.82152019272183119</v>
      </c>
      <c r="H89" s="15">
        <f t="shared" si="14"/>
        <v>-113751.58490000013</v>
      </c>
      <c r="I89" s="10">
        <f t="shared" si="15"/>
        <v>-113751.58490000013</v>
      </c>
      <c r="J89" s="15">
        <f t="shared" si="20"/>
        <v>203396.83389999997</v>
      </c>
      <c r="K89" s="15">
        <f t="shared" si="16"/>
        <v>203396.83389999997</v>
      </c>
      <c r="L89" s="15">
        <f t="shared" si="21"/>
        <v>467687.18289999943</v>
      </c>
      <c r="M89" s="15">
        <f t="shared" si="17"/>
        <v>467687.18289999943</v>
      </c>
      <c r="N89" s="60">
        <f t="shared" si="22"/>
        <v>731977.53189999983</v>
      </c>
      <c r="O89" s="15">
        <f t="shared" si="17"/>
        <v>731977.53189999983</v>
      </c>
      <c r="P89" s="12">
        <f t="shared" si="18"/>
        <v>943409.81109999958</v>
      </c>
      <c r="Q89" s="10">
        <f t="shared" si="19"/>
        <v>943409.81109999958</v>
      </c>
    </row>
    <row r="90" spans="1:17" x14ac:dyDescent="0.25">
      <c r="A90" s="1">
        <v>87</v>
      </c>
      <c r="B90" s="29" t="s">
        <v>171</v>
      </c>
      <c r="C90" s="2" t="s">
        <v>90</v>
      </c>
      <c r="D90" s="29" t="s">
        <v>105</v>
      </c>
      <c r="E90" s="148">
        <v>6074404.5049999999</v>
      </c>
      <c r="F90" s="15">
        <v>6457130.7347000018</v>
      </c>
      <c r="G90" s="154">
        <f t="shared" si="13"/>
        <v>1.0630063785487072</v>
      </c>
      <c r="H90" s="15">
        <f t="shared" si="14"/>
        <v>-1597607.1307000015</v>
      </c>
      <c r="I90" s="10">
        <f t="shared" si="15"/>
        <v>-1597607.1307000015</v>
      </c>
      <c r="J90" s="15">
        <f t="shared" si="20"/>
        <v>-1233142.8604000015</v>
      </c>
      <c r="K90" s="15">
        <f t="shared" si="16"/>
        <v>-1233142.8604000015</v>
      </c>
      <c r="L90" s="15">
        <f t="shared" si="21"/>
        <v>-929422.63515000138</v>
      </c>
      <c r="M90" s="15">
        <f t="shared" si="17"/>
        <v>-929422.63515000138</v>
      </c>
      <c r="N90" s="60">
        <f t="shared" si="22"/>
        <v>-625702.40990000218</v>
      </c>
      <c r="O90" s="15">
        <f t="shared" si="17"/>
        <v>-625702.40990000218</v>
      </c>
      <c r="P90" s="12">
        <f t="shared" si="18"/>
        <v>-382726.22970000189</v>
      </c>
      <c r="Q90" s="10">
        <f t="shared" si="19"/>
        <v>-382726.22970000189</v>
      </c>
    </row>
    <row r="91" spans="1:17" x14ac:dyDescent="0.25">
      <c r="A91" s="13">
        <v>88</v>
      </c>
      <c r="B91" s="2" t="s">
        <v>92</v>
      </c>
      <c r="C91" s="2" t="s">
        <v>90</v>
      </c>
      <c r="D91" s="29" t="s">
        <v>91</v>
      </c>
      <c r="E91" s="148">
        <v>6584661.7050000019</v>
      </c>
      <c r="F91" s="15">
        <v>6838597.7879000027</v>
      </c>
      <c r="G91" s="154">
        <f t="shared" si="13"/>
        <v>1.0385647880296078</v>
      </c>
      <c r="H91" s="15">
        <f t="shared" si="14"/>
        <v>-1570868.4239000008</v>
      </c>
      <c r="I91" s="10">
        <f t="shared" si="15"/>
        <v>-1570868.4239000008</v>
      </c>
      <c r="J91" s="15">
        <f t="shared" si="20"/>
        <v>-1175788.7216000007</v>
      </c>
      <c r="K91" s="15">
        <f t="shared" si="16"/>
        <v>-1175788.7216000007</v>
      </c>
      <c r="L91" s="15">
        <f t="shared" si="21"/>
        <v>-846555.63635000028</v>
      </c>
      <c r="M91" s="15">
        <f t="shared" si="17"/>
        <v>-846555.63635000028</v>
      </c>
      <c r="N91" s="60">
        <f t="shared" si="22"/>
        <v>-517322.55110000074</v>
      </c>
      <c r="O91" s="15">
        <f t="shared" si="17"/>
        <v>-517322.55110000074</v>
      </c>
      <c r="P91" s="12">
        <f t="shared" si="18"/>
        <v>-253936.08290000074</v>
      </c>
      <c r="Q91" s="10">
        <f t="shared" si="19"/>
        <v>-253936.08290000074</v>
      </c>
    </row>
    <row r="92" spans="1:17" x14ac:dyDescent="0.25">
      <c r="A92" s="1">
        <v>89</v>
      </c>
      <c r="B92" s="2" t="s">
        <v>98</v>
      </c>
      <c r="C92" s="2" t="s">
        <v>90</v>
      </c>
      <c r="D92" s="29" t="s">
        <v>90</v>
      </c>
      <c r="E92" s="148">
        <v>5750959.8024999984</v>
      </c>
      <c r="F92" s="15">
        <v>5798234.9247999992</v>
      </c>
      <c r="G92" s="154">
        <f t="shared" si="13"/>
        <v>1.0082203882349257</v>
      </c>
      <c r="H92" s="15">
        <f t="shared" si="14"/>
        <v>-1197467.0828</v>
      </c>
      <c r="I92" s="10">
        <f t="shared" si="15"/>
        <v>-1197467.0828</v>
      </c>
      <c r="J92" s="15">
        <f t="shared" si="20"/>
        <v>-852409.49465000071</v>
      </c>
      <c r="K92" s="15">
        <f t="shared" si="16"/>
        <v>-852409.49465000071</v>
      </c>
      <c r="L92" s="15">
        <f t="shared" si="21"/>
        <v>-564861.50452500023</v>
      </c>
      <c r="M92" s="15">
        <f t="shared" si="17"/>
        <v>-564861.50452500023</v>
      </c>
      <c r="N92" s="60">
        <f t="shared" si="22"/>
        <v>-277313.51440000068</v>
      </c>
      <c r="O92" s="15">
        <f t="shared" si="17"/>
        <v>-277313.51440000068</v>
      </c>
      <c r="P92" s="12">
        <f t="shared" si="18"/>
        <v>-47275.122300000861</v>
      </c>
      <c r="Q92" s="10">
        <f t="shared" si="19"/>
        <v>-47275.122300000861</v>
      </c>
    </row>
    <row r="93" spans="1:17" x14ac:dyDescent="0.25">
      <c r="A93" s="1">
        <v>90</v>
      </c>
      <c r="B93" s="2" t="s">
        <v>103</v>
      </c>
      <c r="C93" s="2" t="s">
        <v>90</v>
      </c>
      <c r="D93" s="29" t="s">
        <v>102</v>
      </c>
      <c r="E93" s="148">
        <v>8348130.5875000004</v>
      </c>
      <c r="F93" s="15">
        <v>6886486.5554000009</v>
      </c>
      <c r="G93" s="154">
        <f t="shared" si="13"/>
        <v>0.82491361188233214</v>
      </c>
      <c r="H93" s="15">
        <f t="shared" si="14"/>
        <v>-207982.08540000021</v>
      </c>
      <c r="I93" s="10">
        <f t="shared" si="15"/>
        <v>-207982.08540000021</v>
      </c>
      <c r="J93" s="15">
        <f t="shared" si="20"/>
        <v>292905.74984999932</v>
      </c>
      <c r="K93" s="15">
        <f t="shared" si="16"/>
        <v>292905.74984999932</v>
      </c>
      <c r="L93" s="15">
        <f t="shared" si="21"/>
        <v>710312.27922499925</v>
      </c>
      <c r="M93" s="15">
        <f t="shared" si="17"/>
        <v>710312.27922499925</v>
      </c>
      <c r="N93" s="60">
        <f t="shared" si="22"/>
        <v>1127718.8085999992</v>
      </c>
      <c r="O93" s="15">
        <f t="shared" si="17"/>
        <v>1127718.8085999992</v>
      </c>
      <c r="P93" s="12">
        <f t="shared" si="18"/>
        <v>1461644.0320999995</v>
      </c>
      <c r="Q93" s="10">
        <f t="shared" si="19"/>
        <v>1461644.0320999995</v>
      </c>
    </row>
    <row r="94" spans="1:17" x14ac:dyDescent="0.25">
      <c r="A94" s="13">
        <v>91</v>
      </c>
      <c r="B94" s="2" t="s">
        <v>101</v>
      </c>
      <c r="C94" s="2" t="s">
        <v>90</v>
      </c>
      <c r="D94" s="29" t="s">
        <v>102</v>
      </c>
      <c r="E94" s="148">
        <v>8092977.0800000029</v>
      </c>
      <c r="F94" s="15">
        <v>8619746.9291000031</v>
      </c>
      <c r="G94" s="154">
        <f t="shared" si="13"/>
        <v>1.0650897492842029</v>
      </c>
      <c r="H94" s="15">
        <f t="shared" si="14"/>
        <v>-2145365.2651000004</v>
      </c>
      <c r="I94" s="10">
        <f t="shared" si="15"/>
        <v>-2145365.2651000004</v>
      </c>
      <c r="J94" s="15">
        <f t="shared" si="20"/>
        <v>-1659786.640300001</v>
      </c>
      <c r="K94" s="15">
        <f t="shared" si="16"/>
        <v>-1659786.640300001</v>
      </c>
      <c r="L94" s="15">
        <f t="shared" si="21"/>
        <v>-1255137.7862999998</v>
      </c>
      <c r="M94" s="15">
        <f t="shared" si="17"/>
        <v>-1255137.7862999998</v>
      </c>
      <c r="N94" s="60">
        <f t="shared" si="22"/>
        <v>-850488.93230000045</v>
      </c>
      <c r="O94" s="15">
        <f t="shared" si="17"/>
        <v>-850488.93230000045</v>
      </c>
      <c r="P94" s="12">
        <f t="shared" si="18"/>
        <v>-526769.84910000023</v>
      </c>
      <c r="Q94" s="10">
        <f t="shared" si="19"/>
        <v>-526769.84910000023</v>
      </c>
    </row>
    <row r="95" spans="1:17" x14ac:dyDescent="0.25">
      <c r="A95" s="1">
        <v>92</v>
      </c>
      <c r="B95" s="161" t="s">
        <v>1375</v>
      </c>
      <c r="C95" s="2" t="s">
        <v>90</v>
      </c>
      <c r="D95" s="29" t="s">
        <v>96</v>
      </c>
      <c r="E95" s="148">
        <v>10185624.125</v>
      </c>
      <c r="F95" s="15">
        <v>9410249.7838000022</v>
      </c>
      <c r="G95" s="157">
        <f t="shared" si="13"/>
        <v>0.92387561805889851</v>
      </c>
      <c r="H95" s="15">
        <f t="shared" si="14"/>
        <v>-1261750.4838000014</v>
      </c>
      <c r="I95" s="10">
        <f t="shared" si="15"/>
        <v>-1261750.4838000014</v>
      </c>
      <c r="J95" s="15">
        <f t="shared" si="20"/>
        <v>-650613.03630000167</v>
      </c>
      <c r="K95" s="15">
        <f t="shared" si="16"/>
        <v>-650613.03630000167</v>
      </c>
      <c r="L95" s="15">
        <f t="shared" si="21"/>
        <v>-141331.83005000278</v>
      </c>
      <c r="M95" s="15">
        <f t="shared" si="17"/>
        <v>-141331.83005000278</v>
      </c>
      <c r="N95" s="60">
        <f t="shared" si="22"/>
        <v>367949.37619999796</v>
      </c>
      <c r="O95" s="15">
        <f t="shared" si="17"/>
        <v>367949.37619999796</v>
      </c>
      <c r="P95" s="12">
        <f t="shared" si="18"/>
        <v>775374.34119999781</v>
      </c>
      <c r="Q95" s="10">
        <f t="shared" si="19"/>
        <v>775374.34119999781</v>
      </c>
    </row>
    <row r="96" spans="1:17" x14ac:dyDescent="0.25">
      <c r="A96" s="1">
        <v>93</v>
      </c>
      <c r="B96" s="2" t="s">
        <v>95</v>
      </c>
      <c r="C96" s="2" t="s">
        <v>90</v>
      </c>
      <c r="D96" s="29" t="s">
        <v>96</v>
      </c>
      <c r="E96" s="148">
        <v>9131932.8024999984</v>
      </c>
      <c r="F96" s="15">
        <v>8325827.6444000006</v>
      </c>
      <c r="G96" s="156">
        <f t="shared" si="13"/>
        <v>0.91172677509417122</v>
      </c>
      <c r="H96" s="15">
        <f t="shared" ref="H96:H125" si="23">(E96*0.8)-F96</f>
        <v>-1020281.4024000019</v>
      </c>
      <c r="I96" s="10">
        <f t="shared" ref="I96:I126" si="24">H96/$Q$2</f>
        <v>-1020281.4024000019</v>
      </c>
      <c r="J96" s="15">
        <f t="shared" si="20"/>
        <v>-472365.4342500018</v>
      </c>
      <c r="K96" s="15">
        <f t="shared" si="16"/>
        <v>-472365.4342500018</v>
      </c>
      <c r="L96" s="15">
        <f t="shared" si="21"/>
        <v>-15768.794125001878</v>
      </c>
      <c r="M96" s="15">
        <f t="shared" si="17"/>
        <v>-15768.794125001878</v>
      </c>
      <c r="N96" s="60">
        <f t="shared" si="22"/>
        <v>440827.84599999711</v>
      </c>
      <c r="O96" s="15">
        <f t="shared" si="17"/>
        <v>440827.84599999711</v>
      </c>
      <c r="P96" s="12">
        <f t="shared" ref="P96:P126" si="25">E96-F96</f>
        <v>806105.15809999779</v>
      </c>
      <c r="Q96" s="10">
        <f t="shared" si="19"/>
        <v>806105.15809999779</v>
      </c>
    </row>
    <row r="97" spans="1:17" x14ac:dyDescent="0.25">
      <c r="A97" s="13">
        <v>94</v>
      </c>
      <c r="B97" s="2" t="s">
        <v>99</v>
      </c>
      <c r="C97" s="2" t="s">
        <v>90</v>
      </c>
      <c r="D97" s="29" t="s">
        <v>90</v>
      </c>
      <c r="E97" s="148">
        <v>6983287.4149999991</v>
      </c>
      <c r="F97" s="15">
        <v>4571340.4926000005</v>
      </c>
      <c r="G97" s="154">
        <f t="shared" si="13"/>
        <v>0.65461153478816125</v>
      </c>
      <c r="H97" s="15">
        <f t="shared" si="23"/>
        <v>1015289.4393999996</v>
      </c>
      <c r="I97" s="10">
        <f t="shared" si="24"/>
        <v>1015289.4393999996</v>
      </c>
      <c r="J97" s="15">
        <f t="shared" si="20"/>
        <v>1434286.6842999989</v>
      </c>
      <c r="K97" s="15">
        <f t="shared" si="16"/>
        <v>1434286.6842999989</v>
      </c>
      <c r="L97" s="15">
        <f t="shared" si="21"/>
        <v>1783451.0550499987</v>
      </c>
      <c r="M97" s="15">
        <f t="shared" si="17"/>
        <v>1783451.0550499987</v>
      </c>
      <c r="N97" s="60">
        <f t="shared" si="22"/>
        <v>2132615.4257999985</v>
      </c>
      <c r="O97" s="15">
        <f t="shared" si="17"/>
        <v>2132615.4257999985</v>
      </c>
      <c r="P97" s="12">
        <f t="shared" si="25"/>
        <v>2411946.9223999986</v>
      </c>
      <c r="Q97" s="10">
        <f t="shared" si="19"/>
        <v>2411946.9223999986</v>
      </c>
    </row>
    <row r="98" spans="1:17" x14ac:dyDescent="0.25">
      <c r="A98" s="1">
        <v>95</v>
      </c>
      <c r="B98" s="2" t="s">
        <v>104</v>
      </c>
      <c r="C98" s="2" t="s">
        <v>90</v>
      </c>
      <c r="D98" s="29" t="s">
        <v>105</v>
      </c>
      <c r="E98" s="148">
        <v>15930016.247500001</v>
      </c>
      <c r="F98" s="15">
        <v>17898092.740299992</v>
      </c>
      <c r="G98" s="154">
        <f t="shared" si="13"/>
        <v>1.1235451654425559</v>
      </c>
      <c r="H98" s="15">
        <f t="shared" si="23"/>
        <v>-5154079.7422999907</v>
      </c>
      <c r="I98" s="10">
        <f t="shared" si="24"/>
        <v>-5154079.7422999907</v>
      </c>
      <c r="J98" s="15">
        <f t="shared" si="20"/>
        <v>-4198278.7674499918</v>
      </c>
      <c r="K98" s="15">
        <f t="shared" si="16"/>
        <v>-4198278.7674499918</v>
      </c>
      <c r="L98" s="15">
        <f t="shared" si="21"/>
        <v>-3401777.955074992</v>
      </c>
      <c r="M98" s="15">
        <f t="shared" si="17"/>
        <v>-3401777.955074992</v>
      </c>
      <c r="N98" s="60">
        <f t="shared" si="22"/>
        <v>-2605277.1426999923</v>
      </c>
      <c r="O98" s="15">
        <f t="shared" si="17"/>
        <v>-2605277.1426999923</v>
      </c>
      <c r="P98" s="12">
        <f t="shared" si="25"/>
        <v>-1968076.4927999917</v>
      </c>
      <c r="Q98" s="10">
        <f t="shared" si="19"/>
        <v>-1968076.4927999917</v>
      </c>
    </row>
    <row r="99" spans="1:17" x14ac:dyDescent="0.25">
      <c r="A99" s="1">
        <v>96</v>
      </c>
      <c r="B99" s="2" t="s">
        <v>89</v>
      </c>
      <c r="C99" s="2" t="s">
        <v>90</v>
      </c>
      <c r="D99" s="29" t="s">
        <v>91</v>
      </c>
      <c r="E99" s="148">
        <v>10693914.0075</v>
      </c>
      <c r="F99" s="15">
        <v>10313177.037099998</v>
      </c>
      <c r="G99" s="154">
        <f t="shared" si="13"/>
        <v>0.96439685505858952</v>
      </c>
      <c r="H99" s="15">
        <f t="shared" si="23"/>
        <v>-1758045.8310999982</v>
      </c>
      <c r="I99" s="10">
        <f t="shared" si="24"/>
        <v>-1758045.8310999982</v>
      </c>
      <c r="J99" s="15">
        <f t="shared" si="20"/>
        <v>-1116410.9906499982</v>
      </c>
      <c r="K99" s="15">
        <f t="shared" si="16"/>
        <v>-1116410.9906499982</v>
      </c>
      <c r="L99" s="15">
        <f t="shared" si="21"/>
        <v>-581715.29027499817</v>
      </c>
      <c r="M99" s="15">
        <f t="shared" si="17"/>
        <v>-581715.29027499817</v>
      </c>
      <c r="N99" s="60">
        <f t="shared" si="22"/>
        <v>-47019.589899998158</v>
      </c>
      <c r="O99" s="15">
        <f t="shared" si="17"/>
        <v>-47019.589899998158</v>
      </c>
      <c r="P99" s="12">
        <f t="shared" si="25"/>
        <v>380736.97040000185</v>
      </c>
      <c r="Q99" s="10">
        <f t="shared" si="19"/>
        <v>380736.97040000185</v>
      </c>
    </row>
    <row r="100" spans="1:17" x14ac:dyDescent="0.25">
      <c r="A100" s="13">
        <v>97</v>
      </c>
      <c r="B100" s="2" t="s">
        <v>114</v>
      </c>
      <c r="C100" s="160" t="s">
        <v>108</v>
      </c>
      <c r="D100" s="29" t="s">
        <v>1302</v>
      </c>
      <c r="E100" s="148">
        <v>2586012.9500000002</v>
      </c>
      <c r="F100" s="15">
        <v>2367474.699</v>
      </c>
      <c r="G100" s="154">
        <f t="shared" si="13"/>
        <v>0.91549220548180155</v>
      </c>
      <c r="H100" s="15">
        <f t="shared" si="23"/>
        <v>-298664.33899999969</v>
      </c>
      <c r="I100" s="10">
        <f t="shared" si="24"/>
        <v>-298664.33899999969</v>
      </c>
      <c r="J100" s="15">
        <f t="shared" si="20"/>
        <v>-143503.56199999992</v>
      </c>
      <c r="K100" s="15">
        <f t="shared" si="16"/>
        <v>-143503.56199999992</v>
      </c>
      <c r="L100" s="15">
        <f t="shared" si="21"/>
        <v>-14202.914499999955</v>
      </c>
      <c r="M100" s="15">
        <f t="shared" si="17"/>
        <v>-14202.914499999955</v>
      </c>
      <c r="N100" s="60">
        <f t="shared" si="22"/>
        <v>115097.73300000001</v>
      </c>
      <c r="O100" s="15">
        <f t="shared" si="17"/>
        <v>115097.73300000001</v>
      </c>
      <c r="P100" s="12">
        <f t="shared" si="25"/>
        <v>218538.25100000016</v>
      </c>
      <c r="Q100" s="10">
        <f t="shared" si="19"/>
        <v>218538.25100000016</v>
      </c>
    </row>
    <row r="101" spans="1:17" x14ac:dyDescent="0.25">
      <c r="A101" s="1">
        <v>98</v>
      </c>
      <c r="B101" s="2" t="s">
        <v>120</v>
      </c>
      <c r="C101" s="160" t="s">
        <v>108</v>
      </c>
      <c r="D101" s="162" t="s">
        <v>121</v>
      </c>
      <c r="E101" s="148">
        <v>6600830.3900000006</v>
      </c>
      <c r="F101" s="15">
        <v>7528246.2640999993</v>
      </c>
      <c r="G101" s="154">
        <f t="shared" si="13"/>
        <v>1.1404998794553178</v>
      </c>
      <c r="H101" s="15">
        <f t="shared" si="23"/>
        <v>-2247581.9520999985</v>
      </c>
      <c r="I101" s="10">
        <f t="shared" si="24"/>
        <v>-2247581.9520999985</v>
      </c>
      <c r="J101" s="15">
        <f t="shared" si="20"/>
        <v>-1851532.1286999993</v>
      </c>
      <c r="K101" s="15">
        <f t="shared" si="16"/>
        <v>-1851532.1286999993</v>
      </c>
      <c r="L101" s="15">
        <f t="shared" si="21"/>
        <v>-1521490.6091999989</v>
      </c>
      <c r="M101" s="15">
        <f t="shared" si="17"/>
        <v>-1521490.6091999989</v>
      </c>
      <c r="N101" s="60">
        <f t="shared" si="22"/>
        <v>-1191449.0896999994</v>
      </c>
      <c r="O101" s="15">
        <f t="shared" si="17"/>
        <v>-1191449.0896999994</v>
      </c>
      <c r="P101" s="12">
        <f t="shared" si="25"/>
        <v>-927415.87409999873</v>
      </c>
      <c r="Q101" s="10">
        <f t="shared" si="19"/>
        <v>-927415.87409999873</v>
      </c>
    </row>
    <row r="102" spans="1:17" x14ac:dyDescent="0.25">
      <c r="A102" s="1">
        <v>99</v>
      </c>
      <c r="B102" s="2" t="s">
        <v>118</v>
      </c>
      <c r="C102" s="160" t="s">
        <v>108</v>
      </c>
      <c r="D102" s="29" t="s">
        <v>108</v>
      </c>
      <c r="E102" s="148">
        <v>5900595.8925000001</v>
      </c>
      <c r="F102" s="15">
        <v>6188663.9367999993</v>
      </c>
      <c r="G102" s="154">
        <f t="shared" si="13"/>
        <v>1.0488201614799872</v>
      </c>
      <c r="H102" s="15">
        <f t="shared" si="23"/>
        <v>-1468187.2227999987</v>
      </c>
      <c r="I102" s="10">
        <f t="shared" si="24"/>
        <v>-1468187.2227999987</v>
      </c>
      <c r="J102" s="15">
        <f t="shared" si="20"/>
        <v>-1114151.4692499992</v>
      </c>
      <c r="K102" s="15">
        <f t="shared" si="16"/>
        <v>-1114151.4692499992</v>
      </c>
      <c r="L102" s="15">
        <f t="shared" si="21"/>
        <v>-819121.67462499905</v>
      </c>
      <c r="M102" s="15">
        <f t="shared" si="17"/>
        <v>-819121.67462499905</v>
      </c>
      <c r="N102" s="60">
        <f t="shared" si="22"/>
        <v>-524091.87999999989</v>
      </c>
      <c r="O102" s="15">
        <f t="shared" si="17"/>
        <v>-524091.87999999989</v>
      </c>
      <c r="P102" s="12">
        <f t="shared" si="25"/>
        <v>-288068.04429999925</v>
      </c>
      <c r="Q102" s="10">
        <f t="shared" si="19"/>
        <v>-288068.04429999925</v>
      </c>
    </row>
    <row r="103" spans="1:17" x14ac:dyDescent="0.25">
      <c r="A103" s="13">
        <v>100</v>
      </c>
      <c r="B103" s="2" t="s">
        <v>119</v>
      </c>
      <c r="C103" s="160" t="s">
        <v>108</v>
      </c>
      <c r="D103" s="29" t="s">
        <v>117</v>
      </c>
      <c r="E103" s="148">
        <v>9088223.2474999987</v>
      </c>
      <c r="F103" s="15">
        <v>8343516.5812999997</v>
      </c>
      <c r="G103" s="154">
        <f t="shared" si="13"/>
        <v>0.91805805756313763</v>
      </c>
      <c r="H103" s="15">
        <f t="shared" si="23"/>
        <v>-1072937.9833000004</v>
      </c>
      <c r="I103" s="10">
        <f t="shared" si="24"/>
        <v>-1072937.9833000004</v>
      </c>
      <c r="J103" s="15">
        <f t="shared" si="20"/>
        <v>-527644.58845000062</v>
      </c>
      <c r="K103" s="15">
        <f t="shared" si="16"/>
        <v>-527644.58845000062</v>
      </c>
      <c r="L103" s="15">
        <f t="shared" si="21"/>
        <v>-73233.426075000316</v>
      </c>
      <c r="M103" s="15">
        <f t="shared" si="17"/>
        <v>-73233.426075000316</v>
      </c>
      <c r="N103" s="60">
        <f t="shared" si="22"/>
        <v>381177.73629999906</v>
      </c>
      <c r="O103" s="15">
        <f t="shared" si="17"/>
        <v>381177.73629999906</v>
      </c>
      <c r="P103" s="12">
        <f t="shared" si="25"/>
        <v>744706.66619999893</v>
      </c>
      <c r="Q103" s="10">
        <f t="shared" si="19"/>
        <v>744706.66619999893</v>
      </c>
    </row>
    <row r="104" spans="1:17" x14ac:dyDescent="0.25">
      <c r="A104" s="1">
        <v>101</v>
      </c>
      <c r="B104" s="2" t="s">
        <v>110</v>
      </c>
      <c r="C104" s="160" t="s">
        <v>108</v>
      </c>
      <c r="D104" s="29" t="s">
        <v>111</v>
      </c>
      <c r="E104" s="148">
        <v>8347781.5200000005</v>
      </c>
      <c r="F104" s="15">
        <v>7709633.5566000016</v>
      </c>
      <c r="G104" s="154">
        <f t="shared" si="13"/>
        <v>0.92355478376247691</v>
      </c>
      <c r="H104" s="15">
        <f t="shared" si="23"/>
        <v>-1031408.3406000007</v>
      </c>
      <c r="I104" s="10">
        <f t="shared" si="24"/>
        <v>-1031408.3406000007</v>
      </c>
      <c r="J104" s="15">
        <f t="shared" si="20"/>
        <v>-530541.44940000121</v>
      </c>
      <c r="K104" s="15">
        <f t="shared" si="16"/>
        <v>-530541.44940000121</v>
      </c>
      <c r="L104" s="15">
        <f t="shared" si="21"/>
        <v>-113152.37340000086</v>
      </c>
      <c r="M104" s="15">
        <f t="shared" si="17"/>
        <v>-113152.37340000086</v>
      </c>
      <c r="N104" s="60">
        <f t="shared" si="22"/>
        <v>304236.70259999856</v>
      </c>
      <c r="O104" s="15">
        <f t="shared" si="17"/>
        <v>304236.70259999856</v>
      </c>
      <c r="P104" s="12">
        <f t="shared" si="25"/>
        <v>638147.96339999884</v>
      </c>
      <c r="Q104" s="10">
        <f t="shared" si="19"/>
        <v>638147.96339999884</v>
      </c>
    </row>
    <row r="105" spans="1:17" x14ac:dyDescent="0.25">
      <c r="A105" s="1">
        <v>102</v>
      </c>
      <c r="B105" s="2" t="s">
        <v>107</v>
      </c>
      <c r="C105" s="160" t="s">
        <v>108</v>
      </c>
      <c r="D105" s="29" t="s">
        <v>108</v>
      </c>
      <c r="E105" s="148">
        <v>6779861.1050000014</v>
      </c>
      <c r="F105" s="15">
        <v>7182660.882000003</v>
      </c>
      <c r="G105" s="154">
        <f t="shared" si="13"/>
        <v>1.0594112137050928</v>
      </c>
      <c r="H105" s="15">
        <f t="shared" si="23"/>
        <v>-1758771.9980000015</v>
      </c>
      <c r="I105" s="10">
        <f t="shared" si="24"/>
        <v>-1758771.9980000015</v>
      </c>
      <c r="J105" s="15">
        <f t="shared" si="20"/>
        <v>-1351980.3317000018</v>
      </c>
      <c r="K105" s="15">
        <f t="shared" si="16"/>
        <v>-1351980.3317000018</v>
      </c>
      <c r="L105" s="15">
        <f t="shared" si="21"/>
        <v>-1012987.2764500016</v>
      </c>
      <c r="M105" s="15">
        <f t="shared" si="17"/>
        <v>-1012987.2764500016</v>
      </c>
      <c r="N105" s="60">
        <f t="shared" si="22"/>
        <v>-673994.22120000236</v>
      </c>
      <c r="O105" s="15">
        <f t="shared" si="17"/>
        <v>-673994.22120000236</v>
      </c>
      <c r="P105" s="12">
        <f t="shared" si="25"/>
        <v>-402799.77700000163</v>
      </c>
      <c r="Q105" s="10">
        <f t="shared" si="19"/>
        <v>-402799.77700000163</v>
      </c>
    </row>
    <row r="106" spans="1:17" s="63" customFormat="1" x14ac:dyDescent="0.25">
      <c r="A106" s="13">
        <v>103</v>
      </c>
      <c r="B106" s="29" t="s">
        <v>112</v>
      </c>
      <c r="C106" s="160" t="s">
        <v>108</v>
      </c>
      <c r="D106" s="29" t="s">
        <v>111</v>
      </c>
      <c r="E106" s="148">
        <v>9343031.8900000006</v>
      </c>
      <c r="F106" s="15">
        <v>8511124.1331999991</v>
      </c>
      <c r="G106" s="154">
        <f t="shared" si="13"/>
        <v>0.91095955075456758</v>
      </c>
      <c r="H106" s="15">
        <f t="shared" si="23"/>
        <v>-1036698.6211999981</v>
      </c>
      <c r="I106" s="10">
        <f t="shared" si="24"/>
        <v>-1036698.6211999981</v>
      </c>
      <c r="J106" s="15">
        <f t="shared" si="20"/>
        <v>-476116.70779999904</v>
      </c>
      <c r="K106" s="15">
        <f t="shared" si="16"/>
        <v>-476116.70779999904</v>
      </c>
      <c r="L106" s="15">
        <f t="shared" si="21"/>
        <v>-8965.1132999975234</v>
      </c>
      <c r="M106" s="15">
        <f t="shared" si="17"/>
        <v>-8965.1132999975234</v>
      </c>
      <c r="N106" s="60">
        <f t="shared" si="22"/>
        <v>458186.48120000027</v>
      </c>
      <c r="O106" s="15">
        <f t="shared" si="17"/>
        <v>458186.48120000027</v>
      </c>
      <c r="P106" s="12">
        <f t="shared" si="25"/>
        <v>831907.75680000149</v>
      </c>
      <c r="Q106" s="10">
        <f t="shared" si="19"/>
        <v>831907.75680000149</v>
      </c>
    </row>
    <row r="107" spans="1:17" x14ac:dyDescent="0.25">
      <c r="A107" s="1">
        <v>104</v>
      </c>
      <c r="B107" s="2" t="s">
        <v>109</v>
      </c>
      <c r="C107" s="160" t="s">
        <v>108</v>
      </c>
      <c r="D107" s="29" t="s">
        <v>108</v>
      </c>
      <c r="E107" s="148">
        <v>10907317.547499999</v>
      </c>
      <c r="F107" s="15">
        <v>11037395.375300003</v>
      </c>
      <c r="G107" s="154">
        <f t="shared" si="13"/>
        <v>1.011925739507769</v>
      </c>
      <c r="H107" s="15">
        <f t="shared" si="23"/>
        <v>-2311541.3373000026</v>
      </c>
      <c r="I107" s="10">
        <f t="shared" si="24"/>
        <v>-2311541.3373000026</v>
      </c>
      <c r="J107" s="15">
        <f t="shared" si="20"/>
        <v>-1657102.2844500039</v>
      </c>
      <c r="K107" s="15">
        <f t="shared" si="16"/>
        <v>-1657102.2844500039</v>
      </c>
      <c r="L107" s="15">
        <f t="shared" si="21"/>
        <v>-1111736.4070750028</v>
      </c>
      <c r="M107" s="15">
        <f t="shared" si="17"/>
        <v>-1111736.4070750028</v>
      </c>
      <c r="N107" s="60">
        <f t="shared" si="22"/>
        <v>-566370.52970000356</v>
      </c>
      <c r="O107" s="15">
        <f t="shared" si="17"/>
        <v>-566370.52970000356</v>
      </c>
      <c r="P107" s="12">
        <f t="shared" si="25"/>
        <v>-130077.82780000381</v>
      </c>
      <c r="Q107" s="10">
        <f t="shared" si="19"/>
        <v>-130077.82780000381</v>
      </c>
    </row>
    <row r="108" spans="1:17" x14ac:dyDescent="0.25">
      <c r="A108" s="1">
        <v>105</v>
      </c>
      <c r="B108" s="2" t="s">
        <v>113</v>
      </c>
      <c r="C108" s="160" t="s">
        <v>108</v>
      </c>
      <c r="D108" s="29" t="s">
        <v>108</v>
      </c>
      <c r="E108" s="148">
        <v>10420070.622499999</v>
      </c>
      <c r="F108" s="15">
        <v>9067859.5331000015</v>
      </c>
      <c r="G108" s="154">
        <f t="shared" si="13"/>
        <v>0.87023014158078971</v>
      </c>
      <c r="H108" s="15">
        <f t="shared" si="23"/>
        <v>-731803.03510000184</v>
      </c>
      <c r="I108" s="10">
        <f t="shared" si="24"/>
        <v>-731803.03510000184</v>
      </c>
      <c r="J108" s="15">
        <f t="shared" si="20"/>
        <v>-106598.79775000364</v>
      </c>
      <c r="K108" s="15">
        <f t="shared" si="16"/>
        <v>-106598.79775000364</v>
      </c>
      <c r="L108" s="15">
        <f t="shared" si="21"/>
        <v>414404.73337499797</v>
      </c>
      <c r="M108" s="15">
        <f t="shared" si="17"/>
        <v>414404.73337499797</v>
      </c>
      <c r="N108" s="60">
        <f t="shared" si="22"/>
        <v>935408.26449999772</v>
      </c>
      <c r="O108" s="15">
        <f t="shared" si="17"/>
        <v>935408.26449999772</v>
      </c>
      <c r="P108" s="12">
        <f t="shared" si="25"/>
        <v>1352211.0893999971</v>
      </c>
      <c r="Q108" s="10">
        <f t="shared" si="19"/>
        <v>1352211.0893999971</v>
      </c>
    </row>
    <row r="109" spans="1:17" x14ac:dyDescent="0.25">
      <c r="A109" s="13">
        <v>106</v>
      </c>
      <c r="B109" s="163" t="s">
        <v>1404</v>
      </c>
      <c r="C109" s="160" t="s">
        <v>108</v>
      </c>
      <c r="D109" s="29" t="s">
        <v>121</v>
      </c>
      <c r="E109" s="148">
        <v>12611326.777500002</v>
      </c>
      <c r="F109" s="15">
        <v>14739572.210700009</v>
      </c>
      <c r="G109" s="154">
        <f t="shared" si="13"/>
        <v>1.168756663810903</v>
      </c>
      <c r="H109" s="15">
        <f t="shared" si="23"/>
        <v>-4650510.7887000069</v>
      </c>
      <c r="I109" s="10">
        <f t="shared" si="24"/>
        <v>-4650510.7887000069</v>
      </c>
      <c r="J109" s="15">
        <f t="shared" si="20"/>
        <v>-3893831.1820500083</v>
      </c>
      <c r="K109" s="15">
        <f t="shared" si="16"/>
        <v>-3893831.1820500083</v>
      </c>
      <c r="L109" s="15">
        <f t="shared" si="21"/>
        <v>-3263264.843175007</v>
      </c>
      <c r="M109" s="15">
        <f t="shared" si="17"/>
        <v>-3263264.843175007</v>
      </c>
      <c r="N109" s="60">
        <f t="shared" si="22"/>
        <v>-2632698.5043000076</v>
      </c>
      <c r="O109" s="15">
        <f t="shared" si="17"/>
        <v>-2632698.5043000076</v>
      </c>
      <c r="P109" s="12">
        <f t="shared" si="25"/>
        <v>-2128245.4332000073</v>
      </c>
      <c r="Q109" s="10">
        <f t="shared" si="19"/>
        <v>-2128245.4332000073</v>
      </c>
    </row>
    <row r="110" spans="1:17" x14ac:dyDescent="0.25">
      <c r="A110" s="1">
        <v>107</v>
      </c>
      <c r="B110" s="2" t="s">
        <v>116</v>
      </c>
      <c r="C110" s="160" t="s">
        <v>108</v>
      </c>
      <c r="D110" s="29" t="s">
        <v>117</v>
      </c>
      <c r="E110" s="148">
        <v>11320277.032500001</v>
      </c>
      <c r="F110" s="15">
        <v>10993982.605599999</v>
      </c>
      <c r="G110" s="154">
        <f t="shared" si="13"/>
        <v>0.97117610938643772</v>
      </c>
      <c r="H110" s="15">
        <f t="shared" si="23"/>
        <v>-1937760.9795999993</v>
      </c>
      <c r="I110" s="10">
        <f t="shared" si="24"/>
        <v>-1937760.9795999993</v>
      </c>
      <c r="J110" s="15">
        <f t="shared" si="20"/>
        <v>-1258544.3576499987</v>
      </c>
      <c r="K110" s="15">
        <f t="shared" si="16"/>
        <v>-1258544.3576499987</v>
      </c>
      <c r="L110" s="15">
        <f t="shared" si="21"/>
        <v>-692530.50602499768</v>
      </c>
      <c r="M110" s="15">
        <f t="shared" si="17"/>
        <v>-692530.50602499768</v>
      </c>
      <c r="N110" s="60">
        <f t="shared" si="22"/>
        <v>-126516.65439999849</v>
      </c>
      <c r="O110" s="15">
        <f t="shared" si="17"/>
        <v>-126516.65439999849</v>
      </c>
      <c r="P110" s="12">
        <f t="shared" si="25"/>
        <v>326294.42690000124</v>
      </c>
      <c r="Q110" s="10">
        <f t="shared" si="19"/>
        <v>326294.42690000124</v>
      </c>
    </row>
    <row r="111" spans="1:17" x14ac:dyDescent="0.25">
      <c r="A111" s="1">
        <v>108</v>
      </c>
      <c r="B111" s="2" t="s">
        <v>115</v>
      </c>
      <c r="C111" s="160" t="s">
        <v>108</v>
      </c>
      <c r="D111" s="29" t="s">
        <v>1302</v>
      </c>
      <c r="E111" s="148">
        <v>14323371.180000003</v>
      </c>
      <c r="F111" s="15">
        <v>13394265.746499998</v>
      </c>
      <c r="G111" s="154">
        <f t="shared" si="13"/>
        <v>0.93513360634001219</v>
      </c>
      <c r="H111" s="15">
        <f t="shared" si="23"/>
        <v>-1935568.8024999946</v>
      </c>
      <c r="I111" s="10">
        <f t="shared" si="24"/>
        <v>-1935568.8024999946</v>
      </c>
      <c r="J111" s="15">
        <f t="shared" si="20"/>
        <v>-1076166.5316999964</v>
      </c>
      <c r="K111" s="15">
        <f t="shared" si="16"/>
        <v>-1076166.5316999964</v>
      </c>
      <c r="L111" s="15">
        <f t="shared" si="21"/>
        <v>-359997.97269999422</v>
      </c>
      <c r="M111" s="15">
        <f t="shared" si="17"/>
        <v>-359997.97269999422</v>
      </c>
      <c r="N111" s="60">
        <f t="shared" si="22"/>
        <v>356170.58630000427</v>
      </c>
      <c r="O111" s="15">
        <f t="shared" si="17"/>
        <v>356170.58630000427</v>
      </c>
      <c r="P111" s="12">
        <f t="shared" si="25"/>
        <v>929105.43350000493</v>
      </c>
      <c r="Q111" s="10">
        <f t="shared" si="19"/>
        <v>929105.43350000493</v>
      </c>
    </row>
    <row r="112" spans="1:17" x14ac:dyDescent="0.25">
      <c r="A112" s="13">
        <v>109</v>
      </c>
      <c r="B112" s="2" t="s">
        <v>126</v>
      </c>
      <c r="C112" s="2" t="s">
        <v>124</v>
      </c>
      <c r="D112" s="29" t="s">
        <v>131</v>
      </c>
      <c r="E112" s="148">
        <v>4000247.9274999998</v>
      </c>
      <c r="F112" s="15">
        <v>3302039.4799000006</v>
      </c>
      <c r="G112" s="154">
        <f t="shared" si="13"/>
        <v>0.82545870649663644</v>
      </c>
      <c r="H112" s="15">
        <f t="shared" si="23"/>
        <v>-101841.13790000044</v>
      </c>
      <c r="I112" s="10">
        <f t="shared" si="24"/>
        <v>-101841.13790000044</v>
      </c>
      <c r="J112" s="15">
        <f t="shared" si="20"/>
        <v>138173.73774999892</v>
      </c>
      <c r="K112" s="15">
        <f t="shared" si="16"/>
        <v>138173.73774999892</v>
      </c>
      <c r="L112" s="15">
        <f t="shared" si="21"/>
        <v>338186.1341249994</v>
      </c>
      <c r="M112" s="15">
        <f t="shared" si="17"/>
        <v>338186.1341249994</v>
      </c>
      <c r="N112" s="60">
        <f t="shared" si="22"/>
        <v>538198.53049999895</v>
      </c>
      <c r="O112" s="15">
        <f t="shared" si="17"/>
        <v>538198.53049999895</v>
      </c>
      <c r="P112" s="12">
        <f t="shared" si="25"/>
        <v>698208.44759999914</v>
      </c>
      <c r="Q112" s="10">
        <f t="shared" si="19"/>
        <v>698208.44759999914</v>
      </c>
    </row>
    <row r="113" spans="1:17" x14ac:dyDescent="0.25">
      <c r="A113" s="1">
        <v>110</v>
      </c>
      <c r="B113" s="2" t="s">
        <v>140</v>
      </c>
      <c r="C113" s="2" t="s">
        <v>124</v>
      </c>
      <c r="D113" s="29" t="s">
        <v>124</v>
      </c>
      <c r="E113" s="148">
        <v>6107230.3124999991</v>
      </c>
      <c r="F113" s="15">
        <v>4921502.0618000012</v>
      </c>
      <c r="G113" s="154">
        <f t="shared" si="13"/>
        <v>0.80584844683635004</v>
      </c>
      <c r="H113" s="15">
        <f t="shared" si="23"/>
        <v>-35717.81180000212</v>
      </c>
      <c r="I113" s="10">
        <f t="shared" si="24"/>
        <v>-35717.81180000212</v>
      </c>
      <c r="J113" s="15">
        <f t="shared" si="20"/>
        <v>330716.00694999751</v>
      </c>
      <c r="K113" s="15">
        <f t="shared" si="16"/>
        <v>330716.00694999751</v>
      </c>
      <c r="L113" s="15">
        <f t="shared" si="21"/>
        <v>636077.52257499844</v>
      </c>
      <c r="M113" s="15">
        <f t="shared" si="17"/>
        <v>636077.52257499844</v>
      </c>
      <c r="N113" s="60">
        <f t="shared" si="22"/>
        <v>941439.03819999751</v>
      </c>
      <c r="O113" s="15">
        <f t="shared" si="17"/>
        <v>941439.03819999751</v>
      </c>
      <c r="P113" s="12">
        <f t="shared" si="25"/>
        <v>1185728.2506999979</v>
      </c>
      <c r="Q113" s="10">
        <f t="shared" si="19"/>
        <v>1185728.2506999979</v>
      </c>
    </row>
    <row r="114" spans="1:17" x14ac:dyDescent="0.25">
      <c r="A114" s="1">
        <v>111</v>
      </c>
      <c r="B114" s="2" t="s">
        <v>129</v>
      </c>
      <c r="C114" s="2" t="s">
        <v>124</v>
      </c>
      <c r="D114" s="29" t="s">
        <v>128</v>
      </c>
      <c r="E114" s="148">
        <v>5739362.0899999999</v>
      </c>
      <c r="F114" s="15">
        <v>5246066.6566000003</v>
      </c>
      <c r="G114" s="154">
        <f t="shared" si="13"/>
        <v>0.91405047709753406</v>
      </c>
      <c r="H114" s="15">
        <f t="shared" si="23"/>
        <v>-654576.98460000008</v>
      </c>
      <c r="I114" s="10">
        <f t="shared" si="24"/>
        <v>-654576.98460000008</v>
      </c>
      <c r="J114" s="15">
        <f t="shared" si="20"/>
        <v>-310215.2592000002</v>
      </c>
      <c r="K114" s="15">
        <f t="shared" si="16"/>
        <v>-310215.2592000002</v>
      </c>
      <c r="L114" s="15">
        <f t="shared" si="21"/>
        <v>-23247.154699999839</v>
      </c>
      <c r="M114" s="15">
        <f t="shared" si="17"/>
        <v>-23247.154699999839</v>
      </c>
      <c r="N114" s="60">
        <f t="shared" si="22"/>
        <v>263720.94979999959</v>
      </c>
      <c r="O114" s="15">
        <f t="shared" si="17"/>
        <v>263720.94979999959</v>
      </c>
      <c r="P114" s="12">
        <f t="shared" si="25"/>
        <v>493295.43339999951</v>
      </c>
      <c r="Q114" s="10">
        <f t="shared" si="19"/>
        <v>493295.43339999951</v>
      </c>
    </row>
    <row r="115" spans="1:17" x14ac:dyDescent="0.25">
      <c r="A115" s="13">
        <v>112</v>
      </c>
      <c r="B115" s="2" t="s">
        <v>132</v>
      </c>
      <c r="C115" s="2" t="s">
        <v>124</v>
      </c>
      <c r="D115" s="49" t="s">
        <v>133</v>
      </c>
      <c r="E115" s="148">
        <v>9070535.4125000015</v>
      </c>
      <c r="F115" s="15">
        <v>8309830.2173999958</v>
      </c>
      <c r="G115" s="156">
        <f t="shared" si="13"/>
        <v>0.91613447712781249</v>
      </c>
      <c r="H115" s="15">
        <f t="shared" si="23"/>
        <v>-1053401.8873999938</v>
      </c>
      <c r="I115" s="10">
        <f t="shared" si="24"/>
        <v>-1053401.8873999938</v>
      </c>
      <c r="J115" s="15">
        <f t="shared" si="20"/>
        <v>-509169.76264999434</v>
      </c>
      <c r="K115" s="15">
        <f t="shared" si="16"/>
        <v>-509169.76264999434</v>
      </c>
      <c r="L115" s="15">
        <f t="shared" si="21"/>
        <v>-55642.992024994455</v>
      </c>
      <c r="M115" s="15">
        <f t="shared" si="17"/>
        <v>-55642.992024994455</v>
      </c>
      <c r="N115" s="60">
        <f t="shared" si="22"/>
        <v>397883.77860000543</v>
      </c>
      <c r="O115" s="15">
        <f t="shared" si="17"/>
        <v>397883.77860000543</v>
      </c>
      <c r="P115" s="12">
        <f t="shared" si="25"/>
        <v>760705.19510000572</v>
      </c>
      <c r="Q115" s="10">
        <f t="shared" si="19"/>
        <v>760705.19510000572</v>
      </c>
    </row>
    <row r="116" spans="1:17" x14ac:dyDescent="0.25">
      <c r="A116" s="1">
        <v>113</v>
      </c>
      <c r="B116" s="2" t="s">
        <v>130</v>
      </c>
      <c r="C116" s="2" t="s">
        <v>124</v>
      </c>
      <c r="D116" s="29" t="s">
        <v>131</v>
      </c>
      <c r="E116" s="148">
        <v>7489675.3925000019</v>
      </c>
      <c r="F116" s="15">
        <v>6482049.4771999987</v>
      </c>
      <c r="G116" s="154">
        <f t="shared" si="13"/>
        <v>0.86546467470285593</v>
      </c>
      <c r="H116" s="15">
        <f t="shared" si="23"/>
        <v>-490309.16319999658</v>
      </c>
      <c r="I116" s="10">
        <f t="shared" si="24"/>
        <v>-490309.16319999658</v>
      </c>
      <c r="J116" s="15">
        <f t="shared" si="20"/>
        <v>-40928.639649997465</v>
      </c>
      <c r="K116" s="15">
        <f t="shared" si="16"/>
        <v>-40928.639649997465</v>
      </c>
      <c r="L116" s="15">
        <f t="shared" si="21"/>
        <v>333555.12997500319</v>
      </c>
      <c r="M116" s="15">
        <f t="shared" si="17"/>
        <v>333555.12997500319</v>
      </c>
      <c r="N116" s="60">
        <f t="shared" si="22"/>
        <v>708038.89960000291</v>
      </c>
      <c r="O116" s="15">
        <f t="shared" si="17"/>
        <v>708038.89960000291</v>
      </c>
      <c r="P116" s="12">
        <f t="shared" si="25"/>
        <v>1007625.9153000033</v>
      </c>
      <c r="Q116" s="10">
        <f t="shared" si="19"/>
        <v>1007625.9153000033</v>
      </c>
    </row>
    <row r="117" spans="1:17" x14ac:dyDescent="0.25">
      <c r="A117" s="1">
        <v>114</v>
      </c>
      <c r="B117" s="2" t="s">
        <v>123</v>
      </c>
      <c r="C117" s="2" t="s">
        <v>124</v>
      </c>
      <c r="D117" s="29" t="s">
        <v>125</v>
      </c>
      <c r="E117" s="148">
        <v>9356189.0799999982</v>
      </c>
      <c r="F117" s="15">
        <v>3583248.1879000007</v>
      </c>
      <c r="G117" s="154">
        <f t="shared" si="13"/>
        <v>0.38298159189189895</v>
      </c>
      <c r="H117" s="15">
        <f t="shared" si="23"/>
        <v>3901703.0760999979</v>
      </c>
      <c r="I117" s="10">
        <f t="shared" si="24"/>
        <v>3901703.0760999979</v>
      </c>
      <c r="J117" s="15">
        <f t="shared" si="20"/>
        <v>4463074.4208999984</v>
      </c>
      <c r="K117" s="15">
        <f t="shared" si="16"/>
        <v>4463074.4208999984</v>
      </c>
      <c r="L117" s="15">
        <f t="shared" si="21"/>
        <v>4930883.8748999983</v>
      </c>
      <c r="M117" s="15">
        <f t="shared" si="17"/>
        <v>4930883.8748999983</v>
      </c>
      <c r="N117" s="60">
        <f t="shared" si="22"/>
        <v>5398693.3288999964</v>
      </c>
      <c r="O117" s="15">
        <f t="shared" si="17"/>
        <v>5398693.3288999964</v>
      </c>
      <c r="P117" s="12">
        <f t="shared" si="25"/>
        <v>5772940.892099997</v>
      </c>
      <c r="Q117" s="10">
        <f t="shared" si="19"/>
        <v>5772940.892099997</v>
      </c>
    </row>
    <row r="118" spans="1:17" x14ac:dyDescent="0.25">
      <c r="A118" s="13">
        <v>115</v>
      </c>
      <c r="B118" s="2" t="s">
        <v>134</v>
      </c>
      <c r="C118" s="2" t="s">
        <v>124</v>
      </c>
      <c r="D118" s="29" t="s">
        <v>133</v>
      </c>
      <c r="E118" s="148">
        <v>7292173.5625</v>
      </c>
      <c r="F118" s="15">
        <v>5878021.0466999989</v>
      </c>
      <c r="G118" s="154">
        <f t="shared" si="13"/>
        <v>0.8060725648286432</v>
      </c>
      <c r="H118" s="15">
        <f t="shared" si="23"/>
        <v>-44282.196699998342</v>
      </c>
      <c r="I118" s="10">
        <f t="shared" si="24"/>
        <v>-44282.196699998342</v>
      </c>
      <c r="J118" s="15">
        <f t="shared" si="20"/>
        <v>393248.21705000103</v>
      </c>
      <c r="K118" s="15">
        <f t="shared" si="16"/>
        <v>393248.21705000103</v>
      </c>
      <c r="L118" s="15">
        <f t="shared" si="21"/>
        <v>757856.89517500158</v>
      </c>
      <c r="M118" s="15">
        <f t="shared" si="17"/>
        <v>757856.89517500158</v>
      </c>
      <c r="N118" s="60">
        <f t="shared" si="22"/>
        <v>1122465.5733000012</v>
      </c>
      <c r="O118" s="15">
        <f t="shared" si="17"/>
        <v>1122465.5733000012</v>
      </c>
      <c r="P118" s="12">
        <f t="shared" si="25"/>
        <v>1414152.5158000011</v>
      </c>
      <c r="Q118" s="10">
        <f t="shared" si="19"/>
        <v>1414152.5158000011</v>
      </c>
    </row>
    <row r="119" spans="1:17" x14ac:dyDescent="0.25">
      <c r="A119" s="1">
        <v>116</v>
      </c>
      <c r="B119" s="2" t="s">
        <v>135</v>
      </c>
      <c r="C119" s="2" t="s">
        <v>124</v>
      </c>
      <c r="D119" s="29" t="s">
        <v>124</v>
      </c>
      <c r="E119" s="148">
        <v>9547515.1199999992</v>
      </c>
      <c r="F119" s="15">
        <v>8723874.6203999985</v>
      </c>
      <c r="G119" s="154">
        <f t="shared" si="13"/>
        <v>0.91373247496883769</v>
      </c>
      <c r="H119" s="15">
        <f t="shared" si="23"/>
        <v>-1085862.5243999986</v>
      </c>
      <c r="I119" s="10">
        <f t="shared" si="24"/>
        <v>-1085862.5243999986</v>
      </c>
      <c r="J119" s="15">
        <f t="shared" si="20"/>
        <v>-513011.61719999928</v>
      </c>
      <c r="K119" s="15">
        <f t="shared" si="16"/>
        <v>-513011.61719999928</v>
      </c>
      <c r="L119" s="15">
        <f t="shared" si="21"/>
        <v>-35635.861199999228</v>
      </c>
      <c r="M119" s="15">
        <f t="shared" si="17"/>
        <v>-35635.861199999228</v>
      </c>
      <c r="N119" s="60">
        <f t="shared" si="22"/>
        <v>441739.89479999989</v>
      </c>
      <c r="O119" s="15">
        <f t="shared" si="17"/>
        <v>441739.89479999989</v>
      </c>
      <c r="P119" s="12">
        <f t="shared" si="25"/>
        <v>823640.49960000068</v>
      </c>
      <c r="Q119" s="10">
        <f t="shared" si="19"/>
        <v>823640.49960000068</v>
      </c>
    </row>
    <row r="120" spans="1:17" x14ac:dyDescent="0.25">
      <c r="A120" s="1">
        <v>117</v>
      </c>
      <c r="B120" s="2" t="s">
        <v>139</v>
      </c>
      <c r="C120" s="2" t="s">
        <v>124</v>
      </c>
      <c r="D120" s="29" t="s">
        <v>128</v>
      </c>
      <c r="E120" s="148">
        <v>11233719.667499997</v>
      </c>
      <c r="F120" s="15">
        <v>9706859.9215999991</v>
      </c>
      <c r="G120" s="154">
        <f t="shared" si="13"/>
        <v>0.86408244187209704</v>
      </c>
      <c r="H120" s="15">
        <f t="shared" si="23"/>
        <v>-719884.18760000169</v>
      </c>
      <c r="I120" s="10">
        <f t="shared" si="24"/>
        <v>-719884.18760000169</v>
      </c>
      <c r="J120" s="15">
        <f t="shared" si="20"/>
        <v>-45861.007550001144</v>
      </c>
      <c r="K120" s="15">
        <f t="shared" si="16"/>
        <v>-45861.007550001144</v>
      </c>
      <c r="L120" s="15">
        <f t="shared" si="21"/>
        <v>515824.97582499869</v>
      </c>
      <c r="M120" s="15">
        <f t="shared" si="17"/>
        <v>515824.97582499869</v>
      </c>
      <c r="N120" s="60">
        <f t="shared" si="22"/>
        <v>1077510.9591999967</v>
      </c>
      <c r="O120" s="15">
        <f t="shared" si="17"/>
        <v>1077510.9591999967</v>
      </c>
      <c r="P120" s="12">
        <f t="shared" si="25"/>
        <v>1526859.7458999977</v>
      </c>
      <c r="Q120" s="10">
        <f t="shared" si="19"/>
        <v>1526859.7458999977</v>
      </c>
    </row>
    <row r="121" spans="1:17" x14ac:dyDescent="0.25">
      <c r="A121" s="13">
        <v>118</v>
      </c>
      <c r="B121" s="2" t="s">
        <v>127</v>
      </c>
      <c r="C121" s="2" t="s">
        <v>124</v>
      </c>
      <c r="D121" s="29" t="s">
        <v>125</v>
      </c>
      <c r="E121" s="148">
        <v>12450788.465000002</v>
      </c>
      <c r="F121" s="15">
        <v>11001955.002600005</v>
      </c>
      <c r="G121" s="154">
        <f t="shared" si="13"/>
        <v>0.88363520378867855</v>
      </c>
      <c r="H121" s="15">
        <f t="shared" si="23"/>
        <v>-1041324.2306000032</v>
      </c>
      <c r="I121" s="10">
        <f t="shared" si="24"/>
        <v>-1041324.2306000032</v>
      </c>
      <c r="J121" s="15">
        <f t="shared" si="20"/>
        <v>-294276.92270000279</v>
      </c>
      <c r="K121" s="15">
        <f t="shared" si="16"/>
        <v>-294276.92270000279</v>
      </c>
      <c r="L121" s="15">
        <f t="shared" si="21"/>
        <v>328262.50054999627</v>
      </c>
      <c r="M121" s="15">
        <f t="shared" si="17"/>
        <v>328262.50054999627</v>
      </c>
      <c r="N121" s="60">
        <f t="shared" si="22"/>
        <v>950801.9237999972</v>
      </c>
      <c r="O121" s="15">
        <f t="shared" si="17"/>
        <v>950801.9237999972</v>
      </c>
      <c r="P121" s="12">
        <f t="shared" si="25"/>
        <v>1448833.4623999968</v>
      </c>
      <c r="Q121" s="10">
        <f t="shared" si="19"/>
        <v>1448833.4623999968</v>
      </c>
    </row>
    <row r="122" spans="1:17" x14ac:dyDescent="0.25">
      <c r="A122" s="1">
        <v>119</v>
      </c>
      <c r="B122" s="2" t="s">
        <v>141</v>
      </c>
      <c r="C122" s="2" t="s">
        <v>124</v>
      </c>
      <c r="D122" s="29" t="s">
        <v>125</v>
      </c>
      <c r="E122" s="148">
        <v>5533360.2975000003</v>
      </c>
      <c r="F122" s="15">
        <v>5588680.1484999983</v>
      </c>
      <c r="G122" s="154">
        <f t="shared" si="13"/>
        <v>1.0099975147154239</v>
      </c>
      <c r="H122" s="15">
        <f t="shared" si="23"/>
        <v>-1161991.9104999974</v>
      </c>
      <c r="I122" s="10">
        <f t="shared" si="24"/>
        <v>-1161991.9104999974</v>
      </c>
      <c r="J122" s="15">
        <f t="shared" si="20"/>
        <v>-829990.29264999833</v>
      </c>
      <c r="K122" s="15">
        <f t="shared" si="16"/>
        <v>-829990.29264999833</v>
      </c>
      <c r="L122" s="15">
        <f t="shared" si="21"/>
        <v>-553322.27777499799</v>
      </c>
      <c r="M122" s="15">
        <f t="shared" si="17"/>
        <v>-553322.27777499799</v>
      </c>
      <c r="N122" s="60">
        <f t="shared" si="22"/>
        <v>-276654.26289999858</v>
      </c>
      <c r="O122" s="15">
        <f t="shared" si="17"/>
        <v>-276654.26289999858</v>
      </c>
      <c r="P122" s="12">
        <f t="shared" si="25"/>
        <v>-55319.850999997929</v>
      </c>
      <c r="Q122" s="10">
        <f t="shared" si="19"/>
        <v>-55319.850999997929</v>
      </c>
    </row>
    <row r="123" spans="1:17" x14ac:dyDescent="0.25">
      <c r="A123" s="1">
        <v>120</v>
      </c>
      <c r="B123" s="2" t="s">
        <v>77</v>
      </c>
      <c r="C123" s="2" t="s">
        <v>124</v>
      </c>
      <c r="D123" s="29" t="s">
        <v>128</v>
      </c>
      <c r="E123" s="148">
        <v>3375933.8274999997</v>
      </c>
      <c r="F123" s="15">
        <v>3412159.6527000004</v>
      </c>
      <c r="G123" s="154">
        <f t="shared" si="13"/>
        <v>1.0107306087888657</v>
      </c>
      <c r="H123" s="15">
        <f t="shared" si="23"/>
        <v>-711412.59070000052</v>
      </c>
      <c r="I123" s="10">
        <f t="shared" si="24"/>
        <v>-711412.59070000052</v>
      </c>
      <c r="J123" s="15">
        <f t="shared" si="20"/>
        <v>-508856.5610500006</v>
      </c>
      <c r="K123" s="15">
        <f t="shared" si="16"/>
        <v>-508856.5610500006</v>
      </c>
      <c r="L123" s="15">
        <f t="shared" si="21"/>
        <v>-340059.86967500066</v>
      </c>
      <c r="M123" s="15">
        <f t="shared" si="17"/>
        <v>-340059.86967500066</v>
      </c>
      <c r="N123" s="60">
        <f t="shared" si="22"/>
        <v>-171263.17830000073</v>
      </c>
      <c r="O123" s="15">
        <f t="shared" si="17"/>
        <v>-171263.17830000073</v>
      </c>
      <c r="P123" s="12">
        <f t="shared" si="25"/>
        <v>-36225.825200000778</v>
      </c>
      <c r="Q123" s="10">
        <f t="shared" si="19"/>
        <v>-36225.825200000778</v>
      </c>
    </row>
    <row r="124" spans="1:17" x14ac:dyDescent="0.25">
      <c r="A124" s="13">
        <v>121</v>
      </c>
      <c r="B124" s="2" t="s">
        <v>136</v>
      </c>
      <c r="C124" s="2" t="s">
        <v>124</v>
      </c>
      <c r="D124" s="29" t="s">
        <v>124</v>
      </c>
      <c r="E124" s="148">
        <v>13957049.27</v>
      </c>
      <c r="F124" s="15">
        <v>11216419.610499999</v>
      </c>
      <c r="G124" s="154">
        <f t="shared" si="13"/>
        <v>0.80363831878197556</v>
      </c>
      <c r="H124" s="15">
        <f t="shared" si="23"/>
        <v>-50780.194499997422</v>
      </c>
      <c r="I124" s="10">
        <f t="shared" si="24"/>
        <v>-50780.194499997422</v>
      </c>
      <c r="J124" s="15">
        <f t="shared" si="20"/>
        <v>786642.76170000061</v>
      </c>
      <c r="K124" s="15">
        <f t="shared" si="16"/>
        <v>786642.76170000061</v>
      </c>
      <c r="L124" s="15">
        <f t="shared" si="21"/>
        <v>1484495.2252000012</v>
      </c>
      <c r="M124" s="15">
        <f t="shared" si="17"/>
        <v>1484495.2252000012</v>
      </c>
      <c r="N124" s="60">
        <f t="shared" si="22"/>
        <v>2182347.6886999998</v>
      </c>
      <c r="O124" s="15">
        <f t="shared" si="17"/>
        <v>2182347.6886999998</v>
      </c>
      <c r="P124" s="12">
        <f t="shared" si="25"/>
        <v>2740629.659500001</v>
      </c>
      <c r="Q124" s="10">
        <f t="shared" si="19"/>
        <v>2740629.659500001</v>
      </c>
    </row>
    <row r="125" spans="1:17" s="63" customFormat="1" x14ac:dyDescent="0.25">
      <c r="A125" s="1">
        <v>122</v>
      </c>
      <c r="B125" s="64" t="s">
        <v>180</v>
      </c>
      <c r="C125" s="29" t="s">
        <v>181</v>
      </c>
      <c r="D125" s="29" t="s">
        <v>181</v>
      </c>
      <c r="E125" s="148">
        <v>20887988.6675</v>
      </c>
      <c r="F125" s="15">
        <v>19360566</v>
      </c>
      <c r="G125" s="154">
        <f t="shared" si="13"/>
        <v>0.92687555073808781</v>
      </c>
      <c r="H125" s="15">
        <f t="shared" si="23"/>
        <v>-2650175.0659999996</v>
      </c>
      <c r="I125" s="10">
        <f t="shared" si="24"/>
        <v>-2650175.0659999996</v>
      </c>
      <c r="J125" s="15">
        <f t="shared" si="20"/>
        <v>-1396895.7459499985</v>
      </c>
      <c r="K125" s="15">
        <f t="shared" si="16"/>
        <v>-1396895.7459499985</v>
      </c>
      <c r="L125" s="15">
        <f t="shared" si="21"/>
        <v>-352496.31257499754</v>
      </c>
      <c r="M125" s="15">
        <f t="shared" si="17"/>
        <v>-352496.31257499754</v>
      </c>
      <c r="N125" s="60">
        <f t="shared" si="22"/>
        <v>691903.12079999968</v>
      </c>
      <c r="O125" s="15">
        <f t="shared" si="17"/>
        <v>691903.12079999968</v>
      </c>
      <c r="P125" s="12">
        <f t="shared" si="25"/>
        <v>1527422.6675000004</v>
      </c>
      <c r="Q125" s="10">
        <f t="shared" si="19"/>
        <v>1527422.6675000004</v>
      </c>
    </row>
    <row r="126" spans="1:17" s="4" customFormat="1" x14ac:dyDescent="0.25">
      <c r="A126" s="232" t="s">
        <v>174</v>
      </c>
      <c r="B126" s="233"/>
      <c r="C126" s="233"/>
      <c r="D126" s="233"/>
      <c r="E126" s="19">
        <f>SUM(E4:E125)</f>
        <v>1110117168.98</v>
      </c>
      <c r="F126" s="19">
        <f>SUM(F4:F125)</f>
        <v>1017413832.8065995</v>
      </c>
      <c r="G126" s="20">
        <f t="shared" ref="G126" si="26">IFERROR(F126/E126,0)</f>
        <v>0.91649229580101133</v>
      </c>
      <c r="H126" s="19">
        <f>(E126*0.9)-F126</f>
        <v>-18308380.724599481</v>
      </c>
      <c r="I126" s="19">
        <f t="shared" si="24"/>
        <v>-18308380.724599481</v>
      </c>
      <c r="J126" s="19">
        <f t="shared" ref="J126" si="27">(E126*0.85)-F126</f>
        <v>-73814239.173599482</v>
      </c>
      <c r="K126" s="19">
        <f t="shared" si="16"/>
        <v>-73814239.173599482</v>
      </c>
      <c r="L126" s="19">
        <f t="shared" ref="L126:N126" si="28">(E126*0.9)-F126</f>
        <v>-18308380.724599481</v>
      </c>
      <c r="M126" s="19">
        <f t="shared" si="17"/>
        <v>-18308380.724599481</v>
      </c>
      <c r="N126" s="19">
        <f t="shared" si="28"/>
        <v>18308381.549442548</v>
      </c>
      <c r="O126" s="19">
        <f t="shared" si="17"/>
        <v>18308381.549442548</v>
      </c>
      <c r="P126" s="21">
        <f t="shared" si="25"/>
        <v>92703336.173400521</v>
      </c>
      <c r="Q126" s="26">
        <f t="shared" si="19"/>
        <v>92703336.173400521</v>
      </c>
    </row>
    <row r="128" spans="1:17" x14ac:dyDescent="0.25">
      <c r="E128" s="27"/>
    </row>
    <row r="130" spans="5:6" x14ac:dyDescent="0.25">
      <c r="F130" s="27"/>
    </row>
    <row r="131" spans="5:6" x14ac:dyDescent="0.25">
      <c r="E131" s="27"/>
    </row>
    <row r="133" spans="5:6" x14ac:dyDescent="0.25">
      <c r="F133" s="57"/>
    </row>
  </sheetData>
  <mergeCells count="2">
    <mergeCell ref="A126:D126"/>
    <mergeCell ref="A2:O2"/>
  </mergeCells>
  <conditionalFormatting sqref="G4:G126">
    <cfRule type="cellIs" dxfId="26" priority="1" operator="greaterThan">
      <formula>0.795</formula>
    </cfRule>
    <cfRule type="cellIs" dxfId="2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1368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showGridLines="0" zoomScale="90" zoomScaleNormal="90" workbookViewId="0">
      <selection activeCell="B7" sqref="B7"/>
    </sheetView>
  </sheetViews>
  <sheetFormatPr defaultRowHeight="15" x14ac:dyDescent="0.25"/>
  <cols>
    <col min="1" max="1" width="18.42578125" customWidth="1"/>
    <col min="2" max="3" width="14.28515625" bestFit="1" customWidth="1"/>
    <col min="4" max="4" width="16.42578125" customWidth="1"/>
    <col min="5" max="5" width="13.42578125" customWidth="1"/>
    <col min="6" max="12" width="15.28515625" customWidth="1"/>
    <col min="13" max="13" width="14.28515625" customWidth="1"/>
    <col min="14" max="14" width="14.7109375" customWidth="1"/>
  </cols>
  <sheetData>
    <row r="1" spans="1:14" ht="32.25" customHeight="1" x14ac:dyDescent="0.25">
      <c r="A1" s="40" t="str">
        <f>'Dealer Wise'!B1</f>
        <v xml:space="preserve">Up to 30.01.2020 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37" t="s">
        <v>1429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6" t="s">
        <v>185</v>
      </c>
      <c r="N2" s="6">
        <f>'Dealer Wise'!Q2</f>
        <v>1</v>
      </c>
    </row>
    <row r="3" spans="1:14" ht="36.75" customHeight="1" x14ac:dyDescent="0.25">
      <c r="A3" s="22" t="s">
        <v>0</v>
      </c>
      <c r="B3" s="23" t="s">
        <v>1459</v>
      </c>
      <c r="C3" s="23" t="s">
        <v>1457</v>
      </c>
      <c r="D3" s="23" t="s">
        <v>1458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Wise'!E$4:E$124,'Dealer Wise'!$C$4:$C$124,'Region Wise'!$A4)</f>
        <v>92594984.564999998</v>
      </c>
      <c r="C4" s="10">
        <f>SUMIFS('Dealer Wise'!F$4:F$124,'Dealer Wise'!$C$4:$C$124,'Region Wise'!$A4)</f>
        <v>84850316.047499999</v>
      </c>
      <c r="D4" s="11">
        <f t="shared" ref="D4:D14" si="0">C4/B4</f>
        <v>0.91635974071507753</v>
      </c>
      <c r="E4" s="10">
        <f>(B4*0.8)-C4</f>
        <v>-10774328.395500004</v>
      </c>
      <c r="F4" s="10">
        <f>E4/$N$2</f>
        <v>-10774328.395500004</v>
      </c>
      <c r="G4" s="10">
        <f>(B4*0.86)-C4</f>
        <v>-5218629.321600005</v>
      </c>
      <c r="H4" s="10">
        <f>G4/$N$2</f>
        <v>-5218629.321600005</v>
      </c>
      <c r="I4" s="10">
        <f>(B4*0.91)-C4</f>
        <v>-588880.09334999323</v>
      </c>
      <c r="J4" s="10">
        <f>I4/$N$2</f>
        <v>-588880.09334999323</v>
      </c>
      <c r="K4" s="61">
        <f>(B4*0.96)-C4</f>
        <v>4040869.1348999888</v>
      </c>
      <c r="L4" s="10">
        <f>K4/$N$2</f>
        <v>4040869.1348999888</v>
      </c>
      <c r="M4" s="10">
        <f t="shared" ref="M4:M13" si="1">B4-C4</f>
        <v>7744668.5174999982</v>
      </c>
      <c r="N4" s="10">
        <f>M4/$N$2</f>
        <v>7744668.5174999982</v>
      </c>
    </row>
    <row r="5" spans="1:14" x14ac:dyDescent="0.25">
      <c r="A5" s="2" t="s">
        <v>173</v>
      </c>
      <c r="B5" s="10">
        <f>SUMIFS('Dealer Wise'!E$4:E$124,'Dealer Wise'!$C$4:$C$124,'Region Wise'!$A5)</f>
        <v>146169775.4725</v>
      </c>
      <c r="C5" s="10">
        <f>SUMIFS('Dealer Wise'!F$4:F$124,'Dealer Wise'!$C$4:$C$124,'Region Wise'!$A5)</f>
        <v>122623822.46730001</v>
      </c>
      <c r="D5" s="11">
        <f t="shared" si="0"/>
        <v>0.83891366782847754</v>
      </c>
      <c r="E5" s="10">
        <f t="shared" ref="E5:E13" si="2">(B5*0.8)-C5</f>
        <v>-5688002.0893000066</v>
      </c>
      <c r="F5" s="10">
        <f t="shared" ref="F5:F13" si="3">E5/$N$2</f>
        <v>-5688002.0893000066</v>
      </c>
      <c r="G5" s="10">
        <f t="shared" ref="G5:G13" si="4">(B5*0.86)-C5</f>
        <v>3082184.439049989</v>
      </c>
      <c r="H5" s="10">
        <f t="shared" ref="H5:H13" si="5">G5/$N$2</f>
        <v>3082184.439049989</v>
      </c>
      <c r="I5" s="10">
        <f t="shared" ref="I5:I13" si="6">(B5*0.91)-C5</f>
        <v>10390673.21267499</v>
      </c>
      <c r="J5" s="10">
        <f t="shared" ref="J5:J14" si="7">I5/$N$2</f>
        <v>10390673.21267499</v>
      </c>
      <c r="K5" s="61">
        <f t="shared" ref="K5:K13" si="8">(B5*0.96)-C5</f>
        <v>17699161.986299977</v>
      </c>
      <c r="L5" s="10">
        <f t="shared" ref="L5:L14" si="9">K5/$N$2</f>
        <v>17699161.986299977</v>
      </c>
      <c r="M5" s="10">
        <f t="shared" si="1"/>
        <v>23545953.005199984</v>
      </c>
      <c r="N5" s="10">
        <f t="shared" ref="N5:N13" si="10">M5/$N$2</f>
        <v>23545953.005199984</v>
      </c>
    </row>
    <row r="6" spans="1:14" x14ac:dyDescent="0.25">
      <c r="A6" s="2" t="s">
        <v>26</v>
      </c>
      <c r="B6" s="10">
        <f>SUMIFS('Dealer Wise'!E$4:E$124,'Dealer Wise'!$C$4:$C$124,'Region Wise'!$A6)</f>
        <v>132756397.53500003</v>
      </c>
      <c r="C6" s="10">
        <f>SUMIFS('Dealer Wise'!F$4:F$124,'Dealer Wise'!$C$4:$C$124,'Region Wise'!$A6)</f>
        <v>131130339.82360002</v>
      </c>
      <c r="D6" s="11">
        <f t="shared" si="0"/>
        <v>0.98775156797267483</v>
      </c>
      <c r="E6" s="10">
        <f t="shared" si="2"/>
        <v>-24925221.795599997</v>
      </c>
      <c r="F6" s="10">
        <f t="shared" si="3"/>
        <v>-24925221.795599997</v>
      </c>
      <c r="G6" s="10">
        <f t="shared" si="4"/>
        <v>-16959837.943499997</v>
      </c>
      <c r="H6" s="10">
        <f t="shared" si="5"/>
        <v>-16959837.943499997</v>
      </c>
      <c r="I6" s="10">
        <f t="shared" si="6"/>
        <v>-10322018.06674999</v>
      </c>
      <c r="J6" s="10">
        <f t="shared" si="7"/>
        <v>-10322018.06674999</v>
      </c>
      <c r="K6" s="61">
        <f t="shared" si="8"/>
        <v>-3684198.1899999976</v>
      </c>
      <c r="L6" s="10">
        <f t="shared" si="9"/>
        <v>-3684198.1899999976</v>
      </c>
      <c r="M6" s="10">
        <f t="shared" si="1"/>
        <v>1626057.7114000022</v>
      </c>
      <c r="N6" s="10">
        <f t="shared" si="10"/>
        <v>1626057.7114000022</v>
      </c>
    </row>
    <row r="7" spans="1:14" x14ac:dyDescent="0.25">
      <c r="A7" s="2" t="s">
        <v>41</v>
      </c>
      <c r="B7" s="10">
        <f>SUMIFS('Dealer Wise'!E$4:E$124,'Dealer Wise'!$C$4:$C$124,'Region Wise'!$A7)</f>
        <v>121078040.03249998</v>
      </c>
      <c r="C7" s="10">
        <f>SUMIFS('Dealer Wise'!F$4:F$124,'Dealer Wise'!$C$4:$C$124,'Region Wise'!$A7)</f>
        <v>104870565.60679999</v>
      </c>
      <c r="D7" s="11">
        <f t="shared" si="0"/>
        <v>0.86614026440013769</v>
      </c>
      <c r="E7" s="10">
        <f t="shared" si="2"/>
        <v>-8008133.5807999969</v>
      </c>
      <c r="F7" s="10">
        <f t="shared" si="3"/>
        <v>-8008133.5807999969</v>
      </c>
      <c r="G7" s="10">
        <f t="shared" si="4"/>
        <v>-743451.17885001004</v>
      </c>
      <c r="H7" s="10">
        <f t="shared" si="5"/>
        <v>-743451.17885001004</v>
      </c>
      <c r="I7" s="10">
        <f t="shared" si="6"/>
        <v>5310450.8227750063</v>
      </c>
      <c r="J7" s="10">
        <f t="shared" si="7"/>
        <v>5310450.8227750063</v>
      </c>
      <c r="K7" s="61">
        <f t="shared" si="8"/>
        <v>11364352.824399993</v>
      </c>
      <c r="L7" s="10">
        <f t="shared" si="9"/>
        <v>11364352.824399993</v>
      </c>
      <c r="M7" s="10">
        <f t="shared" si="1"/>
        <v>16207474.425699994</v>
      </c>
      <c r="N7" s="10">
        <f t="shared" si="10"/>
        <v>16207474.425699994</v>
      </c>
    </row>
    <row r="8" spans="1:14" x14ac:dyDescent="0.25">
      <c r="A8" s="2" t="s">
        <v>172</v>
      </c>
      <c r="B8" s="10">
        <f>SUMIFS('Dealer Wise'!E$4:E$124,'Dealer Wise'!$C$4:$C$124,'Region Wise'!$A8)</f>
        <v>120603291.23999998</v>
      </c>
      <c r="C8" s="10">
        <f>SUMIFS('Dealer Wise'!F$4:F$124,'Dealer Wise'!$C$4:$C$124,'Region Wise'!$A8)</f>
        <v>115880807.32160002</v>
      </c>
      <c r="D8" s="11">
        <f t="shared" si="0"/>
        <v>0.96084282717457326</v>
      </c>
      <c r="E8" s="10">
        <f t="shared" si="2"/>
        <v>-19398174.329600036</v>
      </c>
      <c r="F8" s="10">
        <f t="shared" si="3"/>
        <v>-19398174.329600036</v>
      </c>
      <c r="G8" s="10">
        <f t="shared" si="4"/>
        <v>-12161976.855200037</v>
      </c>
      <c r="H8" s="10">
        <f t="shared" si="5"/>
        <v>-12161976.855200037</v>
      </c>
      <c r="I8" s="10">
        <f t="shared" si="6"/>
        <v>-6131812.2932000309</v>
      </c>
      <c r="J8" s="10">
        <f t="shared" si="7"/>
        <v>-6131812.2932000309</v>
      </c>
      <c r="K8" s="61">
        <f t="shared" si="8"/>
        <v>-101647.73120003939</v>
      </c>
      <c r="L8" s="10">
        <f t="shared" si="9"/>
        <v>-101647.73120003939</v>
      </c>
      <c r="M8" s="10">
        <f t="shared" si="1"/>
        <v>4722483.9183999598</v>
      </c>
      <c r="N8" s="10">
        <f t="shared" si="10"/>
        <v>4722483.9183999598</v>
      </c>
    </row>
    <row r="9" spans="1:14" x14ac:dyDescent="0.25">
      <c r="A9" s="2" t="s">
        <v>66</v>
      </c>
      <c r="B9" s="10">
        <f>SUMIFS('Dealer Wise'!E$4:E$124,'Dealer Wise'!$C$4:$C$124,'Region Wise'!$A9)</f>
        <v>162345102.53749999</v>
      </c>
      <c r="C9" s="10">
        <f>SUMIFS('Dealer Wise'!F$4:F$124,'Dealer Wise'!$C$4:$C$124,'Region Wise'!$A9)</f>
        <v>148638397.97890002</v>
      </c>
      <c r="D9" s="11">
        <f t="shared" si="0"/>
        <v>0.91557056945753024</v>
      </c>
      <c r="E9" s="10">
        <f t="shared" si="2"/>
        <v>-18762315.948900014</v>
      </c>
      <c r="F9" s="10">
        <f t="shared" si="3"/>
        <v>-18762315.948900014</v>
      </c>
      <c r="G9" s="10">
        <f t="shared" si="4"/>
        <v>-9021609.7966500223</v>
      </c>
      <c r="H9" s="10">
        <f t="shared" si="5"/>
        <v>-9021609.7966500223</v>
      </c>
      <c r="I9" s="10">
        <f t="shared" si="6"/>
        <v>-904354.66977500916</v>
      </c>
      <c r="J9" s="10">
        <f t="shared" si="7"/>
        <v>-904354.66977500916</v>
      </c>
      <c r="K9" s="61">
        <f t="shared" si="8"/>
        <v>7212900.4570999742</v>
      </c>
      <c r="L9" s="10">
        <f t="shared" si="9"/>
        <v>7212900.4570999742</v>
      </c>
      <c r="M9" s="10">
        <f t="shared" si="1"/>
        <v>13706704.558599979</v>
      </c>
      <c r="N9" s="10">
        <f t="shared" si="10"/>
        <v>13706704.558599979</v>
      </c>
    </row>
    <row r="10" spans="1:14" x14ac:dyDescent="0.25">
      <c r="A10" s="2" t="s">
        <v>90</v>
      </c>
      <c r="B10" s="10">
        <f>SUMIFS('Dealer Wise'!E$4:E$124,'Dealer Wise'!$C$4:$C$124,'Region Wise'!$A10)</f>
        <v>100299108.34999999</v>
      </c>
      <c r="C10" s="10">
        <f>SUMIFS('Dealer Wise'!F$4:F$124,'Dealer Wise'!$C$4:$C$124,'Region Wise'!$A10)</f>
        <v>95621915.952900007</v>
      </c>
      <c r="D10" s="11">
        <f t="shared" si="0"/>
        <v>0.95336755755815261</v>
      </c>
      <c r="E10" s="10">
        <f t="shared" si="2"/>
        <v>-15382629.272900015</v>
      </c>
      <c r="F10" s="10">
        <f t="shared" si="3"/>
        <v>-15382629.272900015</v>
      </c>
      <c r="G10" s="10">
        <f t="shared" si="4"/>
        <v>-9364682.7719000131</v>
      </c>
      <c r="H10" s="10">
        <f t="shared" si="5"/>
        <v>-9364682.7719000131</v>
      </c>
      <c r="I10" s="10">
        <f t="shared" si="6"/>
        <v>-4349727.3544000089</v>
      </c>
      <c r="J10" s="10">
        <f t="shared" si="7"/>
        <v>-4349727.3544000089</v>
      </c>
      <c r="K10" s="61">
        <f t="shared" si="8"/>
        <v>665228.06309998035</v>
      </c>
      <c r="L10" s="10">
        <f t="shared" si="9"/>
        <v>665228.06309998035</v>
      </c>
      <c r="M10" s="10">
        <f t="shared" si="1"/>
        <v>4677192.3970999867</v>
      </c>
      <c r="N10" s="10">
        <f t="shared" si="10"/>
        <v>4677192.3970999867</v>
      </c>
    </row>
    <row r="11" spans="1:14" x14ac:dyDescent="0.25">
      <c r="A11" s="2" t="s">
        <v>108</v>
      </c>
      <c r="B11" s="10">
        <f>SUMIFS('Dealer Wise'!E$4:E$124,'Dealer Wise'!$C$4:$C$124,'Region Wise'!$A11)</f>
        <v>108228700.155</v>
      </c>
      <c r="C11" s="10">
        <f>SUMIFS('Dealer Wise'!F$4:F$124,'Dealer Wise'!$C$4:$C$124,'Region Wise'!$A11)</f>
        <v>107064395.52420001</v>
      </c>
      <c r="D11" s="11">
        <f t="shared" si="0"/>
        <v>0.98924218225727067</v>
      </c>
      <c r="E11" s="10">
        <f t="shared" si="2"/>
        <v>-20481435.400199994</v>
      </c>
      <c r="F11" s="10">
        <f t="shared" si="3"/>
        <v>-20481435.400199994</v>
      </c>
      <c r="G11" s="10">
        <f t="shared" si="4"/>
        <v>-13987713.390900001</v>
      </c>
      <c r="H11" s="10">
        <f t="shared" si="5"/>
        <v>-13987713.390900001</v>
      </c>
      <c r="I11" s="10">
        <f t="shared" si="6"/>
        <v>-8576278.3831499964</v>
      </c>
      <c r="J11" s="10">
        <f t="shared" si="7"/>
        <v>-8576278.3831499964</v>
      </c>
      <c r="K11" s="61">
        <f t="shared" si="8"/>
        <v>-3164843.3754000068</v>
      </c>
      <c r="L11" s="10">
        <f t="shared" si="9"/>
        <v>-3164843.3754000068</v>
      </c>
      <c r="M11" s="10">
        <f t="shared" si="1"/>
        <v>1164304.6307999939</v>
      </c>
      <c r="N11" s="10">
        <f t="shared" si="10"/>
        <v>1164304.6307999939</v>
      </c>
    </row>
    <row r="12" spans="1:14" x14ac:dyDescent="0.25">
      <c r="A12" s="2" t="s">
        <v>124</v>
      </c>
      <c r="B12" s="10">
        <f>SUMIFS('Dealer Wise'!E$4:E$124,'Dealer Wise'!$C$4:$C$124,'Region Wise'!$A12)</f>
        <v>105153780.425</v>
      </c>
      <c r="C12" s="10">
        <f>SUMIFS('Dealer Wise'!F$4:F$124,'Dealer Wise'!$C$4:$C$124,'Region Wise'!$A12)</f>
        <v>87372706.083799988</v>
      </c>
      <c r="D12" s="11">
        <f t="shared" si="0"/>
        <v>0.83090408857071762</v>
      </c>
      <c r="E12" s="10">
        <f t="shared" si="2"/>
        <v>-3249681.7437999845</v>
      </c>
      <c r="F12" s="10">
        <f t="shared" si="3"/>
        <v>-3249681.7437999845</v>
      </c>
      <c r="G12" s="10">
        <f t="shared" si="4"/>
        <v>3059545.0817000121</v>
      </c>
      <c r="H12" s="10">
        <f t="shared" si="5"/>
        <v>3059545.0817000121</v>
      </c>
      <c r="I12" s="10">
        <f t="shared" si="6"/>
        <v>8317234.1029500067</v>
      </c>
      <c r="J12" s="10">
        <f t="shared" si="7"/>
        <v>8317234.1029500067</v>
      </c>
      <c r="K12" s="61">
        <f t="shared" si="8"/>
        <v>13574923.124200001</v>
      </c>
      <c r="L12" s="10">
        <f t="shared" si="9"/>
        <v>13574923.124200001</v>
      </c>
      <c r="M12" s="10">
        <f t="shared" si="1"/>
        <v>17781074.341200009</v>
      </c>
      <c r="N12" s="10">
        <f t="shared" si="10"/>
        <v>17781074.341200009</v>
      </c>
    </row>
    <row r="13" spans="1:14" x14ac:dyDescent="0.25">
      <c r="A13" s="46" t="s">
        <v>180</v>
      </c>
      <c r="B13" s="47">
        <f>SUMIF('Dealer Wise'!B125,'Region Wise'!A13,'Dealer Wise'!E125)</f>
        <v>20887988.6675</v>
      </c>
      <c r="C13" s="47">
        <f>SUMIF('Dealer Wise'!B125,'Region Wise'!A13,'Dealer Wise'!F125)</f>
        <v>19360566</v>
      </c>
      <c r="D13" s="48">
        <f t="shared" si="0"/>
        <v>0.92687555073808781</v>
      </c>
      <c r="E13" s="47">
        <f t="shared" si="2"/>
        <v>-2650175.0659999996</v>
      </c>
      <c r="F13" s="47">
        <f t="shared" si="3"/>
        <v>-2650175.0659999996</v>
      </c>
      <c r="G13" s="47">
        <f t="shared" si="4"/>
        <v>-1396895.7459499985</v>
      </c>
      <c r="H13" s="47">
        <f t="shared" si="5"/>
        <v>-1396895.7459499985</v>
      </c>
      <c r="I13" s="47">
        <f t="shared" si="6"/>
        <v>-352496.31257499754</v>
      </c>
      <c r="J13" s="47">
        <f t="shared" si="7"/>
        <v>-352496.31257499754</v>
      </c>
      <c r="K13" s="61">
        <f t="shared" si="8"/>
        <v>691903.12079999968</v>
      </c>
      <c r="L13" s="47">
        <f t="shared" si="9"/>
        <v>691903.12079999968</v>
      </c>
      <c r="M13" s="47">
        <f t="shared" si="1"/>
        <v>1527422.6675000004</v>
      </c>
      <c r="N13" s="47">
        <f t="shared" si="10"/>
        <v>1527422.6675000004</v>
      </c>
    </row>
    <row r="14" spans="1:14" x14ac:dyDescent="0.25">
      <c r="A14" s="25" t="s">
        <v>174</v>
      </c>
      <c r="B14" s="30">
        <f>SUM(B4:B13)</f>
        <v>1110117168.98</v>
      </c>
      <c r="C14" s="30">
        <f>SUM(C4:C13)</f>
        <v>1017413832.8065999</v>
      </c>
      <c r="D14" s="31">
        <f t="shared" si="0"/>
        <v>0.91649229580101166</v>
      </c>
      <c r="E14" s="32">
        <f>SUM(E4:E13)</f>
        <v>-129320097.62260005</v>
      </c>
      <c r="F14" s="32">
        <f>SUM(F4:F13)</f>
        <v>-129320097.62260005</v>
      </c>
      <c r="G14" s="32">
        <f>SUM(G4:G13)</f>
        <v>-62713067.483800083</v>
      </c>
      <c r="H14" s="32">
        <f>SUM(H4:H13)</f>
        <v>-62713067.483800083</v>
      </c>
      <c r="I14" s="32">
        <f>SUM(I4:I13)</f>
        <v>-7207209.0348000228</v>
      </c>
      <c r="J14" s="32">
        <f t="shared" si="7"/>
        <v>-7207209.0348000228</v>
      </c>
      <c r="K14" s="32">
        <f>SUM(K4:K13)</f>
        <v>48298649.414199874</v>
      </c>
      <c r="L14" s="32">
        <f t="shared" si="9"/>
        <v>48298649.414199874</v>
      </c>
      <c r="M14" s="30">
        <f>SUM(M4:M13)</f>
        <v>92703336.17339991</v>
      </c>
      <c r="N14" s="33">
        <f>M14/N2</f>
        <v>92703336.17339991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J17" sqref="J17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5.85546875" bestFit="1" customWidth="1"/>
    <col min="4" max="4" width="13.7109375" bestFit="1" customWidth="1"/>
    <col min="5" max="5" width="11.285156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5" t="str">
        <f>'Dealer Wise'!B1</f>
        <v xml:space="preserve">Up to 30.01.2020 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0"/>
      <c r="P1" s="40"/>
    </row>
    <row r="2" spans="1:16" ht="32.25" customHeight="1" x14ac:dyDescent="0.25">
      <c r="A2" s="241" t="s">
        <v>1430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6" t="s">
        <v>185</v>
      </c>
      <c r="P2" s="6">
        <v>13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1455</v>
      </c>
      <c r="E3" s="39" t="s">
        <v>1456</v>
      </c>
      <c r="F3" s="39" t="s">
        <v>1458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5">
        <v>1</v>
      </c>
      <c r="B4" s="2" t="s">
        <v>3</v>
      </c>
      <c r="C4" s="2" t="s">
        <v>3</v>
      </c>
      <c r="D4" s="8">
        <f>SUMIFS('Dealer Wise'!E$4:E$124,'Dealer Wise'!$D$4:$D$124,'Zone Wise'!$C4)</f>
        <v>18050111.6525</v>
      </c>
      <c r="E4" s="8">
        <f>SUMIFS('Dealer Wise'!F$4:F$124,'Dealer Wise'!$D$4:$D$124,'Zone Wise'!$C4)</f>
        <v>18326814.669800006</v>
      </c>
      <c r="F4" s="9">
        <f t="shared" ref="F4:F34" si="0">E4/D4</f>
        <v>1.0153297122271088</v>
      </c>
      <c r="G4" s="50">
        <f>(D4*0.8)-E4</f>
        <v>-3886725.3478000052</v>
      </c>
      <c r="H4" s="8">
        <f t="shared" ref="H4:H35" si="1">G4/$P$2</f>
        <v>-298978.87290769268</v>
      </c>
      <c r="I4" s="50">
        <f>(D4*0.86)-E4</f>
        <v>-2803718.6486500055</v>
      </c>
      <c r="J4" s="8">
        <f t="shared" ref="J4:J35" si="2">I4/$P$2</f>
        <v>-215670.66528076964</v>
      </c>
      <c r="K4" s="8">
        <f>(D4*0.91)-E4</f>
        <v>-1901213.0660250057</v>
      </c>
      <c r="L4" s="8">
        <f t="shared" ref="L4:L34" si="3">K4/$P$2</f>
        <v>-146247.15892500043</v>
      </c>
      <c r="M4" s="62">
        <f>(D4*0.96)-E4</f>
        <v>-998707.48340000585</v>
      </c>
      <c r="N4" s="8">
        <f t="shared" ref="N4:N35" si="4">M4/$P$2</f>
        <v>-76823.652569231213</v>
      </c>
      <c r="O4" s="8">
        <f t="shared" ref="O4:O34" si="5">D4-E4</f>
        <v>-276703.017300006</v>
      </c>
      <c r="P4" s="35">
        <f t="shared" ref="P4:P35" si="6">O4/$P$2</f>
        <v>-21284.847484615846</v>
      </c>
    </row>
    <row r="5" spans="1:16" x14ac:dyDescent="0.25">
      <c r="A5" s="75">
        <v>2</v>
      </c>
      <c r="B5" s="2" t="s">
        <v>3</v>
      </c>
      <c r="C5" s="2" t="s">
        <v>5</v>
      </c>
      <c r="D5" s="8">
        <f>SUMIFS('Dealer Wise'!E$4:E$124,'Dealer Wise'!$D$4:$D$124,'Zone Wise'!$C5)</f>
        <v>27324350.245000001</v>
      </c>
      <c r="E5" s="8">
        <f>SUMIFS('Dealer Wise'!F$4:F$124,'Dealer Wise'!$D$4:$D$124,'Zone Wise'!$C5)</f>
        <v>26157215.528399996</v>
      </c>
      <c r="F5" s="9">
        <f t="shared" si="0"/>
        <v>0.95728591142570441</v>
      </c>
      <c r="G5" s="50">
        <f t="shared" ref="G5:G53" si="7">(D5*0.8)-E5</f>
        <v>-4297735.3323999941</v>
      </c>
      <c r="H5" s="8">
        <f t="shared" si="1"/>
        <v>-330595.02556923032</v>
      </c>
      <c r="I5" s="50">
        <f t="shared" ref="I5:I53" si="8">(D5*0.86)-E5</f>
        <v>-2658274.3176999949</v>
      </c>
      <c r="J5" s="8">
        <f t="shared" si="2"/>
        <v>-204482.63982307652</v>
      </c>
      <c r="K5" s="8">
        <f t="shared" ref="K5:K53" si="9">(D5*0.91)-E5</f>
        <v>-1292056.8054499961</v>
      </c>
      <c r="L5" s="8">
        <f t="shared" si="3"/>
        <v>-99388.985034615092</v>
      </c>
      <c r="M5" s="62">
        <f t="shared" ref="M5:M53" si="10">(D5*0.96)-E5</f>
        <v>74160.706800002605</v>
      </c>
      <c r="N5" s="8">
        <f t="shared" si="4"/>
        <v>5704.6697538463541</v>
      </c>
      <c r="O5" s="34">
        <f t="shared" si="5"/>
        <v>1167134.7166000046</v>
      </c>
      <c r="P5" s="8">
        <f t="shared" si="6"/>
        <v>89779.593584615737</v>
      </c>
    </row>
    <row r="6" spans="1:16" x14ac:dyDescent="0.25">
      <c r="A6" s="75">
        <v>3</v>
      </c>
      <c r="B6" s="2" t="s">
        <v>3</v>
      </c>
      <c r="C6" s="2" t="s">
        <v>8</v>
      </c>
      <c r="D6" s="8">
        <f>SUMIFS('Dealer Wise'!E$4:E$124,'Dealer Wise'!$D$4:$D$124,'Zone Wise'!$C6)</f>
        <v>22085996.340000004</v>
      </c>
      <c r="E6" s="8">
        <f>SUMIFS('Dealer Wise'!F$4:F$124,'Dealer Wise'!$D$4:$D$124,'Zone Wise'!$C6)</f>
        <v>16914790.216200002</v>
      </c>
      <c r="F6" s="9">
        <f t="shared" si="0"/>
        <v>0.76586041018061668</v>
      </c>
      <c r="G6" s="50">
        <f t="shared" si="7"/>
        <v>754006.85580000281</v>
      </c>
      <c r="H6" s="8">
        <f t="shared" si="1"/>
        <v>58000.527369230986</v>
      </c>
      <c r="I6" s="50">
        <f t="shared" si="8"/>
        <v>2079166.6361999996</v>
      </c>
      <c r="J6" s="8">
        <f t="shared" si="2"/>
        <v>159935.89509230765</v>
      </c>
      <c r="K6" s="8">
        <f t="shared" si="9"/>
        <v>3183466.4532000013</v>
      </c>
      <c r="L6" s="8">
        <f t="shared" si="3"/>
        <v>244882.03486153856</v>
      </c>
      <c r="M6" s="62">
        <f t="shared" si="10"/>
        <v>4287766.2702000029</v>
      </c>
      <c r="N6" s="8">
        <f t="shared" si="4"/>
        <v>329828.17463076947</v>
      </c>
      <c r="O6" s="8">
        <f t="shared" si="5"/>
        <v>5171206.123800002</v>
      </c>
      <c r="P6" s="36">
        <f t="shared" si="6"/>
        <v>397785.08644615399</v>
      </c>
    </row>
    <row r="7" spans="1:16" x14ac:dyDescent="0.25">
      <c r="A7" s="75">
        <v>4</v>
      </c>
      <c r="B7" s="2" t="s">
        <v>3</v>
      </c>
      <c r="C7" s="2" t="s">
        <v>13</v>
      </c>
      <c r="D7" s="8">
        <f>SUMIFS('Dealer Wise'!E$4:E$124,'Dealer Wise'!$D$4:$D$124,'Zone Wise'!$C7)</f>
        <v>25134526.327500001</v>
      </c>
      <c r="E7" s="8">
        <f>SUMIFS('Dealer Wise'!F$4:F$124,'Dealer Wise'!$D$4:$D$124,'Zone Wise'!$C7)</f>
        <v>23451495.633100003</v>
      </c>
      <c r="F7" s="9">
        <f t="shared" si="0"/>
        <v>0.93303909242329452</v>
      </c>
      <c r="G7" s="50">
        <f t="shared" si="7"/>
        <v>-3343874.5711000003</v>
      </c>
      <c r="H7" s="8">
        <f t="shared" si="1"/>
        <v>-257221.12085384617</v>
      </c>
      <c r="I7" s="50">
        <f t="shared" si="8"/>
        <v>-1835802.9914500043</v>
      </c>
      <c r="J7" s="8">
        <f t="shared" si="2"/>
        <v>-141215.61472692341</v>
      </c>
      <c r="K7" s="8">
        <f t="shared" si="9"/>
        <v>-579076.67507500201</v>
      </c>
      <c r="L7" s="8">
        <f t="shared" si="3"/>
        <v>-44544.359621153999</v>
      </c>
      <c r="M7" s="62">
        <f t="shared" si="10"/>
        <v>677649.64129999653</v>
      </c>
      <c r="N7" s="8">
        <f t="shared" si="4"/>
        <v>52126.895484615117</v>
      </c>
      <c r="O7" s="8">
        <f t="shared" si="5"/>
        <v>1683030.6943999976</v>
      </c>
      <c r="P7" s="8">
        <f t="shared" si="6"/>
        <v>129463.89956923059</v>
      </c>
    </row>
    <row r="8" spans="1:16" x14ac:dyDescent="0.25">
      <c r="A8" s="75">
        <v>5</v>
      </c>
      <c r="B8" s="2" t="s">
        <v>173</v>
      </c>
      <c r="C8" s="2" t="s">
        <v>19</v>
      </c>
      <c r="D8" s="8">
        <f>SUMIFS('Dealer Wise'!E$4:E$124,'Dealer Wise'!$D$4:$D$124,'Zone Wise'!$C8)</f>
        <v>24576909.7575</v>
      </c>
      <c r="E8" s="8">
        <f>SUMIFS('Dealer Wise'!F$4:F$124,'Dealer Wise'!$D$4:$D$124,'Zone Wise'!$C8)</f>
        <v>19714892.165000007</v>
      </c>
      <c r="F8" s="9">
        <f t="shared" si="0"/>
        <v>0.80217132094826205</v>
      </c>
      <c r="G8" s="50">
        <f t="shared" si="7"/>
        <v>-53364.359000004828</v>
      </c>
      <c r="H8" s="8">
        <f t="shared" si="1"/>
        <v>-4104.9506923080635</v>
      </c>
      <c r="I8" s="50">
        <f t="shared" si="8"/>
        <v>1421250.2264499925</v>
      </c>
      <c r="J8" s="8">
        <f t="shared" si="2"/>
        <v>109326.94049615327</v>
      </c>
      <c r="K8" s="8">
        <f t="shared" si="9"/>
        <v>2650095.7143249959</v>
      </c>
      <c r="L8" s="8">
        <f t="shared" si="3"/>
        <v>203853.51648653814</v>
      </c>
      <c r="M8" s="62">
        <f t="shared" si="10"/>
        <v>3878941.2021999918</v>
      </c>
      <c r="N8" s="8">
        <f t="shared" si="4"/>
        <v>298380.09247692244</v>
      </c>
      <c r="O8" s="8">
        <f t="shared" si="5"/>
        <v>4862017.5924999937</v>
      </c>
      <c r="P8" s="8">
        <f t="shared" si="6"/>
        <v>374001.35326923028</v>
      </c>
    </row>
    <row r="9" spans="1:16" x14ac:dyDescent="0.25">
      <c r="A9" s="75">
        <v>6</v>
      </c>
      <c r="B9" s="2" t="s">
        <v>173</v>
      </c>
      <c r="C9" s="2" t="s">
        <v>24</v>
      </c>
      <c r="D9" s="8">
        <f>SUMIFS('Dealer Wise'!E$4:E$124,'Dealer Wise'!$D$4:$D$124,'Zone Wise'!$C9)</f>
        <v>19853967.239999995</v>
      </c>
      <c r="E9" s="8">
        <f>SUMIFS('Dealer Wise'!F$4:F$124,'Dealer Wise'!$D$4:$D$124,'Zone Wise'!$C9)</f>
        <v>16969594.077000007</v>
      </c>
      <c r="F9" s="9">
        <f t="shared" si="0"/>
        <v>0.8547205639994806</v>
      </c>
      <c r="G9" s="50">
        <f t="shared" si="7"/>
        <v>-1086420.2850000113</v>
      </c>
      <c r="H9" s="8">
        <f t="shared" si="1"/>
        <v>-83570.791153847022</v>
      </c>
      <c r="I9" s="50">
        <f t="shared" si="8"/>
        <v>104817.74939998984</v>
      </c>
      <c r="J9" s="8">
        <f t="shared" si="2"/>
        <v>8062.9037999992188</v>
      </c>
      <c r="K9" s="8">
        <f t="shared" si="9"/>
        <v>1097516.1113999896</v>
      </c>
      <c r="L9" s="8">
        <f t="shared" si="3"/>
        <v>84424.316261537664</v>
      </c>
      <c r="M9" s="62">
        <f t="shared" si="10"/>
        <v>2090214.4733999856</v>
      </c>
      <c r="N9" s="8">
        <f t="shared" si="4"/>
        <v>160785.72872307582</v>
      </c>
      <c r="O9" s="8">
        <f t="shared" si="5"/>
        <v>2884373.1629999876</v>
      </c>
      <c r="P9" s="8">
        <f t="shared" si="6"/>
        <v>221874.85869230673</v>
      </c>
    </row>
    <row r="10" spans="1:16" x14ac:dyDescent="0.25">
      <c r="A10" s="75">
        <v>7</v>
      </c>
      <c r="B10" s="2" t="s">
        <v>173</v>
      </c>
      <c r="C10" s="2" t="s">
        <v>23</v>
      </c>
      <c r="D10" s="8">
        <f>SUMIFS('Dealer Wise'!E$4:E$124,'Dealer Wise'!$D$4:$D$124,'Zone Wise'!$C10)</f>
        <v>32360405.082500003</v>
      </c>
      <c r="E10" s="8">
        <f>SUMIFS('Dealer Wise'!F$4:F$124,'Dealer Wise'!$D$4:$D$124,'Zone Wise'!$C10)</f>
        <v>27741536.028099999</v>
      </c>
      <c r="F10" s="9">
        <f t="shared" si="0"/>
        <v>0.85726788516322328</v>
      </c>
      <c r="G10" s="50">
        <f t="shared" si="7"/>
        <v>-1853211.9620999955</v>
      </c>
      <c r="H10" s="8">
        <f t="shared" si="1"/>
        <v>-142554.76631538427</v>
      </c>
      <c r="I10" s="50">
        <f t="shared" si="8"/>
        <v>88412.342850003392</v>
      </c>
      <c r="J10" s="8">
        <f t="shared" si="2"/>
        <v>6800.9494500002611</v>
      </c>
      <c r="K10" s="8">
        <f t="shared" si="9"/>
        <v>1706432.5969750062</v>
      </c>
      <c r="L10" s="8">
        <f t="shared" si="3"/>
        <v>131264.04592115432</v>
      </c>
      <c r="M10" s="62">
        <f t="shared" si="10"/>
        <v>3324452.8511000015</v>
      </c>
      <c r="N10" s="8">
        <f t="shared" si="4"/>
        <v>255727.14239230781</v>
      </c>
      <c r="O10" s="8">
        <f t="shared" si="5"/>
        <v>4618869.0544000044</v>
      </c>
      <c r="P10" s="8">
        <f t="shared" si="6"/>
        <v>355297.61956923112</v>
      </c>
    </row>
    <row r="11" spans="1:16" x14ac:dyDescent="0.25">
      <c r="A11" s="75">
        <v>8</v>
      </c>
      <c r="B11" s="2" t="s">
        <v>173</v>
      </c>
      <c r="C11" s="2" t="s">
        <v>20</v>
      </c>
      <c r="D11" s="8">
        <f>SUMIFS('Dealer Wise'!E$4:E$124,'Dealer Wise'!$D$4:$D$124,'Zone Wise'!$C11)</f>
        <v>23184225.4375</v>
      </c>
      <c r="E11" s="8">
        <f>SUMIFS('Dealer Wise'!F$4:F$124,'Dealer Wise'!$D$4:$D$124,'Zone Wise'!$C11)</f>
        <v>19040036.011700001</v>
      </c>
      <c r="F11" s="9">
        <f t="shared" si="0"/>
        <v>0.82124960624749366</v>
      </c>
      <c r="G11" s="50">
        <f t="shared" si="7"/>
        <v>-492655.66169999912</v>
      </c>
      <c r="H11" s="8">
        <f t="shared" si="1"/>
        <v>-37896.589361538397</v>
      </c>
      <c r="I11" s="50">
        <f t="shared" si="8"/>
        <v>898397.86454999819</v>
      </c>
      <c r="J11" s="8">
        <f t="shared" si="2"/>
        <v>69107.52804230756</v>
      </c>
      <c r="K11" s="8">
        <f t="shared" si="9"/>
        <v>2057609.1364249997</v>
      </c>
      <c r="L11" s="8">
        <f t="shared" si="3"/>
        <v>158277.62587884613</v>
      </c>
      <c r="M11" s="62">
        <f t="shared" si="10"/>
        <v>3216820.4082999974</v>
      </c>
      <c r="N11" s="8">
        <f t="shared" si="4"/>
        <v>247447.72371538443</v>
      </c>
      <c r="O11" s="8">
        <f t="shared" si="5"/>
        <v>4144189.4257999994</v>
      </c>
      <c r="P11" s="8">
        <f t="shared" si="6"/>
        <v>318783.80198461533</v>
      </c>
    </row>
    <row r="12" spans="1:16" x14ac:dyDescent="0.25">
      <c r="A12" s="75">
        <v>9</v>
      </c>
      <c r="B12" s="2" t="s">
        <v>173</v>
      </c>
      <c r="C12" s="2" t="s">
        <v>21</v>
      </c>
      <c r="D12" s="8">
        <f>SUMIFS('Dealer Wise'!E$4:E$124,'Dealer Wise'!$D$4:$D$124,'Zone Wise'!$C12)</f>
        <v>29772310.477499992</v>
      </c>
      <c r="E12" s="8">
        <f>SUMIFS('Dealer Wise'!F$4:F$124,'Dealer Wise'!$D$4:$D$124,'Zone Wise'!$C12)</f>
        <v>23909240.366800003</v>
      </c>
      <c r="F12" s="9">
        <f t="shared" si="0"/>
        <v>0.80306969742469525</v>
      </c>
      <c r="G12" s="50">
        <f t="shared" si="7"/>
        <v>-91391.984800007194</v>
      </c>
      <c r="H12" s="8">
        <f t="shared" si="1"/>
        <v>-7030.1526769236307</v>
      </c>
      <c r="I12" s="50">
        <f t="shared" si="8"/>
        <v>1694946.6438499913</v>
      </c>
      <c r="J12" s="8">
        <f t="shared" si="2"/>
        <v>130380.51106538394</v>
      </c>
      <c r="K12" s="8">
        <f t="shared" si="9"/>
        <v>3183562.1677249894</v>
      </c>
      <c r="L12" s="8">
        <f t="shared" si="3"/>
        <v>244889.39751730688</v>
      </c>
      <c r="M12" s="62">
        <f t="shared" si="10"/>
        <v>4672177.6915999874</v>
      </c>
      <c r="N12" s="8">
        <f t="shared" si="4"/>
        <v>359398.28396922979</v>
      </c>
      <c r="O12" s="8">
        <f t="shared" si="5"/>
        <v>5863070.1106999889</v>
      </c>
      <c r="P12" s="8">
        <f t="shared" si="6"/>
        <v>451005.39313076838</v>
      </c>
    </row>
    <row r="13" spans="1:16" x14ac:dyDescent="0.25">
      <c r="A13" s="75">
        <v>10</v>
      </c>
      <c r="B13" s="2" t="s">
        <v>173</v>
      </c>
      <c r="C13" s="2" t="s">
        <v>22</v>
      </c>
      <c r="D13" s="8">
        <f>SUMIFS('Dealer Wise'!E$4:E$124,'Dealer Wise'!$D$4:$D$124,'Zone Wise'!$C13)</f>
        <v>16421957.477499999</v>
      </c>
      <c r="E13" s="8">
        <f>SUMIFS('Dealer Wise'!F$4:F$124,'Dealer Wise'!$D$4:$D$124,'Zone Wise'!$C13)</f>
        <v>15248523.818700001</v>
      </c>
      <c r="F13" s="9">
        <f t="shared" si="0"/>
        <v>0.92854483636267238</v>
      </c>
      <c r="G13" s="50">
        <f t="shared" si="7"/>
        <v>-2110957.8366999999</v>
      </c>
      <c r="H13" s="8">
        <f t="shared" si="1"/>
        <v>-162381.37205384613</v>
      </c>
      <c r="I13" s="50">
        <f t="shared" si="8"/>
        <v>-1125640.3880500011</v>
      </c>
      <c r="J13" s="8">
        <f t="shared" si="2"/>
        <v>-86587.722157692391</v>
      </c>
      <c r="K13" s="8">
        <f t="shared" si="9"/>
        <v>-304542.51417500153</v>
      </c>
      <c r="L13" s="8">
        <f t="shared" si="3"/>
        <v>-23426.347244230888</v>
      </c>
      <c r="M13" s="62">
        <f t="shared" si="10"/>
        <v>516555.35969999805</v>
      </c>
      <c r="N13" s="8">
        <f t="shared" si="4"/>
        <v>39735.027669230622</v>
      </c>
      <c r="O13" s="8">
        <f t="shared" si="5"/>
        <v>1173433.6587999985</v>
      </c>
      <c r="P13" s="8">
        <f t="shared" si="6"/>
        <v>90264.127599999876</v>
      </c>
    </row>
    <row r="14" spans="1:16" x14ac:dyDescent="0.25">
      <c r="A14" s="75">
        <v>11</v>
      </c>
      <c r="B14" s="2" t="s">
        <v>26</v>
      </c>
      <c r="C14" s="2" t="s">
        <v>28</v>
      </c>
      <c r="D14" s="8">
        <f>SUMIFS('Dealer Wise'!E$4:E$124,'Dealer Wise'!$D$4:$D$124,'Zone Wise'!$C14)</f>
        <v>20147530.234999999</v>
      </c>
      <c r="E14" s="8">
        <f>SUMIFS('Dealer Wise'!F$4:F$124,'Dealer Wise'!$D$4:$D$124,'Zone Wise'!$C14)</f>
        <v>20411148.523400001</v>
      </c>
      <c r="F14" s="9">
        <f t="shared" si="0"/>
        <v>1.013084397210237</v>
      </c>
      <c r="G14" s="50">
        <f t="shared" si="7"/>
        <v>-4293124.3354000002</v>
      </c>
      <c r="H14" s="8">
        <f t="shared" si="1"/>
        <v>-330240.33349230769</v>
      </c>
      <c r="I14" s="50">
        <f t="shared" si="8"/>
        <v>-3084272.5213000029</v>
      </c>
      <c r="J14" s="8">
        <f t="shared" si="2"/>
        <v>-237251.73240769253</v>
      </c>
      <c r="K14" s="8">
        <f t="shared" si="9"/>
        <v>-2076896.0095500015</v>
      </c>
      <c r="L14" s="8">
        <f t="shared" si="3"/>
        <v>-159761.23150384627</v>
      </c>
      <c r="M14" s="62">
        <f t="shared" si="10"/>
        <v>-1069519.4978000037</v>
      </c>
      <c r="N14" s="8">
        <f t="shared" si="4"/>
        <v>-82270.730600000286</v>
      </c>
      <c r="O14" s="8">
        <f t="shared" si="5"/>
        <v>-263618.28840000182</v>
      </c>
      <c r="P14" s="8">
        <f t="shared" si="6"/>
        <v>-20278.329876923217</v>
      </c>
    </row>
    <row r="15" spans="1:16" x14ac:dyDescent="0.25">
      <c r="A15" s="75">
        <v>12</v>
      </c>
      <c r="B15" s="2" t="s">
        <v>26</v>
      </c>
      <c r="C15" s="2" t="s">
        <v>31</v>
      </c>
      <c r="D15" s="8">
        <f>SUMIFS('Dealer Wise'!E$4:E$124,'Dealer Wise'!$D$4:$D$124,'Zone Wise'!$C15)</f>
        <v>24518113.522500008</v>
      </c>
      <c r="E15" s="8">
        <f>SUMIFS('Dealer Wise'!F$4:F$124,'Dealer Wise'!$D$4:$D$124,'Zone Wise'!$C15)</f>
        <v>24552382.902300008</v>
      </c>
      <c r="F15" s="9">
        <f t="shared" si="0"/>
        <v>1.0013977168255033</v>
      </c>
      <c r="G15" s="50">
        <f t="shared" si="7"/>
        <v>-4937892.0843000002</v>
      </c>
      <c r="H15" s="8">
        <f t="shared" si="1"/>
        <v>-379837.85263846157</v>
      </c>
      <c r="I15" s="50">
        <f t="shared" si="8"/>
        <v>-3466805.2729500011</v>
      </c>
      <c r="J15" s="8">
        <f t="shared" si="2"/>
        <v>-266677.32868846162</v>
      </c>
      <c r="K15" s="8">
        <f t="shared" si="9"/>
        <v>-2240899.5968249999</v>
      </c>
      <c r="L15" s="8">
        <f t="shared" si="3"/>
        <v>-172376.89206346154</v>
      </c>
      <c r="M15" s="62">
        <f t="shared" si="10"/>
        <v>-1014993.9206999987</v>
      </c>
      <c r="N15" s="8">
        <f t="shared" si="4"/>
        <v>-78076.455438461446</v>
      </c>
      <c r="O15" s="8">
        <f t="shared" si="5"/>
        <v>-34269.379799999297</v>
      </c>
      <c r="P15" s="8">
        <f t="shared" si="6"/>
        <v>-2636.1061384614845</v>
      </c>
    </row>
    <row r="16" spans="1:16" x14ac:dyDescent="0.25">
      <c r="A16" s="75">
        <v>13</v>
      </c>
      <c r="B16" s="2" t="s">
        <v>26</v>
      </c>
      <c r="C16" s="2" t="s">
        <v>33</v>
      </c>
      <c r="D16" s="8">
        <f>SUMIFS('Dealer Wise'!E$4:E$124,'Dealer Wise'!$D$4:$D$124,'Zone Wise'!$C16)</f>
        <v>24534221.565000005</v>
      </c>
      <c r="E16" s="8">
        <f>SUMIFS('Dealer Wise'!F$4:F$124,'Dealer Wise'!$D$4:$D$124,'Zone Wise'!$C16)</f>
        <v>22435447.986800004</v>
      </c>
      <c r="F16" s="9">
        <f t="shared" si="0"/>
        <v>0.91445526108747355</v>
      </c>
      <c r="G16" s="50">
        <f t="shared" si="7"/>
        <v>-2808070.7347999997</v>
      </c>
      <c r="H16" s="8">
        <f t="shared" si="1"/>
        <v>-216005.44113846152</v>
      </c>
      <c r="I16" s="50">
        <f t="shared" si="8"/>
        <v>-1336017.4408999979</v>
      </c>
      <c r="J16" s="8">
        <f t="shared" si="2"/>
        <v>-102770.57237692292</v>
      </c>
      <c r="K16" s="8">
        <f t="shared" si="9"/>
        <v>-109306.36264999956</v>
      </c>
      <c r="L16" s="8">
        <f t="shared" si="3"/>
        <v>-8408.1817423076591</v>
      </c>
      <c r="M16" s="62">
        <f t="shared" si="10"/>
        <v>1117404.7155999988</v>
      </c>
      <c r="N16" s="8">
        <f t="shared" si="4"/>
        <v>85954.208892307608</v>
      </c>
      <c r="O16" s="8">
        <f t="shared" si="5"/>
        <v>2098773.5782000013</v>
      </c>
      <c r="P16" s="8">
        <f t="shared" si="6"/>
        <v>161444.12140000009</v>
      </c>
    </row>
    <row r="17" spans="1:16" x14ac:dyDescent="0.25">
      <c r="A17" s="75">
        <v>14</v>
      </c>
      <c r="B17" s="2" t="s">
        <v>26</v>
      </c>
      <c r="C17" s="2" t="s">
        <v>35</v>
      </c>
      <c r="D17" s="8">
        <f>SUMIFS('Dealer Wise'!E$4:E$124,'Dealer Wise'!$D$4:$D$124,'Zone Wise'!$C17)</f>
        <v>22877599.625</v>
      </c>
      <c r="E17" s="8">
        <f>SUMIFS('Dealer Wise'!F$4:F$124,'Dealer Wise'!$D$4:$D$124,'Zone Wise'!$C17)</f>
        <v>21462184.823199999</v>
      </c>
      <c r="F17" s="9">
        <f t="shared" si="0"/>
        <v>0.93813097418431624</v>
      </c>
      <c r="G17" s="50">
        <f t="shared" si="7"/>
        <v>-3160105.1231999993</v>
      </c>
      <c r="H17" s="8">
        <f t="shared" si="1"/>
        <v>-243085.00947692303</v>
      </c>
      <c r="I17" s="50">
        <f t="shared" si="8"/>
        <v>-1787449.1457000002</v>
      </c>
      <c r="J17" s="8">
        <f t="shared" si="2"/>
        <v>-137496.08813076926</v>
      </c>
      <c r="K17" s="8">
        <f t="shared" si="9"/>
        <v>-643569.16444999725</v>
      </c>
      <c r="L17" s="8">
        <f t="shared" si="3"/>
        <v>-49505.320342307481</v>
      </c>
      <c r="M17" s="62">
        <f t="shared" si="10"/>
        <v>500310.81680000201</v>
      </c>
      <c r="N17" s="8">
        <f t="shared" si="4"/>
        <v>38485.447446154001</v>
      </c>
      <c r="O17" s="8">
        <f t="shared" si="5"/>
        <v>1415414.8018000014</v>
      </c>
      <c r="P17" s="8">
        <f t="shared" si="6"/>
        <v>108878.06167692319</v>
      </c>
    </row>
    <row r="18" spans="1:16" x14ac:dyDescent="0.25">
      <c r="A18" s="75">
        <v>15</v>
      </c>
      <c r="B18" s="2" t="s">
        <v>26</v>
      </c>
      <c r="C18" s="2" t="s">
        <v>37</v>
      </c>
      <c r="D18" s="8">
        <f>SUMIFS('Dealer Wise'!E$4:E$124,'Dealer Wise'!$D$4:$D$124,'Zone Wise'!$C18)</f>
        <v>40678932.587499999</v>
      </c>
      <c r="E18" s="8">
        <f>SUMIFS('Dealer Wise'!F$4:F$124,'Dealer Wise'!$D$4:$D$124,'Zone Wise'!$C18)</f>
        <v>42269175.587899998</v>
      </c>
      <c r="F18" s="9">
        <f t="shared" si="0"/>
        <v>1.0390925449427515</v>
      </c>
      <c r="G18" s="50">
        <f t="shared" si="7"/>
        <v>-9726029.5178999975</v>
      </c>
      <c r="H18" s="8">
        <f t="shared" si="1"/>
        <v>-748156.11676153832</v>
      </c>
      <c r="I18" s="50">
        <f t="shared" si="8"/>
        <v>-7285293.5626500025</v>
      </c>
      <c r="J18" s="8">
        <f t="shared" si="2"/>
        <v>-560407.19712692325</v>
      </c>
      <c r="K18" s="8">
        <f t="shared" si="9"/>
        <v>-5251346.9332749993</v>
      </c>
      <c r="L18" s="8">
        <f t="shared" si="3"/>
        <v>-403949.76409807685</v>
      </c>
      <c r="M18" s="62">
        <f t="shared" si="10"/>
        <v>-3217400.3039000034</v>
      </c>
      <c r="N18" s="8">
        <f t="shared" si="4"/>
        <v>-247492.33106923103</v>
      </c>
      <c r="O18" s="8">
        <f t="shared" si="5"/>
        <v>-1590243.0003999993</v>
      </c>
      <c r="P18" s="8">
        <f t="shared" si="6"/>
        <v>-122326.38464615379</v>
      </c>
    </row>
    <row r="19" spans="1:16" x14ac:dyDescent="0.25">
      <c r="A19" s="75">
        <v>16</v>
      </c>
      <c r="B19" s="2" t="s">
        <v>41</v>
      </c>
      <c r="C19" s="2" t="s">
        <v>42</v>
      </c>
      <c r="D19" s="8">
        <f>SUMIFS('Dealer Wise'!E$4:E$124,'Dealer Wise'!$D$4:$D$124,'Zone Wise'!$C19)</f>
        <v>22386666.695</v>
      </c>
      <c r="E19" s="8">
        <f>SUMIFS('Dealer Wise'!F$4:F$124,'Dealer Wise'!$D$4:$D$124,'Zone Wise'!$C19)</f>
        <v>20442787.876399998</v>
      </c>
      <c r="F19" s="9">
        <f t="shared" si="0"/>
        <v>0.91316800999971282</v>
      </c>
      <c r="G19" s="50">
        <f t="shared" si="7"/>
        <v>-2533454.5203999951</v>
      </c>
      <c r="H19" s="8">
        <f t="shared" si="1"/>
        <v>-194881.11695384578</v>
      </c>
      <c r="I19" s="50">
        <f t="shared" si="8"/>
        <v>-1190254.5186999962</v>
      </c>
      <c r="J19" s="8">
        <f t="shared" si="2"/>
        <v>-91558.039899999712</v>
      </c>
      <c r="K19" s="8">
        <f t="shared" si="9"/>
        <v>-70921.183949995786</v>
      </c>
      <c r="L19" s="8">
        <f t="shared" si="3"/>
        <v>-5455.4756884612143</v>
      </c>
      <c r="M19" s="62">
        <f t="shared" si="10"/>
        <v>1048412.1508000009</v>
      </c>
      <c r="N19" s="8">
        <f t="shared" si="4"/>
        <v>80647.088523076993</v>
      </c>
      <c r="O19" s="8">
        <f t="shared" si="5"/>
        <v>1943878.8186000027</v>
      </c>
      <c r="P19" s="8">
        <f t="shared" si="6"/>
        <v>149529.1398923079</v>
      </c>
    </row>
    <row r="20" spans="1:16" x14ac:dyDescent="0.25">
      <c r="A20" s="75">
        <v>17</v>
      </c>
      <c r="B20" s="2" t="s">
        <v>41</v>
      </c>
      <c r="C20" s="2" t="s">
        <v>44</v>
      </c>
      <c r="D20" s="8">
        <f>SUMIFS('Dealer Wise'!E$4:E$124,'Dealer Wise'!$D$4:$D$124,'Zone Wise'!$C20)</f>
        <v>14207253.387500001</v>
      </c>
      <c r="E20" s="8">
        <f>SUMIFS('Dealer Wise'!F$4:F$124,'Dealer Wise'!$D$4:$D$124,'Zone Wise'!$C20)</f>
        <v>7193939.2826000005</v>
      </c>
      <c r="F20" s="9">
        <f t="shared" si="0"/>
        <v>0.50635679440541692</v>
      </c>
      <c r="G20" s="50">
        <f t="shared" si="7"/>
        <v>4171863.4274000004</v>
      </c>
      <c r="H20" s="8">
        <f t="shared" si="1"/>
        <v>320912.5713384616</v>
      </c>
      <c r="I20" s="50">
        <f t="shared" si="8"/>
        <v>5024298.6306500006</v>
      </c>
      <c r="J20" s="8">
        <f t="shared" si="2"/>
        <v>386484.51005000004</v>
      </c>
      <c r="K20" s="8">
        <f t="shared" si="9"/>
        <v>5734661.3000250012</v>
      </c>
      <c r="L20" s="8">
        <f t="shared" si="3"/>
        <v>441127.79230961547</v>
      </c>
      <c r="M20" s="62">
        <f t="shared" si="10"/>
        <v>6445023.9693999998</v>
      </c>
      <c r="N20" s="8">
        <f t="shared" si="4"/>
        <v>495771.07456923078</v>
      </c>
      <c r="O20" s="8">
        <f t="shared" si="5"/>
        <v>7013314.1049000006</v>
      </c>
      <c r="P20" s="8">
        <f t="shared" si="6"/>
        <v>539485.70037692308</v>
      </c>
    </row>
    <row r="21" spans="1:16" x14ac:dyDescent="0.25">
      <c r="A21" s="75">
        <v>18</v>
      </c>
      <c r="B21" s="2" t="s">
        <v>41</v>
      </c>
      <c r="C21" s="2" t="s">
        <v>46</v>
      </c>
      <c r="D21" s="8">
        <f>SUMIFS('Dealer Wise'!E$4:E$124,'Dealer Wise'!$D$4:$D$124,'Zone Wise'!$C21)</f>
        <v>15734218.320000002</v>
      </c>
      <c r="E21" s="8">
        <f>SUMIFS('Dealer Wise'!F$4:F$124,'Dealer Wise'!$D$4:$D$124,'Zone Wise'!$C21)</f>
        <v>13612274.521300001</v>
      </c>
      <c r="F21" s="9">
        <f t="shared" si="0"/>
        <v>0.86513827661824383</v>
      </c>
      <c r="G21" s="50">
        <f t="shared" si="7"/>
        <v>-1024899.8652999979</v>
      </c>
      <c r="H21" s="8">
        <f t="shared" si="1"/>
        <v>-78838.451176922914</v>
      </c>
      <c r="I21" s="50">
        <f t="shared" si="8"/>
        <v>-80846.766099998727</v>
      </c>
      <c r="J21" s="8">
        <f t="shared" si="2"/>
        <v>-6218.9820076922097</v>
      </c>
      <c r="K21" s="8">
        <f t="shared" si="9"/>
        <v>705864.14990000054</v>
      </c>
      <c r="L21" s="8">
        <f t="shared" si="3"/>
        <v>54297.242300000042</v>
      </c>
      <c r="M21" s="62">
        <f t="shared" si="10"/>
        <v>1492575.0658999998</v>
      </c>
      <c r="N21" s="8">
        <f t="shared" si="4"/>
        <v>114813.46660769229</v>
      </c>
      <c r="O21" s="8">
        <f t="shared" si="5"/>
        <v>2121943.7987000011</v>
      </c>
      <c r="P21" s="8">
        <f t="shared" si="6"/>
        <v>163226.44605384624</v>
      </c>
    </row>
    <row r="22" spans="1:16" x14ac:dyDescent="0.25">
      <c r="A22" s="75">
        <v>19</v>
      </c>
      <c r="B22" s="2" t="s">
        <v>41</v>
      </c>
      <c r="C22" s="2" t="s">
        <v>51</v>
      </c>
      <c r="D22" s="8">
        <f>SUMIFS('Dealer Wise'!E$4:E$124,'Dealer Wise'!$D$4:$D$124,'Zone Wise'!$C22)</f>
        <v>11256993.005000001</v>
      </c>
      <c r="E22" s="8">
        <f>SUMIFS('Dealer Wise'!F$4:F$124,'Dealer Wise'!$D$4:$D$124,'Zone Wise'!$C22)</f>
        <v>9206764.3725000005</v>
      </c>
      <c r="F22" s="9">
        <f t="shared" si="0"/>
        <v>0.81787066656349938</v>
      </c>
      <c r="G22" s="50">
        <f t="shared" si="7"/>
        <v>-201169.96849999949</v>
      </c>
      <c r="H22" s="8">
        <f t="shared" si="1"/>
        <v>-15474.612961538423</v>
      </c>
      <c r="I22" s="50">
        <f t="shared" si="8"/>
        <v>474249.61180000007</v>
      </c>
      <c r="J22" s="8">
        <f t="shared" si="2"/>
        <v>36480.739369230774</v>
      </c>
      <c r="K22" s="8">
        <f t="shared" si="9"/>
        <v>1037099.262050001</v>
      </c>
      <c r="L22" s="8">
        <f t="shared" si="3"/>
        <v>79776.866311538528</v>
      </c>
      <c r="M22" s="62">
        <f t="shared" si="10"/>
        <v>1599948.9123</v>
      </c>
      <c r="N22" s="8">
        <f t="shared" si="4"/>
        <v>123072.99325384616</v>
      </c>
      <c r="O22" s="8">
        <f t="shared" si="5"/>
        <v>2050228.6325000003</v>
      </c>
      <c r="P22" s="8">
        <f t="shared" si="6"/>
        <v>157709.89480769233</v>
      </c>
    </row>
    <row r="23" spans="1:16" x14ac:dyDescent="0.25">
      <c r="A23" s="75">
        <v>20</v>
      </c>
      <c r="B23" s="2" t="s">
        <v>41</v>
      </c>
      <c r="C23" s="2" t="s">
        <v>49</v>
      </c>
      <c r="D23" s="8">
        <f>SUMIFS('Dealer Wise'!E$4:E$124,'Dealer Wise'!$D$4:$D$124,'Zone Wise'!$C23)</f>
        <v>12008638.130000001</v>
      </c>
      <c r="E23" s="8">
        <f>SUMIFS('Dealer Wise'!F$4:F$124,'Dealer Wise'!$D$4:$D$124,'Zone Wise'!$C23)</f>
        <v>9636097.4590999968</v>
      </c>
      <c r="F23" s="9">
        <f t="shared" si="0"/>
        <v>0.80243049667947619</v>
      </c>
      <c r="G23" s="50">
        <f t="shared" si="7"/>
        <v>-29186.955099996179</v>
      </c>
      <c r="H23" s="8">
        <f t="shared" si="1"/>
        <v>-2245.1503923073983</v>
      </c>
      <c r="I23" s="50">
        <f t="shared" si="8"/>
        <v>691331.33270000294</v>
      </c>
      <c r="J23" s="8">
        <f t="shared" si="2"/>
        <v>53179.333284615612</v>
      </c>
      <c r="K23" s="8">
        <f t="shared" si="9"/>
        <v>1291763.2392000034</v>
      </c>
      <c r="L23" s="8">
        <f t="shared" si="3"/>
        <v>99366.403015384887</v>
      </c>
      <c r="M23" s="62">
        <f t="shared" si="10"/>
        <v>1892195.145700004</v>
      </c>
      <c r="N23" s="8">
        <f t="shared" si="4"/>
        <v>145553.47274615415</v>
      </c>
      <c r="O23" s="8">
        <f t="shared" si="5"/>
        <v>2372540.670900004</v>
      </c>
      <c r="P23" s="8">
        <f t="shared" si="6"/>
        <v>182503.12853076955</v>
      </c>
    </row>
    <row r="24" spans="1:16" x14ac:dyDescent="0.25">
      <c r="A24" s="75">
        <v>21</v>
      </c>
      <c r="B24" s="2" t="s">
        <v>41</v>
      </c>
      <c r="C24" s="2" t="s">
        <v>54</v>
      </c>
      <c r="D24" s="8">
        <f>SUMIFS('Dealer Wise'!E$4:E$124,'Dealer Wise'!$D$4:$D$124,'Zone Wise'!$C24)</f>
        <v>20632798.109999999</v>
      </c>
      <c r="E24" s="8">
        <f>SUMIFS('Dealer Wise'!F$4:F$124,'Dealer Wise'!$D$4:$D$124,'Zone Wise'!$C24)</f>
        <v>19610046.511300001</v>
      </c>
      <c r="F24" s="9">
        <f t="shared" si="0"/>
        <v>0.95043078533278014</v>
      </c>
      <c r="G24" s="50">
        <f t="shared" si="7"/>
        <v>-3103808.0233000014</v>
      </c>
      <c r="H24" s="8">
        <f t="shared" si="1"/>
        <v>-238754.46333076933</v>
      </c>
      <c r="I24" s="50">
        <f t="shared" si="8"/>
        <v>-1865840.1367000006</v>
      </c>
      <c r="J24" s="8">
        <f t="shared" si="2"/>
        <v>-143526.16436153851</v>
      </c>
      <c r="K24" s="8">
        <f t="shared" si="9"/>
        <v>-834200.23120000213</v>
      </c>
      <c r="L24" s="8">
        <f t="shared" si="3"/>
        <v>-64169.248553846315</v>
      </c>
      <c r="M24" s="62">
        <f t="shared" si="10"/>
        <v>197439.67429999635</v>
      </c>
      <c r="N24" s="8">
        <f t="shared" si="4"/>
        <v>15187.667253845873</v>
      </c>
      <c r="O24" s="8">
        <f t="shared" si="5"/>
        <v>1022751.5986999981</v>
      </c>
      <c r="P24" s="8">
        <f t="shared" si="6"/>
        <v>78673.199899999861</v>
      </c>
    </row>
    <row r="25" spans="1:16" x14ac:dyDescent="0.25">
      <c r="A25" s="75">
        <v>22</v>
      </c>
      <c r="B25" s="2" t="s">
        <v>41</v>
      </c>
      <c r="C25" s="2" t="s">
        <v>56</v>
      </c>
      <c r="D25" s="8">
        <f>SUMIFS('Dealer Wise'!E$4:E$124,'Dealer Wise'!$D$4:$D$124,'Zone Wise'!$C25)</f>
        <v>24851472.384999998</v>
      </c>
      <c r="E25" s="8">
        <f>SUMIFS('Dealer Wise'!F$4:F$124,'Dealer Wise'!$D$4:$D$124,'Zone Wise'!$C25)</f>
        <v>25168655.5836</v>
      </c>
      <c r="F25" s="9">
        <f t="shared" si="0"/>
        <v>1.0127631551839742</v>
      </c>
      <c r="G25" s="50">
        <f t="shared" si="7"/>
        <v>-5287477.6755999997</v>
      </c>
      <c r="H25" s="8">
        <f t="shared" si="1"/>
        <v>-406729.05196923076</v>
      </c>
      <c r="I25" s="50">
        <f t="shared" si="8"/>
        <v>-3796389.3325000033</v>
      </c>
      <c r="J25" s="8">
        <f t="shared" si="2"/>
        <v>-292029.9486538464</v>
      </c>
      <c r="K25" s="8">
        <f t="shared" si="9"/>
        <v>-2553815.71325</v>
      </c>
      <c r="L25" s="8">
        <f t="shared" si="3"/>
        <v>-196447.36255769231</v>
      </c>
      <c r="M25" s="62">
        <f t="shared" si="10"/>
        <v>-1311242.0940000042</v>
      </c>
      <c r="N25" s="8">
        <f t="shared" si="4"/>
        <v>-100864.77646153879</v>
      </c>
      <c r="O25" s="8">
        <f t="shared" si="5"/>
        <v>-317183.19860000163</v>
      </c>
      <c r="P25" s="8">
        <f t="shared" si="6"/>
        <v>-24398.707584615509</v>
      </c>
    </row>
    <row r="26" spans="1:16" x14ac:dyDescent="0.25">
      <c r="A26" s="75">
        <v>23</v>
      </c>
      <c r="B26" s="2" t="s">
        <v>172</v>
      </c>
      <c r="C26" s="2" t="s">
        <v>61</v>
      </c>
      <c r="D26" s="8">
        <f>SUMIFS('Dealer Wise'!E$4:E$124,'Dealer Wise'!$D$4:$D$124,'Zone Wise'!$C26)</f>
        <v>25845221.289999995</v>
      </c>
      <c r="E26" s="8">
        <f>SUMIFS('Dealer Wise'!F$4:F$124,'Dealer Wise'!$D$4:$D$124,'Zone Wise'!$C26)</f>
        <v>24987667.281499997</v>
      </c>
      <c r="F26" s="9">
        <f t="shared" si="0"/>
        <v>0.96681962986976622</v>
      </c>
      <c r="G26" s="50">
        <f t="shared" si="7"/>
        <v>-4311490.249499999</v>
      </c>
      <c r="H26" s="8">
        <f t="shared" si="1"/>
        <v>-331653.09611538454</v>
      </c>
      <c r="I26" s="50">
        <f t="shared" si="8"/>
        <v>-2760776.9721000008</v>
      </c>
      <c r="J26" s="8">
        <f t="shared" si="2"/>
        <v>-212367.45939230776</v>
      </c>
      <c r="K26" s="8">
        <f t="shared" si="9"/>
        <v>-1468515.9076000005</v>
      </c>
      <c r="L26" s="8">
        <f t="shared" si="3"/>
        <v>-112962.76212307696</v>
      </c>
      <c r="M26" s="62">
        <f t="shared" si="10"/>
        <v>-176254.8431000039</v>
      </c>
      <c r="N26" s="8">
        <f t="shared" si="4"/>
        <v>-13558.064853846454</v>
      </c>
      <c r="O26" s="8">
        <f t="shared" si="5"/>
        <v>857554.0084999986</v>
      </c>
      <c r="P26" s="8">
        <f t="shared" si="6"/>
        <v>65965.692961538356</v>
      </c>
    </row>
    <row r="27" spans="1:16" x14ac:dyDescent="0.25">
      <c r="A27" s="75">
        <v>24</v>
      </c>
      <c r="B27" s="2" t="s">
        <v>172</v>
      </c>
      <c r="C27" s="2" t="s">
        <v>62</v>
      </c>
      <c r="D27" s="8">
        <f>SUMIFS('Dealer Wise'!E$4:E$124,'Dealer Wise'!$D$4:$D$124,'Zone Wise'!$C27)</f>
        <v>22499399.367499996</v>
      </c>
      <c r="E27" s="8">
        <f>SUMIFS('Dealer Wise'!F$4:F$124,'Dealer Wise'!$D$4:$D$124,'Zone Wise'!$C27)</f>
        <v>21621720.770300005</v>
      </c>
      <c r="F27" s="9">
        <f t="shared" si="0"/>
        <v>0.9609910210106416</v>
      </c>
      <c r="G27" s="50">
        <f t="shared" si="7"/>
        <v>-3622201.2763000056</v>
      </c>
      <c r="H27" s="8">
        <f t="shared" si="1"/>
        <v>-278630.86740769271</v>
      </c>
      <c r="I27" s="50">
        <f t="shared" si="8"/>
        <v>-2272237.3142500073</v>
      </c>
      <c r="J27" s="8">
        <f t="shared" si="2"/>
        <v>-174787.48571153902</v>
      </c>
      <c r="K27" s="8">
        <f t="shared" si="9"/>
        <v>-1147267.3458750062</v>
      </c>
      <c r="L27" s="8">
        <f t="shared" si="3"/>
        <v>-88251.334298077403</v>
      </c>
      <c r="M27" s="62">
        <f t="shared" si="10"/>
        <v>-22297.377500008792</v>
      </c>
      <c r="N27" s="8">
        <f t="shared" si="4"/>
        <v>-1715.1828846160608</v>
      </c>
      <c r="O27" s="8">
        <f t="shared" si="5"/>
        <v>877678.59719999135</v>
      </c>
      <c r="P27" s="8">
        <f t="shared" si="6"/>
        <v>67513.738246153182</v>
      </c>
    </row>
    <row r="28" spans="1:16" x14ac:dyDescent="0.25">
      <c r="A28" s="75">
        <v>25</v>
      </c>
      <c r="B28" s="2" t="s">
        <v>172</v>
      </c>
      <c r="C28" s="2" t="s">
        <v>60</v>
      </c>
      <c r="D28" s="8">
        <f>SUMIFS('Dealer Wise'!E$4:E$124,'Dealer Wise'!$D$4:$D$124,'Zone Wise'!$C28)</f>
        <v>19313688.817500003</v>
      </c>
      <c r="E28" s="8">
        <f>SUMIFS('Dealer Wise'!F$4:F$124,'Dealer Wise'!$D$4:$D$124,'Zone Wise'!$C28)</f>
        <v>17633302.304000001</v>
      </c>
      <c r="F28" s="9">
        <f t="shared" si="0"/>
        <v>0.9129950508482142</v>
      </c>
      <c r="G28" s="50">
        <f t="shared" si="7"/>
        <v>-2182351.2499999981</v>
      </c>
      <c r="H28" s="8">
        <f t="shared" si="1"/>
        <v>-167873.17307692295</v>
      </c>
      <c r="I28" s="50">
        <f t="shared" si="8"/>
        <v>-1023529.9209499992</v>
      </c>
      <c r="J28" s="8">
        <f t="shared" si="2"/>
        <v>-78733.070842307628</v>
      </c>
      <c r="K28" s="8">
        <f t="shared" si="9"/>
        <v>-57845.480074997991</v>
      </c>
      <c r="L28" s="8">
        <f t="shared" si="3"/>
        <v>-4449.6523134613835</v>
      </c>
      <c r="M28" s="62">
        <f t="shared" si="10"/>
        <v>907838.96079999954</v>
      </c>
      <c r="N28" s="8">
        <f t="shared" si="4"/>
        <v>69833.766215384574</v>
      </c>
      <c r="O28" s="8">
        <f t="shared" si="5"/>
        <v>1680386.5135000013</v>
      </c>
      <c r="P28" s="8">
        <f t="shared" si="6"/>
        <v>129260.50103846163</v>
      </c>
    </row>
    <row r="29" spans="1:16" x14ac:dyDescent="0.25">
      <c r="A29" s="75">
        <v>26</v>
      </c>
      <c r="B29" s="2" t="s">
        <v>172</v>
      </c>
      <c r="C29" s="2" t="s">
        <v>63</v>
      </c>
      <c r="D29" s="8">
        <f>SUMIFS('Dealer Wise'!E$4:E$124,'Dealer Wise'!$D$4:$D$124,'Zone Wise'!$C29)</f>
        <v>22190422.555</v>
      </c>
      <c r="E29" s="8">
        <f>SUMIFS('Dealer Wise'!F$4:F$124,'Dealer Wise'!$D$4:$D$124,'Zone Wise'!$C29)</f>
        <v>21618820.032600001</v>
      </c>
      <c r="F29" s="9">
        <f t="shared" si="0"/>
        <v>0.97424102578563998</v>
      </c>
      <c r="G29" s="50">
        <f t="shared" si="7"/>
        <v>-3866481.9886000007</v>
      </c>
      <c r="H29" s="8">
        <f t="shared" si="1"/>
        <v>-297421.69143076928</v>
      </c>
      <c r="I29" s="50">
        <f t="shared" si="8"/>
        <v>-2535056.6352999993</v>
      </c>
      <c r="J29" s="8">
        <f t="shared" si="2"/>
        <v>-195004.35656153841</v>
      </c>
      <c r="K29" s="8">
        <f t="shared" si="9"/>
        <v>-1425535.5075500011</v>
      </c>
      <c r="L29" s="8">
        <f t="shared" si="3"/>
        <v>-109656.57750384625</v>
      </c>
      <c r="M29" s="62">
        <f t="shared" si="10"/>
        <v>-316014.37980000302</v>
      </c>
      <c r="N29" s="8">
        <f t="shared" si="4"/>
        <v>-24308.79844615408</v>
      </c>
      <c r="O29" s="8">
        <f t="shared" si="5"/>
        <v>571602.5223999992</v>
      </c>
      <c r="P29" s="8">
        <f t="shared" si="6"/>
        <v>43969.424799999935</v>
      </c>
    </row>
    <row r="30" spans="1:16" x14ac:dyDescent="0.25">
      <c r="A30" s="75">
        <v>27</v>
      </c>
      <c r="B30" s="2" t="s">
        <v>172</v>
      </c>
      <c r="C30" s="2" t="s">
        <v>64</v>
      </c>
      <c r="D30" s="8">
        <f>SUMIFS('Dealer Wise'!E$4:E$124,'Dealer Wise'!$D$4:$D$124,'Zone Wise'!$C30)</f>
        <v>15681989.102499999</v>
      </c>
      <c r="E30" s="8">
        <f>SUMIFS('Dealer Wise'!F$4:F$124,'Dealer Wise'!$D$4:$D$124,'Zone Wise'!$C30)</f>
        <v>16167879.618500005</v>
      </c>
      <c r="F30" s="9">
        <f t="shared" si="0"/>
        <v>1.0309839850559868</v>
      </c>
      <c r="G30" s="50">
        <f t="shared" si="7"/>
        <v>-3622288.3365000058</v>
      </c>
      <c r="H30" s="8">
        <f t="shared" si="1"/>
        <v>-278637.56434615428</v>
      </c>
      <c r="I30" s="50">
        <f t="shared" si="8"/>
        <v>-2681368.9903500061</v>
      </c>
      <c r="J30" s="8">
        <f t="shared" si="2"/>
        <v>-206259.15310384662</v>
      </c>
      <c r="K30" s="8">
        <f t="shared" si="9"/>
        <v>-1897269.5352250058</v>
      </c>
      <c r="L30" s="8">
        <f t="shared" si="3"/>
        <v>-145943.81040192352</v>
      </c>
      <c r="M30" s="62">
        <f t="shared" si="10"/>
        <v>-1113170.0801000074</v>
      </c>
      <c r="N30" s="8">
        <f t="shared" si="4"/>
        <v>-85628.467700000561</v>
      </c>
      <c r="O30" s="8">
        <f t="shared" si="5"/>
        <v>-485890.51600000635</v>
      </c>
      <c r="P30" s="8">
        <f t="shared" si="6"/>
        <v>-37376.19353846203</v>
      </c>
    </row>
    <row r="31" spans="1:16" x14ac:dyDescent="0.25">
      <c r="A31" s="75">
        <v>28</v>
      </c>
      <c r="B31" s="2" t="s">
        <v>172</v>
      </c>
      <c r="C31" s="29" t="s">
        <v>178</v>
      </c>
      <c r="D31" s="8">
        <f>SUMIFS('Dealer Wise'!E$4:E$124,'Dealer Wise'!$D$4:$D$124,'Zone Wise'!$C31)</f>
        <v>15072570.107499996</v>
      </c>
      <c r="E31" s="8">
        <f>SUMIFS('Dealer Wise'!F$4:F$124,'Dealer Wise'!$D$4:$D$124,'Zone Wise'!$C31)</f>
        <v>13851417.314700004</v>
      </c>
      <c r="F31" s="9">
        <f t="shared" si="0"/>
        <v>0.91898178053971324</v>
      </c>
      <c r="G31" s="50">
        <f t="shared" si="7"/>
        <v>-1793361.2287000064</v>
      </c>
      <c r="H31" s="8">
        <f t="shared" si="1"/>
        <v>-137950.86374615433</v>
      </c>
      <c r="I31" s="50">
        <f t="shared" si="8"/>
        <v>-889007.02225000784</v>
      </c>
      <c r="J31" s="8">
        <f t="shared" si="2"/>
        <v>-68385.155557692909</v>
      </c>
      <c r="K31" s="8">
        <f t="shared" si="9"/>
        <v>-135378.51687500626</v>
      </c>
      <c r="L31" s="8">
        <f t="shared" si="3"/>
        <v>-10413.732067308174</v>
      </c>
      <c r="M31" s="62">
        <f t="shared" si="10"/>
        <v>618249.9884999916</v>
      </c>
      <c r="N31" s="8">
        <f t="shared" si="4"/>
        <v>47557.691423076278</v>
      </c>
      <c r="O31" s="8">
        <f t="shared" si="5"/>
        <v>1221152.7927999925</v>
      </c>
      <c r="P31" s="8">
        <f t="shared" si="6"/>
        <v>93934.830215384034</v>
      </c>
    </row>
    <row r="32" spans="1:16" x14ac:dyDescent="0.25">
      <c r="A32" s="75">
        <v>29</v>
      </c>
      <c r="B32" s="2" t="s">
        <v>66</v>
      </c>
      <c r="C32" s="29" t="s">
        <v>67</v>
      </c>
      <c r="D32" s="8">
        <f>SUMIFS('Dealer Wise'!E$4:E$124,'Dealer Wise'!$D$4:$D$124,'Zone Wise'!$C32)</f>
        <v>14029764.315000001</v>
      </c>
      <c r="E32" s="8">
        <f>SUMIFS('Dealer Wise'!F$4:F$124,'Dealer Wise'!$D$4:$D$124,'Zone Wise'!$C32)</f>
        <v>10072488.800499998</v>
      </c>
      <c r="F32" s="9">
        <f t="shared" si="0"/>
        <v>0.71793713524687941</v>
      </c>
      <c r="G32" s="50">
        <f t="shared" si="7"/>
        <v>1151322.6515000034</v>
      </c>
      <c r="H32" s="8">
        <f t="shared" si="1"/>
        <v>88563.28088461564</v>
      </c>
      <c r="I32" s="50">
        <f t="shared" si="8"/>
        <v>1993108.5104000028</v>
      </c>
      <c r="J32" s="8">
        <f t="shared" si="2"/>
        <v>153316.03926153868</v>
      </c>
      <c r="K32" s="8">
        <f t="shared" si="9"/>
        <v>2694596.7261500042</v>
      </c>
      <c r="L32" s="8">
        <f t="shared" si="3"/>
        <v>207276.67124230802</v>
      </c>
      <c r="M32" s="62">
        <f t="shared" si="10"/>
        <v>3396084.9419000018</v>
      </c>
      <c r="N32" s="8">
        <f t="shared" si="4"/>
        <v>261237.30322307706</v>
      </c>
      <c r="O32" s="8">
        <f t="shared" si="5"/>
        <v>3957275.5145000033</v>
      </c>
      <c r="P32" s="8">
        <f t="shared" si="6"/>
        <v>304405.80880769255</v>
      </c>
    </row>
    <row r="33" spans="1:16" x14ac:dyDescent="0.25">
      <c r="A33" s="75">
        <v>30</v>
      </c>
      <c r="B33" s="2" t="s">
        <v>66</v>
      </c>
      <c r="C33" s="2" t="s">
        <v>71</v>
      </c>
      <c r="D33" s="8">
        <f>SUMIFS('Dealer Wise'!E$4:E$124,'Dealer Wise'!$D$4:$D$124,'Zone Wise'!$C33)</f>
        <v>41656612.210000001</v>
      </c>
      <c r="E33" s="8">
        <f>SUMIFS('Dealer Wise'!F$4:F$124,'Dealer Wise'!$D$4:$D$124,'Zone Wise'!$C33)</f>
        <v>41841048.770099998</v>
      </c>
      <c r="F33" s="9">
        <f t="shared" si="0"/>
        <v>1.0044275458400269</v>
      </c>
      <c r="G33" s="50">
        <f t="shared" si="7"/>
        <v>-8515759.0020999946</v>
      </c>
      <c r="H33" s="8">
        <f t="shared" si="1"/>
        <v>-655058.38477692264</v>
      </c>
      <c r="I33" s="50">
        <f t="shared" si="8"/>
        <v>-6016362.2694999948</v>
      </c>
      <c r="J33" s="8">
        <f t="shared" si="2"/>
        <v>-462797.09765384573</v>
      </c>
      <c r="K33" s="8">
        <f t="shared" si="9"/>
        <v>-3933531.6589999944</v>
      </c>
      <c r="L33" s="8">
        <f t="shared" si="3"/>
        <v>-302579.35838461493</v>
      </c>
      <c r="M33" s="62">
        <f t="shared" si="10"/>
        <v>-1850701.0485000014</v>
      </c>
      <c r="N33" s="8">
        <f t="shared" si="4"/>
        <v>-142361.61911538473</v>
      </c>
      <c r="O33" s="8">
        <f t="shared" si="5"/>
        <v>-184436.56009999663</v>
      </c>
      <c r="P33" s="8">
        <f t="shared" si="6"/>
        <v>-14187.42769999974</v>
      </c>
    </row>
    <row r="34" spans="1:16" x14ac:dyDescent="0.25">
      <c r="A34" s="75">
        <v>31</v>
      </c>
      <c r="B34" s="2" t="s">
        <v>66</v>
      </c>
      <c r="C34" s="2" t="s">
        <v>75</v>
      </c>
      <c r="D34" s="8">
        <f>SUMIFS('Dealer Wise'!E$4:E$124,'Dealer Wise'!$D$4:$D$124,'Zone Wise'!$C34)</f>
        <v>25200450.934999999</v>
      </c>
      <c r="E34" s="8">
        <f>SUMIFS('Dealer Wise'!F$4:F$124,'Dealer Wise'!$D$4:$D$124,'Zone Wise'!$C34)</f>
        <v>25041315.525000006</v>
      </c>
      <c r="F34" s="9">
        <f t="shared" si="0"/>
        <v>0.9936852157760806</v>
      </c>
      <c r="G34" s="50">
        <f t="shared" si="7"/>
        <v>-4880954.7770000063</v>
      </c>
      <c r="H34" s="8">
        <f t="shared" si="1"/>
        <v>-375458.05976923124</v>
      </c>
      <c r="I34" s="50">
        <f t="shared" si="8"/>
        <v>-3368927.7209000066</v>
      </c>
      <c r="J34" s="8">
        <f t="shared" si="2"/>
        <v>-259148.28622307742</v>
      </c>
      <c r="K34" s="8">
        <f t="shared" si="9"/>
        <v>-2108905.174150005</v>
      </c>
      <c r="L34" s="8">
        <f t="shared" si="3"/>
        <v>-162223.47493461578</v>
      </c>
      <c r="M34" s="62">
        <f t="shared" si="10"/>
        <v>-848882.6274000071</v>
      </c>
      <c r="N34" s="8">
        <f t="shared" si="4"/>
        <v>-65298.663646154389</v>
      </c>
      <c r="O34" s="8">
        <f t="shared" si="5"/>
        <v>159135.4099999927</v>
      </c>
      <c r="P34" s="8">
        <f t="shared" si="6"/>
        <v>12241.185384614822</v>
      </c>
    </row>
    <row r="35" spans="1:16" x14ac:dyDescent="0.25">
      <c r="A35" s="75">
        <v>32</v>
      </c>
      <c r="B35" s="2" t="s">
        <v>66</v>
      </c>
      <c r="C35" s="2" t="s">
        <v>66</v>
      </c>
      <c r="D35" s="8">
        <f>SUMIFS('Dealer Wise'!E$4:E$124,'Dealer Wise'!$D$4:$D$124,'Zone Wise'!$C35)</f>
        <v>19100254.399999999</v>
      </c>
      <c r="E35" s="8">
        <f>SUMIFS('Dealer Wise'!F$4:F$124,'Dealer Wise'!$D$4:$D$124,'Zone Wise'!$C35)</f>
        <v>9664461.8191999998</v>
      </c>
      <c r="F35" s="9">
        <f t="shared" ref="F35:F54" si="11">E35/D35</f>
        <v>0.50598602598717224</v>
      </c>
      <c r="G35" s="50">
        <f t="shared" si="7"/>
        <v>5615741.7007999998</v>
      </c>
      <c r="H35" s="8">
        <f t="shared" si="1"/>
        <v>431980.13083076919</v>
      </c>
      <c r="I35" s="50">
        <f t="shared" si="8"/>
        <v>6761756.9647999983</v>
      </c>
      <c r="J35" s="8">
        <f t="shared" si="2"/>
        <v>520135.15113846143</v>
      </c>
      <c r="K35" s="8">
        <f t="shared" si="9"/>
        <v>7716769.6848000009</v>
      </c>
      <c r="L35" s="8">
        <f t="shared" ref="L35:L53" si="12">K35/$P$2</f>
        <v>593597.66806153848</v>
      </c>
      <c r="M35" s="62">
        <f t="shared" si="10"/>
        <v>8671782.4047999997</v>
      </c>
      <c r="N35" s="8">
        <f t="shared" si="4"/>
        <v>667060.18498461531</v>
      </c>
      <c r="O35" s="8">
        <f t="shared" ref="O35:O53" si="13">D35-E35</f>
        <v>9435792.5807999987</v>
      </c>
      <c r="P35" s="8">
        <f t="shared" si="6"/>
        <v>725830.19852307683</v>
      </c>
    </row>
    <row r="36" spans="1:16" x14ac:dyDescent="0.25">
      <c r="A36" s="75">
        <v>33</v>
      </c>
      <c r="B36" s="2" t="s">
        <v>66</v>
      </c>
      <c r="C36" s="2" t="s">
        <v>138</v>
      </c>
      <c r="D36" s="8">
        <f>SUMIFS('Dealer Wise'!E$4:E$124,'Dealer Wise'!$D$4:$D$124,'Zone Wise'!$C36)</f>
        <v>14699504.07</v>
      </c>
      <c r="E36" s="8">
        <f>SUMIFS('Dealer Wise'!F$4:F$124,'Dealer Wise'!$D$4:$D$124,'Zone Wise'!$C36)</f>
        <v>14171210.955199998</v>
      </c>
      <c r="F36" s="9">
        <f t="shared" si="11"/>
        <v>0.96406048038870995</v>
      </c>
      <c r="G36" s="50">
        <f t="shared" si="7"/>
        <v>-2411607.6991999969</v>
      </c>
      <c r="H36" s="8">
        <f t="shared" ref="H36:H53" si="14">G36/$P$2</f>
        <v>-185508.28455384591</v>
      </c>
      <c r="I36" s="50">
        <f t="shared" si="8"/>
        <v>-1529637.4549999982</v>
      </c>
      <c r="J36" s="8">
        <f t="shared" ref="J36:J53" si="15">I36/$P$2</f>
        <v>-117664.41961538448</v>
      </c>
      <c r="K36" s="8">
        <f t="shared" si="9"/>
        <v>-794662.25149999745</v>
      </c>
      <c r="L36" s="8">
        <f t="shared" si="12"/>
        <v>-61127.865499999803</v>
      </c>
      <c r="M36" s="62">
        <f t="shared" si="10"/>
        <v>-59687.047999998555</v>
      </c>
      <c r="N36" s="8">
        <f t="shared" ref="N36:N53" si="16">M36/$P$2</f>
        <v>-4591.3113846152737</v>
      </c>
      <c r="O36" s="8">
        <f t="shared" si="13"/>
        <v>528293.11480000243</v>
      </c>
      <c r="P36" s="8">
        <f t="shared" ref="P36:P53" si="17">O36/$P$2</f>
        <v>40637.931907692495</v>
      </c>
    </row>
    <row r="37" spans="1:16" x14ac:dyDescent="0.25">
      <c r="A37" s="75">
        <v>34</v>
      </c>
      <c r="B37" s="2" t="s">
        <v>66</v>
      </c>
      <c r="C37" s="2" t="s">
        <v>82</v>
      </c>
      <c r="D37" s="8">
        <f>SUMIFS('Dealer Wise'!E$4:E$124,'Dealer Wise'!$D$4:$D$124,'Zone Wise'!$C37)</f>
        <v>27388414.585000001</v>
      </c>
      <c r="E37" s="8">
        <f>SUMIFS('Dealer Wise'!F$4:F$124,'Dealer Wise'!$D$4:$D$124,'Zone Wise'!$C37)</f>
        <v>28346214.571199998</v>
      </c>
      <c r="F37" s="9">
        <f t="shared" si="11"/>
        <v>1.0349709904977327</v>
      </c>
      <c r="G37" s="50">
        <f t="shared" si="7"/>
        <v>-6435482.9031999968</v>
      </c>
      <c r="H37" s="8">
        <f t="shared" si="14"/>
        <v>-495037.14639999974</v>
      </c>
      <c r="I37" s="50">
        <f t="shared" si="8"/>
        <v>-4792178.0280999988</v>
      </c>
      <c r="J37" s="8">
        <f t="shared" si="15"/>
        <v>-368629.07908461528</v>
      </c>
      <c r="K37" s="8">
        <f t="shared" si="9"/>
        <v>-3422757.2988499962</v>
      </c>
      <c r="L37" s="8">
        <f t="shared" si="12"/>
        <v>-263289.02298846125</v>
      </c>
      <c r="M37" s="62">
        <f t="shared" si="10"/>
        <v>-2053336.5695999973</v>
      </c>
      <c r="N37" s="8">
        <f t="shared" si="16"/>
        <v>-157948.96689230748</v>
      </c>
      <c r="O37" s="8">
        <f t="shared" si="13"/>
        <v>-957799.98619999737</v>
      </c>
      <c r="P37" s="8">
        <f t="shared" si="17"/>
        <v>-73676.922015384407</v>
      </c>
    </row>
    <row r="38" spans="1:16" x14ac:dyDescent="0.25">
      <c r="A38" s="75">
        <v>35</v>
      </c>
      <c r="B38" s="2" t="s">
        <v>66</v>
      </c>
      <c r="C38" s="2" t="s">
        <v>87</v>
      </c>
      <c r="D38" s="8">
        <f>SUMIFS('Dealer Wise'!E$4:E$124,'Dealer Wise'!$D$4:$D$124,'Zone Wise'!$C38)</f>
        <v>20270102.022499997</v>
      </c>
      <c r="E38" s="8">
        <f>SUMIFS('Dealer Wise'!F$4:F$124,'Dealer Wise'!$D$4:$D$124,'Zone Wise'!$C38)</f>
        <v>19501657.537699997</v>
      </c>
      <c r="F38" s="9">
        <f t="shared" si="11"/>
        <v>0.96208975741971992</v>
      </c>
      <c r="G38" s="50">
        <f t="shared" si="7"/>
        <v>-3285575.9196999986</v>
      </c>
      <c r="H38" s="8">
        <f t="shared" si="14"/>
        <v>-252736.60920769221</v>
      </c>
      <c r="I38" s="50">
        <f t="shared" si="8"/>
        <v>-2069369.7983499989</v>
      </c>
      <c r="J38" s="8">
        <f t="shared" si="15"/>
        <v>-159182.29218076915</v>
      </c>
      <c r="K38" s="8">
        <f t="shared" si="9"/>
        <v>-1055864.6972250007</v>
      </c>
      <c r="L38" s="8">
        <f t="shared" si="12"/>
        <v>-81220.361325000049</v>
      </c>
      <c r="M38" s="62">
        <f t="shared" si="10"/>
        <v>-42359.596100002527</v>
      </c>
      <c r="N38" s="8">
        <f t="shared" si="16"/>
        <v>-3258.4304692309638</v>
      </c>
      <c r="O38" s="8">
        <f t="shared" si="13"/>
        <v>768444.48479999974</v>
      </c>
      <c r="P38" s="8">
        <f t="shared" si="17"/>
        <v>59111.114215384594</v>
      </c>
    </row>
    <row r="39" spans="1:16" x14ac:dyDescent="0.25">
      <c r="A39" s="75">
        <v>36</v>
      </c>
      <c r="B39" s="2" t="s">
        <v>90</v>
      </c>
      <c r="C39" s="2" t="s">
        <v>105</v>
      </c>
      <c r="D39" s="8">
        <f>SUMIFS('Dealer Wise'!E$4:E$124,'Dealer Wise'!$D$4:$D$124,'Zone Wise'!$C39)</f>
        <v>22004420.752500001</v>
      </c>
      <c r="E39" s="8">
        <f>SUMIFS('Dealer Wise'!F$4:F$124,'Dealer Wise'!$D$4:$D$124,'Zone Wise'!$C39)</f>
        <v>24355223.474999994</v>
      </c>
      <c r="F39" s="9">
        <f t="shared" si="11"/>
        <v>1.1068332017889138</v>
      </c>
      <c r="G39" s="50">
        <f t="shared" si="7"/>
        <v>-6751686.8729999922</v>
      </c>
      <c r="H39" s="8">
        <f t="shared" si="14"/>
        <v>-519360.52869230707</v>
      </c>
      <c r="I39" s="50">
        <f t="shared" si="8"/>
        <v>-5431421.6278499924</v>
      </c>
      <c r="J39" s="8">
        <f t="shared" si="15"/>
        <v>-417801.66368076863</v>
      </c>
      <c r="K39" s="8">
        <f t="shared" si="9"/>
        <v>-4331200.5902249925</v>
      </c>
      <c r="L39" s="8">
        <f t="shared" si="12"/>
        <v>-333169.27617115329</v>
      </c>
      <c r="M39" s="62">
        <f t="shared" si="10"/>
        <v>-3230979.5525999926</v>
      </c>
      <c r="N39" s="8">
        <f t="shared" si="16"/>
        <v>-248536.8886615379</v>
      </c>
      <c r="O39" s="8">
        <f t="shared" si="13"/>
        <v>-2350802.7224999927</v>
      </c>
      <c r="P39" s="8">
        <f t="shared" si="17"/>
        <v>-180830.97865384558</v>
      </c>
    </row>
    <row r="40" spans="1:16" x14ac:dyDescent="0.25">
      <c r="A40" s="75">
        <v>37</v>
      </c>
      <c r="B40" s="2" t="s">
        <v>90</v>
      </c>
      <c r="C40" s="2" t="s">
        <v>91</v>
      </c>
      <c r="D40" s="8">
        <f>SUMIFS('Dealer Wise'!E$4:E$124,'Dealer Wise'!$D$4:$D$124,'Zone Wise'!$C40)</f>
        <v>17278575.712500002</v>
      </c>
      <c r="E40" s="8">
        <f>SUMIFS('Dealer Wise'!F$4:F$124,'Dealer Wise'!$D$4:$D$124,'Zone Wise'!$C40)</f>
        <v>17151774.825000003</v>
      </c>
      <c r="F40" s="9">
        <f t="shared" si="11"/>
        <v>0.99266138079840305</v>
      </c>
      <c r="G40" s="50">
        <f t="shared" si="7"/>
        <v>-3328914.2550000008</v>
      </c>
      <c r="H40" s="8">
        <f t="shared" si="14"/>
        <v>-256070.32730769238</v>
      </c>
      <c r="I40" s="50">
        <f t="shared" si="8"/>
        <v>-2292199.7122500017</v>
      </c>
      <c r="J40" s="8">
        <f t="shared" si="15"/>
        <v>-176323.05478846168</v>
      </c>
      <c r="K40" s="8">
        <f t="shared" si="9"/>
        <v>-1428270.9266250003</v>
      </c>
      <c r="L40" s="8">
        <f t="shared" si="12"/>
        <v>-109866.99435576926</v>
      </c>
      <c r="M40" s="62">
        <f t="shared" si="10"/>
        <v>-564342.14100000076</v>
      </c>
      <c r="N40" s="8">
        <f t="shared" si="16"/>
        <v>-43410.933923076984</v>
      </c>
      <c r="O40" s="8">
        <f t="shared" si="13"/>
        <v>126800.88749999925</v>
      </c>
      <c r="P40" s="8">
        <f t="shared" si="17"/>
        <v>9753.9144230768652</v>
      </c>
    </row>
    <row r="41" spans="1:16" x14ac:dyDescent="0.25">
      <c r="A41" s="75">
        <v>38</v>
      </c>
      <c r="B41" s="2" t="s">
        <v>90</v>
      </c>
      <c r="C41" s="2" t="s">
        <v>96</v>
      </c>
      <c r="D41" s="8">
        <f>SUMIFS('Dealer Wise'!E$4:E$124,'Dealer Wise'!$D$4:$D$124,'Zone Wise'!$C41)</f>
        <v>29297488.949999999</v>
      </c>
      <c r="E41" s="8">
        <f>SUMIFS('Dealer Wise'!F$4:F$124,'Dealer Wise'!$D$4:$D$124,'Zone Wise'!$C41)</f>
        <v>25914628.657300003</v>
      </c>
      <c r="F41" s="9">
        <f t="shared" si="11"/>
        <v>0.88453412173059298</v>
      </c>
      <c r="G41" s="50">
        <f t="shared" si="7"/>
        <v>-2476637.4973000027</v>
      </c>
      <c r="H41" s="8">
        <f t="shared" si="14"/>
        <v>-190510.57671538481</v>
      </c>
      <c r="I41" s="50">
        <f t="shared" si="8"/>
        <v>-718788.16030000523</v>
      </c>
      <c r="J41" s="8">
        <f t="shared" si="15"/>
        <v>-55291.396946154251</v>
      </c>
      <c r="K41" s="8">
        <f t="shared" si="9"/>
        <v>746086.28719999641</v>
      </c>
      <c r="L41" s="8">
        <f t="shared" si="12"/>
        <v>57391.252861538189</v>
      </c>
      <c r="M41" s="62">
        <f t="shared" si="10"/>
        <v>2210960.7346999943</v>
      </c>
      <c r="N41" s="8">
        <f t="shared" si="16"/>
        <v>170073.90266923033</v>
      </c>
      <c r="O41" s="8">
        <f t="shared" si="13"/>
        <v>3382860.2926999964</v>
      </c>
      <c r="P41" s="8">
        <f t="shared" si="17"/>
        <v>260220.02251538433</v>
      </c>
    </row>
    <row r="42" spans="1:16" x14ac:dyDescent="0.25">
      <c r="A42" s="75">
        <v>39</v>
      </c>
      <c r="B42" s="2" t="s">
        <v>90</v>
      </c>
      <c r="C42" s="2" t="s">
        <v>90</v>
      </c>
      <c r="D42" s="8">
        <f>SUMIFS('Dealer Wise'!E$4:E$124,'Dealer Wise'!$D$4:$D$124,'Zone Wise'!$C42)</f>
        <v>15277515.267499998</v>
      </c>
      <c r="E42" s="8">
        <f>SUMIFS('Dealer Wise'!F$4:F$124,'Dealer Wise'!$D$4:$D$124,'Zone Wise'!$C42)</f>
        <v>12694055.5111</v>
      </c>
      <c r="F42" s="9">
        <f t="shared" si="11"/>
        <v>0.83089791034960925</v>
      </c>
      <c r="G42" s="50">
        <f t="shared" si="7"/>
        <v>-472043.29710000008</v>
      </c>
      <c r="H42" s="8">
        <f t="shared" si="14"/>
        <v>-36311.02285384616</v>
      </c>
      <c r="I42" s="50">
        <f t="shared" si="8"/>
        <v>444607.61894999817</v>
      </c>
      <c r="J42" s="8">
        <f t="shared" si="15"/>
        <v>34200.586073076782</v>
      </c>
      <c r="K42" s="8">
        <f t="shared" si="9"/>
        <v>1208483.3823249992</v>
      </c>
      <c r="L42" s="8">
        <f t="shared" si="12"/>
        <v>92960.260178846089</v>
      </c>
      <c r="M42" s="62">
        <f t="shared" si="10"/>
        <v>1972359.1456999984</v>
      </c>
      <c r="N42" s="8">
        <f t="shared" si="16"/>
        <v>151719.93428461527</v>
      </c>
      <c r="O42" s="8">
        <f t="shared" si="13"/>
        <v>2583459.7563999984</v>
      </c>
      <c r="P42" s="8">
        <f t="shared" si="17"/>
        <v>198727.67356923065</v>
      </c>
    </row>
    <row r="43" spans="1:16" x14ac:dyDescent="0.25">
      <c r="A43" s="75">
        <v>40</v>
      </c>
      <c r="B43" s="2" t="s">
        <v>90</v>
      </c>
      <c r="C43" s="2" t="s">
        <v>102</v>
      </c>
      <c r="D43" s="8">
        <f>SUMIFS('Dealer Wise'!E$4:E$124,'Dealer Wise'!$D$4:$D$124,'Zone Wise'!$C43)</f>
        <v>16441107.667500004</v>
      </c>
      <c r="E43" s="8">
        <f>SUMIFS('Dealer Wise'!F$4:F$124,'Dealer Wise'!$D$4:$D$124,'Zone Wise'!$C43)</f>
        <v>15506233.484500004</v>
      </c>
      <c r="F43" s="9">
        <f t="shared" si="11"/>
        <v>0.94313800493819433</v>
      </c>
      <c r="G43" s="50">
        <f t="shared" si="7"/>
        <v>-2353347.3505000006</v>
      </c>
      <c r="H43" s="8">
        <f t="shared" si="14"/>
        <v>-181026.71926923082</v>
      </c>
      <c r="I43" s="50">
        <f t="shared" si="8"/>
        <v>-1366880.8904500008</v>
      </c>
      <c r="J43" s="8">
        <f t="shared" si="15"/>
        <v>-105144.68388076928</v>
      </c>
      <c r="K43" s="8">
        <f t="shared" si="9"/>
        <v>-544825.50707500055</v>
      </c>
      <c r="L43" s="8">
        <f t="shared" si="12"/>
        <v>-41909.654390384661</v>
      </c>
      <c r="M43" s="62">
        <f t="shared" si="10"/>
        <v>277229.87629999965</v>
      </c>
      <c r="N43" s="8">
        <f t="shared" si="16"/>
        <v>21325.375099999972</v>
      </c>
      <c r="O43" s="8">
        <f t="shared" si="13"/>
        <v>934874.18300000019</v>
      </c>
      <c r="P43" s="8">
        <f t="shared" si="17"/>
        <v>71913.398692307703</v>
      </c>
    </row>
    <row r="44" spans="1:16" x14ac:dyDescent="0.25">
      <c r="A44" s="75">
        <v>41</v>
      </c>
      <c r="B44" s="2" t="s">
        <v>108</v>
      </c>
      <c r="C44" s="2" t="s">
        <v>121</v>
      </c>
      <c r="D44" s="8">
        <f>SUMIFS('Dealer Wise'!E$4:E$124,'Dealer Wise'!$D$4:$D$124,'Zone Wise'!$C44)</f>
        <v>19212157.167500004</v>
      </c>
      <c r="E44" s="8">
        <f>SUMIFS('Dealer Wise'!F$4:F$124,'Dealer Wise'!$D$4:$D$124,'Zone Wise'!$C44)</f>
        <v>22267818.474800009</v>
      </c>
      <c r="F44" s="9">
        <f t="shared" si="11"/>
        <v>1.1590483192834313</v>
      </c>
      <c r="G44" s="50">
        <f t="shared" si="7"/>
        <v>-6898092.7408000045</v>
      </c>
      <c r="H44" s="8">
        <f t="shared" si="14"/>
        <v>-530622.51852307725</v>
      </c>
      <c r="I44" s="50">
        <f t="shared" si="8"/>
        <v>-5745363.3107500058</v>
      </c>
      <c r="J44" s="8">
        <f t="shared" si="15"/>
        <v>-441951.02390384662</v>
      </c>
      <c r="K44" s="8">
        <f t="shared" si="9"/>
        <v>-4784755.4523750059</v>
      </c>
      <c r="L44" s="8">
        <f t="shared" si="12"/>
        <v>-368058.1117211543</v>
      </c>
      <c r="M44" s="62">
        <f t="shared" si="10"/>
        <v>-3824147.5940000042</v>
      </c>
      <c r="N44" s="8">
        <f t="shared" si="16"/>
        <v>-294165.19953846186</v>
      </c>
      <c r="O44" s="8">
        <f t="shared" si="13"/>
        <v>-3055661.3073000051</v>
      </c>
      <c r="P44" s="8">
        <f t="shared" si="17"/>
        <v>-235050.86979230808</v>
      </c>
    </row>
    <row r="45" spans="1:16" x14ac:dyDescent="0.25">
      <c r="A45" s="75">
        <v>42</v>
      </c>
      <c r="B45" s="2" t="s">
        <v>108</v>
      </c>
      <c r="C45" s="2" t="s">
        <v>111</v>
      </c>
      <c r="D45" s="8">
        <f>SUMIFS('Dealer Wise'!E$4:E$124,'Dealer Wise'!$D$4:$D$124,'Zone Wise'!$C45)</f>
        <v>17690813.41</v>
      </c>
      <c r="E45" s="8">
        <f>SUMIFS('Dealer Wise'!F$4:F$124,'Dealer Wise'!$D$4:$D$124,'Zone Wise'!$C45)</f>
        <v>16220757.689800002</v>
      </c>
      <c r="F45" s="9">
        <f t="shared" si="11"/>
        <v>0.91690287573950513</v>
      </c>
      <c r="G45" s="50">
        <f t="shared" si="7"/>
        <v>-2068106.9618000016</v>
      </c>
      <c r="H45" s="8">
        <f t="shared" si="14"/>
        <v>-159085.15090769244</v>
      </c>
      <c r="I45" s="50">
        <f t="shared" si="8"/>
        <v>-1006658.1572000012</v>
      </c>
      <c r="J45" s="8">
        <f t="shared" si="15"/>
        <v>-77435.242861538558</v>
      </c>
      <c r="K45" s="8">
        <f t="shared" si="9"/>
        <v>-122117.48670000024</v>
      </c>
      <c r="L45" s="8">
        <f t="shared" si="12"/>
        <v>-9393.6528230769418</v>
      </c>
      <c r="M45" s="62">
        <f t="shared" si="10"/>
        <v>762423.18379999697</v>
      </c>
      <c r="N45" s="8">
        <f t="shared" si="16"/>
        <v>58647.93721538438</v>
      </c>
      <c r="O45" s="8">
        <f t="shared" si="13"/>
        <v>1470055.7201999985</v>
      </c>
      <c r="P45" s="8">
        <f t="shared" si="17"/>
        <v>113081.20924615372</v>
      </c>
    </row>
    <row r="46" spans="1:16" x14ac:dyDescent="0.25">
      <c r="A46" s="75">
        <v>43</v>
      </c>
      <c r="B46" s="2" t="s">
        <v>108</v>
      </c>
      <c r="C46" s="29" t="s">
        <v>1302</v>
      </c>
      <c r="D46" s="8">
        <f>SUMIFS('Dealer Wise'!E$4:E$124,'Dealer Wise'!$D$4:$D$124,'Zone Wise'!$C46)</f>
        <v>16909384.130000003</v>
      </c>
      <c r="E46" s="8">
        <f>SUMIFS('Dealer Wise'!F$4:F$124,'Dealer Wise'!$D$4:$D$124,'Zone Wise'!$C46)</f>
        <v>15761740.445499998</v>
      </c>
      <c r="F46" s="9">
        <f t="shared" si="11"/>
        <v>0.93212977624277293</v>
      </c>
      <c r="G46" s="50">
        <f t="shared" si="7"/>
        <v>-2234233.1414999943</v>
      </c>
      <c r="H46" s="8">
        <f t="shared" si="14"/>
        <v>-171864.08780769186</v>
      </c>
      <c r="I46" s="50">
        <f t="shared" si="8"/>
        <v>-1219670.0936999954</v>
      </c>
      <c r="J46" s="8">
        <f t="shared" si="15"/>
        <v>-93820.77643846118</v>
      </c>
      <c r="K46" s="8">
        <f t="shared" si="9"/>
        <v>-374200.88719999418</v>
      </c>
      <c r="L46" s="8">
        <f t="shared" si="12"/>
        <v>-28784.683630768784</v>
      </c>
      <c r="M46" s="62">
        <f t="shared" si="10"/>
        <v>471268.31930000521</v>
      </c>
      <c r="N46" s="8">
        <f t="shared" si="16"/>
        <v>36251.40917692348</v>
      </c>
      <c r="O46" s="8">
        <f t="shared" si="13"/>
        <v>1147643.6845000051</v>
      </c>
      <c r="P46" s="8">
        <f t="shared" si="17"/>
        <v>88280.283423077315</v>
      </c>
    </row>
    <row r="47" spans="1:16" x14ac:dyDescent="0.25">
      <c r="A47" s="75">
        <v>44</v>
      </c>
      <c r="B47" s="2" t="s">
        <v>108</v>
      </c>
      <c r="C47" s="2" t="s">
        <v>108</v>
      </c>
      <c r="D47" s="8">
        <f>SUMIFS('Dealer Wise'!E$4:E$124,'Dealer Wise'!$D$4:$D$124,'Zone Wise'!$C47)</f>
        <v>34007845.167500004</v>
      </c>
      <c r="E47" s="8">
        <f>SUMIFS('Dealer Wise'!F$4:F$124,'Dealer Wise'!$D$4:$D$124,'Zone Wise'!$C47)</f>
        <v>33476579.727200009</v>
      </c>
      <c r="F47" s="9">
        <f t="shared" si="11"/>
        <v>0.98437815046253785</v>
      </c>
      <c r="G47" s="50">
        <f t="shared" si="7"/>
        <v>-6270303.5932000056</v>
      </c>
      <c r="H47" s="8">
        <f t="shared" si="14"/>
        <v>-482331.04563076969</v>
      </c>
      <c r="I47" s="50">
        <f t="shared" si="8"/>
        <v>-4229832.8831500076</v>
      </c>
      <c r="J47" s="8">
        <f t="shared" si="15"/>
        <v>-325371.76024230826</v>
      </c>
      <c r="K47" s="8">
        <f t="shared" si="9"/>
        <v>-2529440.6247750036</v>
      </c>
      <c r="L47" s="8">
        <f t="shared" si="12"/>
        <v>-194572.35575192334</v>
      </c>
      <c r="M47" s="62">
        <f t="shared" si="10"/>
        <v>-829048.36640000716</v>
      </c>
      <c r="N47" s="8">
        <f t="shared" si="16"/>
        <v>-63772.951261539012</v>
      </c>
      <c r="O47" s="8">
        <f t="shared" si="13"/>
        <v>531265.44029999524</v>
      </c>
      <c r="P47" s="8">
        <f t="shared" si="17"/>
        <v>40866.572330768868</v>
      </c>
    </row>
    <row r="48" spans="1:16" x14ac:dyDescent="0.25">
      <c r="A48" s="75">
        <v>45</v>
      </c>
      <c r="B48" s="2" t="s">
        <v>108</v>
      </c>
      <c r="C48" s="2" t="s">
        <v>117</v>
      </c>
      <c r="D48" s="8">
        <f>SUMIFS('Dealer Wise'!E$4:E$124,'Dealer Wise'!$D$4:$D$124,'Zone Wise'!$C48)</f>
        <v>20408500.280000001</v>
      </c>
      <c r="E48" s="8">
        <f>SUMIFS('Dealer Wise'!F$4:F$124,'Dealer Wise'!$D$4:$D$124,'Zone Wise'!$C48)</f>
        <v>19337499.186899997</v>
      </c>
      <c r="F48" s="9">
        <f t="shared" si="11"/>
        <v>0.94752181304818528</v>
      </c>
      <c r="G48" s="50">
        <f t="shared" si="7"/>
        <v>-3010698.962899996</v>
      </c>
      <c r="H48" s="8">
        <f t="shared" si="14"/>
        <v>-231592.22791538431</v>
      </c>
      <c r="I48" s="50">
        <f t="shared" si="8"/>
        <v>-1786188.9460999966</v>
      </c>
      <c r="J48" s="8">
        <f t="shared" si="15"/>
        <v>-137399.14969999975</v>
      </c>
      <c r="K48" s="8">
        <f t="shared" si="9"/>
        <v>-765763.93209999427</v>
      </c>
      <c r="L48" s="8">
        <f t="shared" si="12"/>
        <v>-58904.917853845713</v>
      </c>
      <c r="M48" s="62">
        <f t="shared" si="10"/>
        <v>254661.0819000043</v>
      </c>
      <c r="N48" s="8">
        <f t="shared" si="16"/>
        <v>19589.313992308023</v>
      </c>
      <c r="O48" s="8">
        <f t="shared" si="13"/>
        <v>1071001.0931000039</v>
      </c>
      <c r="P48" s="8">
        <f t="shared" si="17"/>
        <v>82384.699469231069</v>
      </c>
    </row>
    <row r="49" spans="1:16" x14ac:dyDescent="0.25">
      <c r="A49" s="75">
        <v>46</v>
      </c>
      <c r="B49" s="2" t="s">
        <v>124</v>
      </c>
      <c r="C49" s="2" t="s">
        <v>131</v>
      </c>
      <c r="D49" s="8">
        <f>SUMIFS('Dealer Wise'!E$4:E$124,'Dealer Wise'!$D$4:$D$124,'Zone Wise'!$C49)</f>
        <v>11489923.320000002</v>
      </c>
      <c r="E49" s="8">
        <f>SUMIFS('Dealer Wise'!F$4:F$124,'Dealer Wise'!$D$4:$D$124,'Zone Wise'!$C49)</f>
        <v>9784088.9571000002</v>
      </c>
      <c r="F49" s="9">
        <f t="shared" si="11"/>
        <v>0.85153648850460717</v>
      </c>
      <c r="G49" s="50">
        <f t="shared" si="7"/>
        <v>-592150.30109999888</v>
      </c>
      <c r="H49" s="8">
        <f t="shared" si="14"/>
        <v>-45550.023161538375</v>
      </c>
      <c r="I49" s="50">
        <f t="shared" si="8"/>
        <v>97245.098100000992</v>
      </c>
      <c r="J49" s="8">
        <f t="shared" si="15"/>
        <v>7480.3921615385379</v>
      </c>
      <c r="K49" s="8">
        <f t="shared" si="9"/>
        <v>671741.26410000212</v>
      </c>
      <c r="L49" s="8">
        <f t="shared" si="12"/>
        <v>51672.404930769393</v>
      </c>
      <c r="M49" s="62">
        <f t="shared" si="10"/>
        <v>1246237.4301000014</v>
      </c>
      <c r="N49" s="8">
        <f t="shared" si="16"/>
        <v>95864.417700000107</v>
      </c>
      <c r="O49" s="8">
        <f t="shared" si="13"/>
        <v>1705834.3629000019</v>
      </c>
      <c r="P49" s="8">
        <f t="shared" si="17"/>
        <v>131218.02791538477</v>
      </c>
    </row>
    <row r="50" spans="1:16" x14ac:dyDescent="0.25">
      <c r="A50" s="75">
        <v>47</v>
      </c>
      <c r="B50" s="2" t="s">
        <v>124</v>
      </c>
      <c r="C50" s="2" t="s">
        <v>125</v>
      </c>
      <c r="D50" s="8">
        <f>SUMIFS('Dealer Wise'!E$4:E$124,'Dealer Wise'!$D$4:$D$124,'Zone Wise'!$C50)</f>
        <v>27340337.842500001</v>
      </c>
      <c r="E50" s="8">
        <f>SUMIFS('Dealer Wise'!F$4:F$124,'Dealer Wise'!$D$4:$D$124,'Zone Wise'!$C50)</f>
        <v>20173883.339000005</v>
      </c>
      <c r="F50" s="9">
        <f t="shared" si="11"/>
        <v>0.73787981169859984</v>
      </c>
      <c r="G50" s="50">
        <f t="shared" si="7"/>
        <v>1698386.9349999987</v>
      </c>
      <c r="H50" s="8">
        <f t="shared" si="14"/>
        <v>130645.14884615374</v>
      </c>
      <c r="I50" s="50">
        <f t="shared" si="8"/>
        <v>3338807.2055499963</v>
      </c>
      <c r="J50" s="8">
        <f t="shared" si="15"/>
        <v>256831.32350384587</v>
      </c>
      <c r="K50" s="8">
        <f t="shared" si="9"/>
        <v>4705824.0976749957</v>
      </c>
      <c r="L50" s="8">
        <f t="shared" si="12"/>
        <v>361986.46905192273</v>
      </c>
      <c r="M50" s="62">
        <f t="shared" si="10"/>
        <v>6072840.989799995</v>
      </c>
      <c r="N50" s="8">
        <f t="shared" si="16"/>
        <v>467141.61459999962</v>
      </c>
      <c r="O50" s="8">
        <f t="shared" si="13"/>
        <v>7166454.5034999959</v>
      </c>
      <c r="P50" s="8">
        <f t="shared" si="17"/>
        <v>551265.73103846121</v>
      </c>
    </row>
    <row r="51" spans="1:16" x14ac:dyDescent="0.25">
      <c r="A51" s="75">
        <v>48</v>
      </c>
      <c r="B51" s="2" t="s">
        <v>124</v>
      </c>
      <c r="C51" s="2" t="s">
        <v>133</v>
      </c>
      <c r="D51" s="8">
        <f>SUMIFS('Dealer Wise'!E$4:E$124,'Dealer Wise'!$D$4:$D$124,'Zone Wise'!$C51)</f>
        <v>16362708.975000001</v>
      </c>
      <c r="E51" s="8">
        <f>SUMIFS('Dealer Wise'!F$4:F$124,'Dealer Wise'!$D$4:$D$124,'Zone Wise'!$C51)</f>
        <v>14187851.264099995</v>
      </c>
      <c r="F51" s="9">
        <f t="shared" si="11"/>
        <v>0.86708449595828574</v>
      </c>
      <c r="G51" s="50">
        <f t="shared" si="7"/>
        <v>-1097684.0840999931</v>
      </c>
      <c r="H51" s="8">
        <f t="shared" si="14"/>
        <v>-84437.237238461006</v>
      </c>
      <c r="I51" s="50">
        <f t="shared" si="8"/>
        <v>-115921.54559999332</v>
      </c>
      <c r="J51" s="8">
        <f t="shared" si="15"/>
        <v>-8917.0419692302548</v>
      </c>
      <c r="K51" s="8">
        <f t="shared" si="9"/>
        <v>702213.90315000713</v>
      </c>
      <c r="L51" s="8">
        <f t="shared" si="12"/>
        <v>54016.454088462087</v>
      </c>
      <c r="M51" s="62">
        <f t="shared" si="10"/>
        <v>1520349.3519000057</v>
      </c>
      <c r="N51" s="8">
        <f t="shared" si="16"/>
        <v>116949.95014615428</v>
      </c>
      <c r="O51" s="8">
        <f t="shared" si="13"/>
        <v>2174857.7109000068</v>
      </c>
      <c r="P51" s="8">
        <f t="shared" si="17"/>
        <v>167296.74699230821</v>
      </c>
    </row>
    <row r="52" spans="1:16" x14ac:dyDescent="0.25">
      <c r="A52" s="75">
        <v>49</v>
      </c>
      <c r="B52" s="2" t="s">
        <v>124</v>
      </c>
      <c r="C52" s="2" t="s">
        <v>128</v>
      </c>
      <c r="D52" s="8">
        <f>SUMIFS('Dealer Wise'!E$4:E$124,'Dealer Wise'!$D$4:$D$124,'Zone Wise'!$C52)</f>
        <v>20349015.584999997</v>
      </c>
      <c r="E52" s="8">
        <f>SUMIFS('Dealer Wise'!F$4:F$124,'Dealer Wise'!$D$4:$D$124,'Zone Wise'!$C52)</f>
        <v>18365086.230900001</v>
      </c>
      <c r="F52" s="9">
        <f t="shared" si="11"/>
        <v>0.90250489780142373</v>
      </c>
      <c r="G52" s="50">
        <f t="shared" si="7"/>
        <v>-2085873.7629000023</v>
      </c>
      <c r="H52" s="8">
        <f t="shared" si="14"/>
        <v>-160451.82791538478</v>
      </c>
      <c r="I52" s="50">
        <f t="shared" si="8"/>
        <v>-864932.82780000195</v>
      </c>
      <c r="J52" s="8">
        <f t="shared" si="15"/>
        <v>-66533.294446154003</v>
      </c>
      <c r="K52" s="8">
        <f t="shared" si="9"/>
        <v>152517.95144999772</v>
      </c>
      <c r="L52" s="8">
        <f t="shared" si="12"/>
        <v>11732.150111538287</v>
      </c>
      <c r="M52" s="62">
        <f t="shared" si="10"/>
        <v>1169968.7306999974</v>
      </c>
      <c r="N52" s="8">
        <f t="shared" si="16"/>
        <v>89997.594669230573</v>
      </c>
      <c r="O52" s="8">
        <f t="shared" si="13"/>
        <v>1983929.3540999964</v>
      </c>
      <c r="P52" s="8">
        <f t="shared" si="17"/>
        <v>152609.95031538434</v>
      </c>
    </row>
    <row r="53" spans="1:16" x14ac:dyDescent="0.25">
      <c r="A53" s="75">
        <v>50</v>
      </c>
      <c r="B53" s="2" t="s">
        <v>124</v>
      </c>
      <c r="C53" s="2" t="s">
        <v>124</v>
      </c>
      <c r="D53" s="8">
        <f>SUMIFS('Dealer Wise'!E$4:E$124,'Dealer Wise'!$D$4:$D$124,'Zone Wise'!$C53)</f>
        <v>29611794.702499997</v>
      </c>
      <c r="E53" s="8">
        <f>SUMIFS('Dealer Wise'!F$4:F$124,'Dealer Wise'!$D$4:$D$124,'Zone Wise'!$C53)</f>
        <v>24861796.2927</v>
      </c>
      <c r="F53" s="9">
        <f t="shared" si="11"/>
        <v>0.83959099887319644</v>
      </c>
      <c r="G53" s="50">
        <f t="shared" si="7"/>
        <v>-1172360.5307000019</v>
      </c>
      <c r="H53" s="8">
        <f t="shared" si="14"/>
        <v>-90181.579284615524</v>
      </c>
      <c r="I53" s="50">
        <f t="shared" si="8"/>
        <v>604347.15144999698</v>
      </c>
      <c r="J53" s="8">
        <f t="shared" si="15"/>
        <v>46488.242419230533</v>
      </c>
      <c r="K53" s="8">
        <f t="shared" si="9"/>
        <v>2084936.8865749985</v>
      </c>
      <c r="L53" s="8">
        <f t="shared" si="12"/>
        <v>160379.76050576911</v>
      </c>
      <c r="M53" s="62">
        <f t="shared" si="10"/>
        <v>3565526.6216999963</v>
      </c>
      <c r="N53" s="8">
        <f t="shared" si="16"/>
        <v>274271.27859230741</v>
      </c>
      <c r="O53" s="8">
        <f t="shared" si="13"/>
        <v>4749998.4097999968</v>
      </c>
      <c r="P53" s="8">
        <f t="shared" si="17"/>
        <v>365384.4930615382</v>
      </c>
    </row>
    <row r="54" spans="1:16" x14ac:dyDescent="0.25">
      <c r="A54" s="239" t="s">
        <v>174</v>
      </c>
      <c r="B54" s="239"/>
      <c r="C54" s="240"/>
      <c r="D54" s="21">
        <f>SUM(D4:D53)</f>
        <v>1089229180.3125002</v>
      </c>
      <c r="E54" s="21">
        <f>SUM(E4:E53)</f>
        <v>998053266.80660045</v>
      </c>
      <c r="F54" s="20">
        <f t="shared" si="11"/>
        <v>0.91629317763985962</v>
      </c>
      <c r="G54" s="19">
        <f t="shared" ref="G54:P54" si="18">SUM(G4:G53)</f>
        <v>-126669922.55660003</v>
      </c>
      <c r="H54" s="19">
        <f t="shared" si="18"/>
        <v>-9743840.1966615375</v>
      </c>
      <c r="I54" s="19">
        <f t="shared" si="18"/>
        <v>-61316171.737850085</v>
      </c>
      <c r="J54" s="19">
        <f t="shared" si="18"/>
        <v>-4716628.595219234</v>
      </c>
      <c r="K54" s="19">
        <f t="shared" si="18"/>
        <v>-6854712.7222250141</v>
      </c>
      <c r="L54" s="19">
        <f t="shared" si="18"/>
        <v>-527285.5940173089</v>
      </c>
      <c r="M54" s="19">
        <f t="shared" si="18"/>
        <v>47606746.293399893</v>
      </c>
      <c r="N54" s="19">
        <f t="shared" si="18"/>
        <v>3662057.4071846083</v>
      </c>
      <c r="O54" s="19">
        <f t="shared" si="18"/>
        <v>91175913.505899996</v>
      </c>
      <c r="P54" s="26">
        <f t="shared" si="18"/>
        <v>7013531.8081461517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zoomScale="90" zoomScaleNormal="90" workbookViewId="0">
      <pane ySplit="3" topLeftCell="A4" activePane="bottomLeft" state="frozen"/>
      <selection pane="bottomLeft" activeCell="Q23" sqref="Q23"/>
    </sheetView>
  </sheetViews>
  <sheetFormatPr defaultRowHeight="15" x14ac:dyDescent="0.25"/>
  <cols>
    <col min="1" max="1" width="4.85546875" style="3" customWidth="1"/>
    <col min="2" max="2" width="28" style="63" customWidth="1"/>
    <col min="3" max="3" width="14.28515625" style="63" customWidth="1"/>
    <col min="4" max="4" width="9" style="153"/>
    <col min="5" max="5" width="23.42578125" style="63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43" t="s">
        <v>1081</v>
      </c>
      <c r="B1" s="246" t="s">
        <v>186</v>
      </c>
      <c r="C1" s="246" t="s">
        <v>0</v>
      </c>
      <c r="D1" s="249" t="s">
        <v>187</v>
      </c>
      <c r="E1" s="246" t="s">
        <v>188</v>
      </c>
      <c r="F1" s="246" t="s">
        <v>1463</v>
      </c>
      <c r="G1" s="246"/>
      <c r="H1" s="246"/>
      <c r="I1" s="246"/>
      <c r="J1" s="246"/>
      <c r="K1" s="246"/>
      <c r="L1" s="252" t="s">
        <v>189</v>
      </c>
      <c r="M1" s="252"/>
      <c r="N1" s="254" t="s">
        <v>190</v>
      </c>
    </row>
    <row r="2" spans="1:16" s="5" customFormat="1" x14ac:dyDescent="0.25">
      <c r="A2" s="244"/>
      <c r="B2" s="247"/>
      <c r="C2" s="247"/>
      <c r="D2" s="250"/>
      <c r="E2" s="247"/>
      <c r="F2" s="247" t="s">
        <v>1460</v>
      </c>
      <c r="G2" s="247"/>
      <c r="H2" s="257" t="s">
        <v>1461</v>
      </c>
      <c r="I2" s="257"/>
      <c r="J2" s="247" t="s">
        <v>191</v>
      </c>
      <c r="K2" s="247"/>
      <c r="L2" s="253"/>
      <c r="M2" s="253"/>
      <c r="N2" s="255"/>
    </row>
    <row r="3" spans="1:16" s="5" customFormat="1" x14ac:dyDescent="0.25">
      <c r="A3" s="245"/>
      <c r="B3" s="248"/>
      <c r="C3" s="248"/>
      <c r="D3" s="251"/>
      <c r="E3" s="248"/>
      <c r="F3" s="149" t="s">
        <v>192</v>
      </c>
      <c r="G3" s="149" t="s">
        <v>193</v>
      </c>
      <c r="H3" s="145" t="s">
        <v>192</v>
      </c>
      <c r="I3" s="145" t="s">
        <v>193</v>
      </c>
      <c r="J3" s="149" t="s">
        <v>192</v>
      </c>
      <c r="K3" s="149" t="s">
        <v>193</v>
      </c>
      <c r="L3" s="149" t="s">
        <v>194</v>
      </c>
      <c r="M3" s="149" t="s">
        <v>195</v>
      </c>
      <c r="N3" s="256"/>
    </row>
    <row r="4" spans="1:16" x14ac:dyDescent="0.25">
      <c r="A4" s="159">
        <v>1</v>
      </c>
      <c r="B4" s="164" t="s">
        <v>17</v>
      </c>
      <c r="C4" s="165" t="s">
        <v>1330</v>
      </c>
      <c r="D4" s="166" t="s">
        <v>202</v>
      </c>
      <c r="E4" s="167" t="s">
        <v>1431</v>
      </c>
      <c r="F4" s="223">
        <v>646</v>
      </c>
      <c r="G4" s="223">
        <v>1133219.125</v>
      </c>
      <c r="H4" s="8">
        <v>720</v>
      </c>
      <c r="I4" s="8">
        <v>1118035</v>
      </c>
      <c r="J4" s="51">
        <f t="shared" ref="J4:J67" si="0">IFERROR(H4/F4,0)</f>
        <v>1.1145510835913313</v>
      </c>
      <c r="K4" s="51">
        <f t="shared" ref="K4:K67" si="1">IFERROR(I4/G4,0)</f>
        <v>0.9866008923913987</v>
      </c>
      <c r="L4" s="55">
        <f>IF((J4*0.3)&gt;30%,30%,(J4*0.3))</f>
        <v>0.3</v>
      </c>
      <c r="M4" s="55">
        <f>IF((K4*0.7)&gt;70%,70%,(K4*0.7))</f>
        <v>0.690620624673979</v>
      </c>
      <c r="N4" s="52">
        <f>L4+M4</f>
        <v>0.99062062467397904</v>
      </c>
      <c r="O4" s="53"/>
      <c r="P4" s="53"/>
    </row>
    <row r="5" spans="1:16" x14ac:dyDescent="0.25">
      <c r="A5" s="159">
        <v>2</v>
      </c>
      <c r="B5" s="164" t="s">
        <v>17</v>
      </c>
      <c r="C5" s="165" t="s">
        <v>1330</v>
      </c>
      <c r="D5" s="166" t="s">
        <v>198</v>
      </c>
      <c r="E5" s="167" t="s">
        <v>992</v>
      </c>
      <c r="F5" s="223">
        <v>773</v>
      </c>
      <c r="G5" s="223">
        <v>1374463.05</v>
      </c>
      <c r="H5" s="8">
        <v>729</v>
      </c>
      <c r="I5" s="8">
        <v>1224380</v>
      </c>
      <c r="J5" s="51">
        <f t="shared" si="0"/>
        <v>0.94307891332470895</v>
      </c>
      <c r="K5" s="51">
        <f t="shared" si="1"/>
        <v>0.89080604967881816</v>
      </c>
      <c r="L5" s="55">
        <f t="shared" ref="L5:L68" si="2">IF((J5*0.3)&gt;30%,30%,(J5*0.3))</f>
        <v>0.28292367399741269</v>
      </c>
      <c r="M5" s="55">
        <f t="shared" ref="M5:M68" si="3">IF((K5*0.7)&gt;70%,70%,(K5*0.7))</f>
        <v>0.62356423477517264</v>
      </c>
      <c r="N5" s="52">
        <f t="shared" ref="N5:N68" si="4">L5+M5</f>
        <v>0.90648790877258534</v>
      </c>
      <c r="O5" s="53"/>
      <c r="P5" s="53"/>
    </row>
    <row r="6" spans="1:16" x14ac:dyDescent="0.25">
      <c r="A6" s="159">
        <v>3</v>
      </c>
      <c r="B6" s="164" t="s">
        <v>17</v>
      </c>
      <c r="C6" s="165" t="s">
        <v>1330</v>
      </c>
      <c r="D6" s="166" t="s">
        <v>196</v>
      </c>
      <c r="E6" s="167" t="s">
        <v>993</v>
      </c>
      <c r="F6" s="223">
        <v>1784</v>
      </c>
      <c r="G6" s="223">
        <v>3144318.95</v>
      </c>
      <c r="H6" s="8">
        <v>1878</v>
      </c>
      <c r="I6" s="8">
        <v>2912515</v>
      </c>
      <c r="J6" s="51">
        <f t="shared" si="0"/>
        <v>1.0526905829596414</v>
      </c>
      <c r="K6" s="51">
        <f t="shared" si="1"/>
        <v>0.92627848711085747</v>
      </c>
      <c r="L6" s="55">
        <f t="shared" si="2"/>
        <v>0.3</v>
      </c>
      <c r="M6" s="55">
        <f t="shared" si="3"/>
        <v>0.6483949409776002</v>
      </c>
      <c r="N6" s="52">
        <f t="shared" si="4"/>
        <v>0.94839494097760024</v>
      </c>
      <c r="O6" s="53"/>
      <c r="P6" s="53"/>
    </row>
    <row r="7" spans="1:16" x14ac:dyDescent="0.25">
      <c r="A7" s="159">
        <v>4</v>
      </c>
      <c r="B7" s="164" t="s">
        <v>17</v>
      </c>
      <c r="C7" s="165" t="s">
        <v>1330</v>
      </c>
      <c r="D7" s="166" t="s">
        <v>199</v>
      </c>
      <c r="E7" s="167" t="s">
        <v>1120</v>
      </c>
      <c r="F7" s="223">
        <v>512</v>
      </c>
      <c r="G7" s="223">
        <v>903334.02500000002</v>
      </c>
      <c r="H7" s="8">
        <v>649</v>
      </c>
      <c r="I7" s="8">
        <v>850060</v>
      </c>
      <c r="J7" s="51">
        <f t="shared" si="0"/>
        <v>1.267578125</v>
      </c>
      <c r="K7" s="51">
        <f t="shared" si="1"/>
        <v>0.9410251097316964</v>
      </c>
      <c r="L7" s="55">
        <f t="shared" si="2"/>
        <v>0.3</v>
      </c>
      <c r="M7" s="55">
        <f t="shared" si="3"/>
        <v>0.65871757681218746</v>
      </c>
      <c r="N7" s="52">
        <f t="shared" si="4"/>
        <v>0.95871757681218739</v>
      </c>
      <c r="O7" s="53"/>
      <c r="P7" s="53"/>
    </row>
    <row r="8" spans="1:16" x14ac:dyDescent="0.25">
      <c r="A8" s="159">
        <v>5</v>
      </c>
      <c r="B8" s="164" t="s">
        <v>17</v>
      </c>
      <c r="C8" s="165" t="s">
        <v>1330</v>
      </c>
      <c r="D8" s="166" t="s">
        <v>201</v>
      </c>
      <c r="E8" s="167" t="s">
        <v>886</v>
      </c>
      <c r="F8" s="223">
        <v>328</v>
      </c>
      <c r="G8" s="223">
        <v>595797.55000000005</v>
      </c>
      <c r="H8" s="8">
        <v>166</v>
      </c>
      <c r="I8" s="8">
        <v>188265</v>
      </c>
      <c r="J8" s="51">
        <f t="shared" si="0"/>
        <v>0.50609756097560976</v>
      </c>
      <c r="K8" s="51">
        <f t="shared" si="1"/>
        <v>0.3159882077393571</v>
      </c>
      <c r="L8" s="55">
        <f t="shared" si="2"/>
        <v>0.15182926829268292</v>
      </c>
      <c r="M8" s="55">
        <f t="shared" si="3"/>
        <v>0.22119174541754996</v>
      </c>
      <c r="N8" s="52">
        <f t="shared" si="4"/>
        <v>0.37302101371023288</v>
      </c>
      <c r="O8" s="53"/>
      <c r="P8" s="53"/>
    </row>
    <row r="9" spans="1:16" x14ac:dyDescent="0.25">
      <c r="A9" s="159">
        <v>6</v>
      </c>
      <c r="B9" s="164" t="s">
        <v>17</v>
      </c>
      <c r="C9" s="165" t="s">
        <v>1330</v>
      </c>
      <c r="D9" s="166" t="s">
        <v>197</v>
      </c>
      <c r="E9" s="167" t="s">
        <v>1432</v>
      </c>
      <c r="F9" s="223">
        <v>1665</v>
      </c>
      <c r="G9" s="223">
        <v>2956030.0249999999</v>
      </c>
      <c r="H9" s="8">
        <v>903</v>
      </c>
      <c r="I9" s="8">
        <v>1610365</v>
      </c>
      <c r="J9" s="51">
        <f t="shared" si="0"/>
        <v>0.54234234234234235</v>
      </c>
      <c r="K9" s="51">
        <f t="shared" si="1"/>
        <v>0.5447728833539166</v>
      </c>
      <c r="L9" s="55">
        <f t="shared" si="2"/>
        <v>0.16270270270270271</v>
      </c>
      <c r="M9" s="55">
        <f t="shared" si="3"/>
        <v>0.38134101834774159</v>
      </c>
      <c r="N9" s="52">
        <f t="shared" si="4"/>
        <v>0.5440437210504443</v>
      </c>
      <c r="O9" s="53"/>
      <c r="P9" s="53"/>
    </row>
    <row r="10" spans="1:16" x14ac:dyDescent="0.25">
      <c r="A10" s="159">
        <v>7</v>
      </c>
      <c r="B10" s="164" t="s">
        <v>17</v>
      </c>
      <c r="C10" s="165" t="s">
        <v>1330</v>
      </c>
      <c r="D10" s="166" t="s">
        <v>200</v>
      </c>
      <c r="E10" s="167" t="s">
        <v>1433</v>
      </c>
      <c r="F10" s="223">
        <v>705</v>
      </c>
      <c r="G10" s="223">
        <v>1257405.5</v>
      </c>
      <c r="H10" s="8">
        <v>945</v>
      </c>
      <c r="I10" s="8">
        <v>1360360</v>
      </c>
      <c r="J10" s="51">
        <f t="shared" si="0"/>
        <v>1.3404255319148937</v>
      </c>
      <c r="K10" s="51">
        <f t="shared" si="1"/>
        <v>1.0818785189026134</v>
      </c>
      <c r="L10" s="55">
        <f t="shared" si="2"/>
        <v>0.3</v>
      </c>
      <c r="M10" s="55">
        <f t="shared" si="3"/>
        <v>0.7</v>
      </c>
      <c r="N10" s="52">
        <f t="shared" si="4"/>
        <v>1</v>
      </c>
      <c r="O10" s="53"/>
      <c r="P10" s="53"/>
    </row>
    <row r="11" spans="1:16" x14ac:dyDescent="0.25">
      <c r="A11" s="159">
        <v>8</v>
      </c>
      <c r="B11" s="164" t="s">
        <v>1261</v>
      </c>
      <c r="C11" s="165" t="s">
        <v>1330</v>
      </c>
      <c r="D11" s="166" t="s">
        <v>233</v>
      </c>
      <c r="E11" s="167" t="s">
        <v>1306</v>
      </c>
      <c r="F11" s="223">
        <v>770</v>
      </c>
      <c r="G11" s="223">
        <v>1313054.625</v>
      </c>
      <c r="H11" s="8">
        <v>627</v>
      </c>
      <c r="I11" s="8">
        <v>1155305</v>
      </c>
      <c r="J11" s="51">
        <f t="shared" si="0"/>
        <v>0.81428571428571428</v>
      </c>
      <c r="K11" s="51">
        <f t="shared" si="1"/>
        <v>0.87986057701140952</v>
      </c>
      <c r="L11" s="55">
        <f t="shared" si="2"/>
        <v>0.24428571428571427</v>
      </c>
      <c r="M11" s="55">
        <f t="shared" si="3"/>
        <v>0.61590240390798667</v>
      </c>
      <c r="N11" s="52">
        <f t="shared" si="4"/>
        <v>0.860188118193701</v>
      </c>
      <c r="O11" s="53"/>
      <c r="P11" s="53"/>
    </row>
    <row r="12" spans="1:16" x14ac:dyDescent="0.25">
      <c r="A12" s="159">
        <v>9</v>
      </c>
      <c r="B12" s="164" t="s">
        <v>1261</v>
      </c>
      <c r="C12" s="165" t="s">
        <v>1330</v>
      </c>
      <c r="D12" s="166" t="s">
        <v>234</v>
      </c>
      <c r="E12" s="167" t="s">
        <v>1305</v>
      </c>
      <c r="F12" s="223">
        <v>765</v>
      </c>
      <c r="G12" s="223">
        <v>1298610.6000000001</v>
      </c>
      <c r="H12" s="8">
        <v>951</v>
      </c>
      <c r="I12" s="8">
        <v>1442665</v>
      </c>
      <c r="J12" s="51">
        <f t="shared" si="0"/>
        <v>1.2431372549019608</v>
      </c>
      <c r="K12" s="51">
        <f t="shared" si="1"/>
        <v>1.1109296351038562</v>
      </c>
      <c r="L12" s="55">
        <f t="shared" si="2"/>
        <v>0.3</v>
      </c>
      <c r="M12" s="55">
        <f t="shared" si="3"/>
        <v>0.7</v>
      </c>
      <c r="N12" s="52">
        <f t="shared" si="4"/>
        <v>1</v>
      </c>
      <c r="O12" s="53"/>
      <c r="P12" s="53"/>
    </row>
    <row r="13" spans="1:16" x14ac:dyDescent="0.25">
      <c r="A13" s="159">
        <v>10</v>
      </c>
      <c r="B13" s="164" t="s">
        <v>1261</v>
      </c>
      <c r="C13" s="165" t="s">
        <v>1330</v>
      </c>
      <c r="D13" s="166" t="s">
        <v>235</v>
      </c>
      <c r="E13" s="167" t="s">
        <v>1434</v>
      </c>
      <c r="F13" s="223">
        <v>721</v>
      </c>
      <c r="G13" s="223">
        <v>1224005.3999999999</v>
      </c>
      <c r="H13" s="8">
        <v>768</v>
      </c>
      <c r="I13" s="8">
        <v>976435</v>
      </c>
      <c r="J13" s="51">
        <f t="shared" si="0"/>
        <v>1.0651872399445215</v>
      </c>
      <c r="K13" s="51">
        <f t="shared" si="1"/>
        <v>0.79773749364177649</v>
      </c>
      <c r="L13" s="55">
        <f t="shared" si="2"/>
        <v>0.3</v>
      </c>
      <c r="M13" s="55">
        <f t="shared" si="3"/>
        <v>0.55841624554924352</v>
      </c>
      <c r="N13" s="52">
        <f t="shared" si="4"/>
        <v>0.85841624554924345</v>
      </c>
      <c r="O13" s="53"/>
      <c r="P13" s="53"/>
    </row>
    <row r="14" spans="1:16" x14ac:dyDescent="0.25">
      <c r="A14" s="159">
        <v>11</v>
      </c>
      <c r="B14" s="168" t="s">
        <v>1304</v>
      </c>
      <c r="C14" s="165" t="s">
        <v>1330</v>
      </c>
      <c r="D14" s="166" t="s">
        <v>209</v>
      </c>
      <c r="E14" s="169" t="s">
        <v>210</v>
      </c>
      <c r="F14" s="223">
        <v>308</v>
      </c>
      <c r="G14" s="223">
        <v>554150.52500000002</v>
      </c>
      <c r="H14" s="8">
        <v>372</v>
      </c>
      <c r="I14" s="8">
        <v>530235</v>
      </c>
      <c r="J14" s="51">
        <f t="shared" si="0"/>
        <v>1.2077922077922079</v>
      </c>
      <c r="K14" s="51">
        <f t="shared" si="1"/>
        <v>0.95684290834155572</v>
      </c>
      <c r="L14" s="55">
        <f t="shared" si="2"/>
        <v>0.3</v>
      </c>
      <c r="M14" s="55">
        <f t="shared" si="3"/>
        <v>0.66979003583908892</v>
      </c>
      <c r="N14" s="52">
        <f t="shared" si="4"/>
        <v>0.96979003583908896</v>
      </c>
      <c r="O14" s="53"/>
      <c r="P14" s="53"/>
    </row>
    <row r="15" spans="1:16" x14ac:dyDescent="0.25">
      <c r="A15" s="159">
        <v>12</v>
      </c>
      <c r="B15" s="168" t="s">
        <v>1304</v>
      </c>
      <c r="C15" s="165" t="s">
        <v>1330</v>
      </c>
      <c r="D15" s="166" t="s">
        <v>208</v>
      </c>
      <c r="E15" s="169" t="s">
        <v>1435</v>
      </c>
      <c r="F15" s="223">
        <v>1013</v>
      </c>
      <c r="G15" s="223">
        <v>1813458.925</v>
      </c>
      <c r="H15" s="8">
        <v>1068</v>
      </c>
      <c r="I15" s="8">
        <v>1834560</v>
      </c>
      <c r="J15" s="51">
        <f t="shared" si="0"/>
        <v>1.0542941757156961</v>
      </c>
      <c r="K15" s="51">
        <f t="shared" si="1"/>
        <v>1.0116358163447237</v>
      </c>
      <c r="L15" s="55">
        <f t="shared" si="2"/>
        <v>0.3</v>
      </c>
      <c r="M15" s="55">
        <f t="shared" si="3"/>
        <v>0.7</v>
      </c>
      <c r="N15" s="52">
        <f t="shared" si="4"/>
        <v>1</v>
      </c>
      <c r="O15" s="53"/>
      <c r="P15" s="53"/>
    </row>
    <row r="16" spans="1:16" x14ac:dyDescent="0.25">
      <c r="A16" s="159">
        <v>13</v>
      </c>
      <c r="B16" s="164" t="s">
        <v>4</v>
      </c>
      <c r="C16" s="165" t="s">
        <v>1330</v>
      </c>
      <c r="D16" s="166" t="s">
        <v>218</v>
      </c>
      <c r="E16" s="165" t="s">
        <v>219</v>
      </c>
      <c r="F16" s="223">
        <v>894</v>
      </c>
      <c r="G16" s="223">
        <v>1587106.9750000001</v>
      </c>
      <c r="H16" s="8">
        <v>836</v>
      </c>
      <c r="I16" s="8">
        <v>1507175</v>
      </c>
      <c r="J16" s="51">
        <f t="shared" si="0"/>
        <v>0.93512304250559286</v>
      </c>
      <c r="K16" s="51">
        <f t="shared" si="1"/>
        <v>0.94963668091749132</v>
      </c>
      <c r="L16" s="55">
        <f t="shared" si="2"/>
        <v>0.28053691275167786</v>
      </c>
      <c r="M16" s="55">
        <f t="shared" si="3"/>
        <v>0.66474567664224393</v>
      </c>
      <c r="N16" s="52">
        <f t="shared" si="4"/>
        <v>0.94528258939392185</v>
      </c>
      <c r="O16" s="53"/>
      <c r="P16" s="53"/>
    </row>
    <row r="17" spans="1:16" x14ac:dyDescent="0.25">
      <c r="A17" s="159">
        <v>14</v>
      </c>
      <c r="B17" s="164" t="s">
        <v>4</v>
      </c>
      <c r="C17" s="165" t="s">
        <v>1330</v>
      </c>
      <c r="D17" s="166" t="s">
        <v>216</v>
      </c>
      <c r="E17" s="165" t="s">
        <v>217</v>
      </c>
      <c r="F17" s="223">
        <v>860</v>
      </c>
      <c r="G17" s="223">
        <v>1526969.625</v>
      </c>
      <c r="H17" s="8">
        <v>900</v>
      </c>
      <c r="I17" s="8">
        <v>1395190</v>
      </c>
      <c r="J17" s="51">
        <f t="shared" si="0"/>
        <v>1.0465116279069768</v>
      </c>
      <c r="K17" s="51">
        <f t="shared" si="1"/>
        <v>0.91369859436463907</v>
      </c>
      <c r="L17" s="55">
        <f t="shared" si="2"/>
        <v>0.3</v>
      </c>
      <c r="M17" s="55">
        <f t="shared" si="3"/>
        <v>0.63958901605524732</v>
      </c>
      <c r="N17" s="52">
        <f t="shared" si="4"/>
        <v>0.93958901605524736</v>
      </c>
      <c r="O17" s="53"/>
      <c r="P17" s="53"/>
    </row>
    <row r="18" spans="1:16" x14ac:dyDescent="0.25">
      <c r="A18" s="159">
        <v>15</v>
      </c>
      <c r="B18" s="164" t="s">
        <v>4</v>
      </c>
      <c r="C18" s="165" t="s">
        <v>1330</v>
      </c>
      <c r="D18" s="166" t="s">
        <v>214</v>
      </c>
      <c r="E18" s="165" t="s">
        <v>215</v>
      </c>
      <c r="F18" s="223">
        <v>1746</v>
      </c>
      <c r="G18" s="223">
        <v>3107653.9249999998</v>
      </c>
      <c r="H18" s="8">
        <v>1279</v>
      </c>
      <c r="I18" s="8">
        <v>2621225</v>
      </c>
      <c r="J18" s="51">
        <f t="shared" si="0"/>
        <v>0.73253150057273764</v>
      </c>
      <c r="K18" s="51">
        <f t="shared" si="1"/>
        <v>0.84347390773250275</v>
      </c>
      <c r="L18" s="55">
        <f t="shared" si="2"/>
        <v>0.21975945017182127</v>
      </c>
      <c r="M18" s="55">
        <f t="shared" si="3"/>
        <v>0.59043173541275185</v>
      </c>
      <c r="N18" s="52">
        <f t="shared" si="4"/>
        <v>0.81019118558457315</v>
      </c>
      <c r="O18" s="53"/>
      <c r="P18" s="53"/>
    </row>
    <row r="19" spans="1:16" x14ac:dyDescent="0.25">
      <c r="A19" s="159">
        <v>16</v>
      </c>
      <c r="B19" s="164" t="s">
        <v>4</v>
      </c>
      <c r="C19" s="165" t="s">
        <v>1330</v>
      </c>
      <c r="D19" s="166" t="s">
        <v>212</v>
      </c>
      <c r="E19" s="165" t="s">
        <v>213</v>
      </c>
      <c r="F19" s="223">
        <v>1126</v>
      </c>
      <c r="G19" s="223">
        <v>1996270.8</v>
      </c>
      <c r="H19" s="8">
        <v>1003</v>
      </c>
      <c r="I19" s="8">
        <v>1982990</v>
      </c>
      <c r="J19" s="51">
        <f t="shared" si="0"/>
        <v>0.89076376554174064</v>
      </c>
      <c r="K19" s="51">
        <f t="shared" si="1"/>
        <v>0.99334719518013281</v>
      </c>
      <c r="L19" s="55">
        <f t="shared" si="2"/>
        <v>0.26722912966252216</v>
      </c>
      <c r="M19" s="55">
        <f t="shared" si="3"/>
        <v>0.69534303662609298</v>
      </c>
      <c r="N19" s="52">
        <f t="shared" si="4"/>
        <v>0.96257216628861508</v>
      </c>
      <c r="O19" s="53"/>
      <c r="P19" s="53"/>
    </row>
    <row r="20" spans="1:16" x14ac:dyDescent="0.25">
      <c r="A20" s="159">
        <v>17</v>
      </c>
      <c r="B20" s="164" t="s">
        <v>4</v>
      </c>
      <c r="C20" s="165" t="s">
        <v>1330</v>
      </c>
      <c r="D20" s="166" t="s">
        <v>220</v>
      </c>
      <c r="E20" s="165" t="s">
        <v>221</v>
      </c>
      <c r="F20" s="223">
        <v>473</v>
      </c>
      <c r="G20" s="223">
        <v>815032.47499999998</v>
      </c>
      <c r="H20" s="8">
        <v>357</v>
      </c>
      <c r="I20" s="8">
        <v>645745</v>
      </c>
      <c r="J20" s="51">
        <f t="shared" si="0"/>
        <v>0.7547568710359408</v>
      </c>
      <c r="K20" s="51">
        <f t="shared" si="1"/>
        <v>0.79229358314832798</v>
      </c>
      <c r="L20" s="55">
        <f t="shared" si="2"/>
        <v>0.22642706131078222</v>
      </c>
      <c r="M20" s="55">
        <f t="shared" si="3"/>
        <v>0.55460550820382959</v>
      </c>
      <c r="N20" s="52">
        <f t="shared" si="4"/>
        <v>0.78103256951461186</v>
      </c>
      <c r="O20" s="53"/>
      <c r="P20" s="53"/>
    </row>
    <row r="21" spans="1:16" x14ac:dyDescent="0.25">
      <c r="A21" s="159">
        <v>18</v>
      </c>
      <c r="B21" s="164" t="s">
        <v>4</v>
      </c>
      <c r="C21" s="165" t="s">
        <v>1330</v>
      </c>
      <c r="D21" s="166" t="s">
        <v>211</v>
      </c>
      <c r="E21" s="165" t="s">
        <v>997</v>
      </c>
      <c r="F21" s="223">
        <v>828</v>
      </c>
      <c r="G21" s="223">
        <v>1475839.425</v>
      </c>
      <c r="H21" s="8">
        <v>727</v>
      </c>
      <c r="I21" s="8">
        <v>1291165</v>
      </c>
      <c r="J21" s="51">
        <f t="shared" si="0"/>
        <v>0.8780193236714976</v>
      </c>
      <c r="K21" s="51">
        <f t="shared" si="1"/>
        <v>0.87486821271223325</v>
      </c>
      <c r="L21" s="55">
        <f t="shared" si="2"/>
        <v>0.26340579710144929</v>
      </c>
      <c r="M21" s="55">
        <f t="shared" si="3"/>
        <v>0.6124077488985632</v>
      </c>
      <c r="N21" s="52">
        <f t="shared" si="4"/>
        <v>0.87581354600001249</v>
      </c>
      <c r="O21" s="53"/>
      <c r="P21" s="53"/>
    </row>
    <row r="22" spans="1:16" x14ac:dyDescent="0.25">
      <c r="A22" s="159">
        <v>19</v>
      </c>
      <c r="B22" s="164" t="s">
        <v>7</v>
      </c>
      <c r="C22" s="165" t="s">
        <v>1330</v>
      </c>
      <c r="D22" s="166" t="s">
        <v>248</v>
      </c>
      <c r="E22" s="165" t="s">
        <v>249</v>
      </c>
      <c r="F22" s="223">
        <v>741</v>
      </c>
      <c r="G22" s="223">
        <v>1325571.575</v>
      </c>
      <c r="H22" s="8">
        <v>794</v>
      </c>
      <c r="I22" s="8">
        <v>1175115</v>
      </c>
      <c r="J22" s="51">
        <f t="shared" si="0"/>
        <v>1.0715249662618083</v>
      </c>
      <c r="K22" s="51">
        <f t="shared" si="1"/>
        <v>0.88649683062191498</v>
      </c>
      <c r="L22" s="55">
        <f t="shared" si="2"/>
        <v>0.3</v>
      </c>
      <c r="M22" s="55">
        <f t="shared" si="3"/>
        <v>0.6205477814353404</v>
      </c>
      <c r="N22" s="52">
        <f t="shared" si="4"/>
        <v>0.92054778143534044</v>
      </c>
      <c r="O22" s="53"/>
      <c r="P22" s="53"/>
    </row>
    <row r="23" spans="1:16" x14ac:dyDescent="0.25">
      <c r="A23" s="159">
        <v>20</v>
      </c>
      <c r="B23" s="164" t="s">
        <v>7</v>
      </c>
      <c r="C23" s="165" t="s">
        <v>1330</v>
      </c>
      <c r="D23" s="166" t="s">
        <v>244</v>
      </c>
      <c r="E23" s="165" t="s">
        <v>245</v>
      </c>
      <c r="F23" s="223">
        <v>972</v>
      </c>
      <c r="G23" s="223">
        <v>1766416.2749999999</v>
      </c>
      <c r="H23" s="8">
        <v>835</v>
      </c>
      <c r="I23" s="8">
        <v>1471365</v>
      </c>
      <c r="J23" s="51">
        <f t="shared" si="0"/>
        <v>0.85905349794238683</v>
      </c>
      <c r="K23" s="51">
        <f t="shared" si="1"/>
        <v>0.83296617044586507</v>
      </c>
      <c r="L23" s="55">
        <f t="shared" si="2"/>
        <v>0.25771604938271603</v>
      </c>
      <c r="M23" s="55">
        <f t="shared" si="3"/>
        <v>0.58307631931210546</v>
      </c>
      <c r="N23" s="52">
        <f t="shared" si="4"/>
        <v>0.84079236869482155</v>
      </c>
      <c r="O23" s="53"/>
      <c r="P23" s="53"/>
    </row>
    <row r="24" spans="1:16" x14ac:dyDescent="0.25">
      <c r="A24" s="159">
        <v>21</v>
      </c>
      <c r="B24" s="164" t="s">
        <v>7</v>
      </c>
      <c r="C24" s="165" t="s">
        <v>1330</v>
      </c>
      <c r="D24" s="166" t="s">
        <v>242</v>
      </c>
      <c r="E24" s="165" t="s">
        <v>243</v>
      </c>
      <c r="F24" s="223">
        <v>714</v>
      </c>
      <c r="G24" s="223">
        <v>1274918.2250000001</v>
      </c>
      <c r="H24" s="8">
        <v>670</v>
      </c>
      <c r="I24" s="8">
        <v>1055415</v>
      </c>
      <c r="J24" s="51">
        <f t="shared" si="0"/>
        <v>0.93837535014005602</v>
      </c>
      <c r="K24" s="51">
        <f t="shared" si="1"/>
        <v>0.82782956530408047</v>
      </c>
      <c r="L24" s="55">
        <f t="shared" si="2"/>
        <v>0.28151260504201681</v>
      </c>
      <c r="M24" s="55">
        <f t="shared" si="3"/>
        <v>0.57948069571285632</v>
      </c>
      <c r="N24" s="52">
        <f t="shared" si="4"/>
        <v>0.86099330075487313</v>
      </c>
      <c r="O24" s="53"/>
      <c r="P24" s="53"/>
    </row>
    <row r="25" spans="1:16" x14ac:dyDescent="0.25">
      <c r="A25" s="159">
        <v>22</v>
      </c>
      <c r="B25" s="164" t="s">
        <v>7</v>
      </c>
      <c r="C25" s="165" t="s">
        <v>1330</v>
      </c>
      <c r="D25" s="166" t="s">
        <v>246</v>
      </c>
      <c r="E25" s="165" t="s">
        <v>1406</v>
      </c>
      <c r="F25" s="223">
        <v>2210</v>
      </c>
      <c r="G25" s="223">
        <v>4031395.95</v>
      </c>
      <c r="H25" s="8">
        <v>2175</v>
      </c>
      <c r="I25" s="8">
        <v>3009955</v>
      </c>
      <c r="J25" s="51">
        <f t="shared" si="0"/>
        <v>0.98416289592760176</v>
      </c>
      <c r="K25" s="51">
        <f t="shared" si="1"/>
        <v>0.74662847245257558</v>
      </c>
      <c r="L25" s="55">
        <f t="shared" si="2"/>
        <v>0.29524886877828049</v>
      </c>
      <c r="M25" s="55">
        <f t="shared" si="3"/>
        <v>0.52263993071680293</v>
      </c>
      <c r="N25" s="52">
        <f t="shared" si="4"/>
        <v>0.81788879949508342</v>
      </c>
      <c r="O25" s="53"/>
      <c r="P25" s="53"/>
    </row>
    <row r="26" spans="1:16" x14ac:dyDescent="0.25">
      <c r="A26" s="159">
        <v>23</v>
      </c>
      <c r="B26" s="164" t="s">
        <v>15</v>
      </c>
      <c r="C26" s="165" t="s">
        <v>1330</v>
      </c>
      <c r="D26" s="166" t="s">
        <v>224</v>
      </c>
      <c r="E26" s="165" t="s">
        <v>1369</v>
      </c>
      <c r="F26" s="223">
        <v>750</v>
      </c>
      <c r="G26" s="223">
        <v>1336465.3</v>
      </c>
      <c r="H26" s="8">
        <v>781</v>
      </c>
      <c r="I26" s="8">
        <v>1200495</v>
      </c>
      <c r="J26" s="51">
        <f t="shared" si="0"/>
        <v>1.0413333333333334</v>
      </c>
      <c r="K26" s="51">
        <f t="shared" si="1"/>
        <v>0.89826125676439184</v>
      </c>
      <c r="L26" s="55">
        <f t="shared" si="2"/>
        <v>0.3</v>
      </c>
      <c r="M26" s="55">
        <f t="shared" si="3"/>
        <v>0.6287828797350743</v>
      </c>
      <c r="N26" s="52">
        <f t="shared" si="4"/>
        <v>0.92878287973507434</v>
      </c>
      <c r="O26" s="53"/>
      <c r="P26" s="53"/>
    </row>
    <row r="27" spans="1:16" x14ac:dyDescent="0.25">
      <c r="A27" s="159">
        <v>24</v>
      </c>
      <c r="B27" s="164" t="s">
        <v>15</v>
      </c>
      <c r="C27" s="165" t="s">
        <v>1330</v>
      </c>
      <c r="D27" s="166" t="s">
        <v>222</v>
      </c>
      <c r="E27" s="165" t="s">
        <v>223</v>
      </c>
      <c r="F27" s="223">
        <v>743</v>
      </c>
      <c r="G27" s="223">
        <v>1312608.1499999999</v>
      </c>
      <c r="H27" s="8">
        <v>821</v>
      </c>
      <c r="I27" s="8">
        <v>1273465</v>
      </c>
      <c r="J27" s="51">
        <f t="shared" si="0"/>
        <v>1.1049798115746972</v>
      </c>
      <c r="K27" s="51">
        <f t="shared" si="1"/>
        <v>0.97017910486080716</v>
      </c>
      <c r="L27" s="55">
        <f t="shared" si="2"/>
        <v>0.3</v>
      </c>
      <c r="M27" s="55">
        <f t="shared" si="3"/>
        <v>0.67912537340256496</v>
      </c>
      <c r="N27" s="52">
        <f t="shared" si="4"/>
        <v>0.97912537340256489</v>
      </c>
      <c r="O27" s="53"/>
      <c r="P27" s="53"/>
    </row>
    <row r="28" spans="1:16" x14ac:dyDescent="0.25">
      <c r="A28" s="159">
        <v>25</v>
      </c>
      <c r="B28" s="164" t="s">
        <v>15</v>
      </c>
      <c r="C28" s="165" t="s">
        <v>1330</v>
      </c>
      <c r="D28" s="166" t="s">
        <v>226</v>
      </c>
      <c r="E28" s="165" t="s">
        <v>227</v>
      </c>
      <c r="F28" s="223">
        <v>867</v>
      </c>
      <c r="G28" s="223">
        <v>1545411.325</v>
      </c>
      <c r="H28" s="8">
        <v>962</v>
      </c>
      <c r="I28" s="8">
        <v>1581075</v>
      </c>
      <c r="J28" s="51">
        <f t="shared" si="0"/>
        <v>1.1095732410611303</v>
      </c>
      <c r="K28" s="51">
        <f t="shared" si="1"/>
        <v>1.023077140967632</v>
      </c>
      <c r="L28" s="55">
        <f t="shared" si="2"/>
        <v>0.3</v>
      </c>
      <c r="M28" s="55">
        <f t="shared" si="3"/>
        <v>0.7</v>
      </c>
      <c r="N28" s="52">
        <f t="shared" si="4"/>
        <v>1</v>
      </c>
      <c r="O28" s="53"/>
      <c r="P28" s="53"/>
    </row>
    <row r="29" spans="1:16" x14ac:dyDescent="0.25">
      <c r="A29" s="159">
        <v>26</v>
      </c>
      <c r="B29" s="164" t="s">
        <v>15</v>
      </c>
      <c r="C29" s="165" t="s">
        <v>1330</v>
      </c>
      <c r="D29" s="166" t="s">
        <v>228</v>
      </c>
      <c r="E29" s="165" t="s">
        <v>229</v>
      </c>
      <c r="F29" s="223">
        <v>1037</v>
      </c>
      <c r="G29" s="223">
        <v>1832926.7</v>
      </c>
      <c r="H29" s="8">
        <v>955</v>
      </c>
      <c r="I29" s="8">
        <v>1611040</v>
      </c>
      <c r="J29" s="51">
        <f t="shared" si="0"/>
        <v>0.92092574734811961</v>
      </c>
      <c r="K29" s="51">
        <f t="shared" si="1"/>
        <v>0.87894404069731757</v>
      </c>
      <c r="L29" s="55">
        <f t="shared" si="2"/>
        <v>0.27627772420443586</v>
      </c>
      <c r="M29" s="55">
        <f t="shared" si="3"/>
        <v>0.61526082848812225</v>
      </c>
      <c r="N29" s="52">
        <f t="shared" si="4"/>
        <v>0.89153855269255811</v>
      </c>
      <c r="O29" s="53"/>
      <c r="P29" s="53"/>
    </row>
    <row r="30" spans="1:16" x14ac:dyDescent="0.25">
      <c r="A30" s="159">
        <v>27</v>
      </c>
      <c r="B30" s="164" t="s">
        <v>6</v>
      </c>
      <c r="C30" s="165" t="s">
        <v>1330</v>
      </c>
      <c r="D30" s="166" t="s">
        <v>232</v>
      </c>
      <c r="E30" s="165" t="s">
        <v>1370</v>
      </c>
      <c r="F30" s="223">
        <v>899</v>
      </c>
      <c r="G30" s="223">
        <v>1415805.7</v>
      </c>
      <c r="H30" s="8">
        <v>1081</v>
      </c>
      <c r="I30" s="8">
        <v>1327660</v>
      </c>
      <c r="J30" s="51">
        <f t="shared" si="0"/>
        <v>1.2024471635150167</v>
      </c>
      <c r="K30" s="51">
        <f t="shared" si="1"/>
        <v>0.93774166893098398</v>
      </c>
      <c r="L30" s="55">
        <f t="shared" si="2"/>
        <v>0.3</v>
      </c>
      <c r="M30" s="55">
        <f t="shared" si="3"/>
        <v>0.65641916825168878</v>
      </c>
      <c r="N30" s="52">
        <f t="shared" si="4"/>
        <v>0.95641916825168871</v>
      </c>
      <c r="O30" s="53"/>
      <c r="P30" s="53"/>
    </row>
    <row r="31" spans="1:16" x14ac:dyDescent="0.25">
      <c r="A31" s="159">
        <v>28</v>
      </c>
      <c r="B31" s="164" t="s">
        <v>6</v>
      </c>
      <c r="C31" s="165" t="s">
        <v>1330</v>
      </c>
      <c r="D31" s="166" t="s">
        <v>230</v>
      </c>
      <c r="E31" s="165" t="s">
        <v>1407</v>
      </c>
      <c r="F31" s="223">
        <v>942</v>
      </c>
      <c r="G31" s="223">
        <v>1647460.7</v>
      </c>
      <c r="H31" s="8">
        <v>841</v>
      </c>
      <c r="I31" s="8">
        <v>1463565</v>
      </c>
      <c r="J31" s="51">
        <f t="shared" si="0"/>
        <v>0.89278131634819535</v>
      </c>
      <c r="K31" s="51">
        <f t="shared" si="1"/>
        <v>0.88837627507593964</v>
      </c>
      <c r="L31" s="55">
        <f t="shared" si="2"/>
        <v>0.26783439490445859</v>
      </c>
      <c r="M31" s="55">
        <f t="shared" si="3"/>
        <v>0.6218633925531577</v>
      </c>
      <c r="N31" s="52">
        <f t="shared" si="4"/>
        <v>0.8896977874576163</v>
      </c>
      <c r="O31" s="53"/>
      <c r="P31" s="53"/>
    </row>
    <row r="32" spans="1:16" x14ac:dyDescent="0.25">
      <c r="A32" s="159">
        <v>29</v>
      </c>
      <c r="B32" s="164" t="s">
        <v>9</v>
      </c>
      <c r="C32" s="165" t="s">
        <v>1330</v>
      </c>
      <c r="D32" s="166" t="s">
        <v>251</v>
      </c>
      <c r="E32" s="165" t="s">
        <v>1125</v>
      </c>
      <c r="F32" s="223">
        <v>1092</v>
      </c>
      <c r="G32" s="223">
        <v>2035704.425</v>
      </c>
      <c r="H32" s="8">
        <v>892</v>
      </c>
      <c r="I32" s="8">
        <v>1451730</v>
      </c>
      <c r="J32" s="51">
        <f t="shared" si="0"/>
        <v>0.81684981684981683</v>
      </c>
      <c r="K32" s="51">
        <f t="shared" si="1"/>
        <v>0.71313398063670264</v>
      </c>
      <c r="L32" s="55">
        <f t="shared" si="2"/>
        <v>0.24505494505494504</v>
      </c>
      <c r="M32" s="55">
        <f t="shared" si="3"/>
        <v>0.49919378644569179</v>
      </c>
      <c r="N32" s="52">
        <f t="shared" si="4"/>
        <v>0.74424873150063686</v>
      </c>
      <c r="O32" s="53"/>
      <c r="P32" s="53"/>
    </row>
    <row r="33" spans="1:16" x14ac:dyDescent="0.25">
      <c r="A33" s="159">
        <v>30</v>
      </c>
      <c r="B33" s="164" t="s">
        <v>9</v>
      </c>
      <c r="C33" s="165" t="s">
        <v>1330</v>
      </c>
      <c r="D33" s="166" t="s">
        <v>250</v>
      </c>
      <c r="E33" s="165" t="s">
        <v>1307</v>
      </c>
      <c r="F33" s="223">
        <v>1442</v>
      </c>
      <c r="G33" s="223">
        <v>2666122.1749999998</v>
      </c>
      <c r="H33" s="8">
        <v>835</v>
      </c>
      <c r="I33" s="8">
        <v>1990495</v>
      </c>
      <c r="J33" s="51">
        <f t="shared" si="0"/>
        <v>0.57905686546463242</v>
      </c>
      <c r="K33" s="51">
        <f t="shared" si="1"/>
        <v>0.74658806661776489</v>
      </c>
      <c r="L33" s="55">
        <f t="shared" si="2"/>
        <v>0.17371705963938971</v>
      </c>
      <c r="M33" s="55">
        <f t="shared" si="3"/>
        <v>0.52261164663243542</v>
      </c>
      <c r="N33" s="52">
        <f t="shared" si="4"/>
        <v>0.69632870627182508</v>
      </c>
      <c r="O33" s="53"/>
      <c r="P33" s="53"/>
    </row>
    <row r="34" spans="1:16" x14ac:dyDescent="0.25">
      <c r="A34" s="159">
        <v>31</v>
      </c>
      <c r="B34" s="164" t="s">
        <v>16</v>
      </c>
      <c r="C34" s="165" t="s">
        <v>1330</v>
      </c>
      <c r="D34" s="166" t="s">
        <v>240</v>
      </c>
      <c r="E34" s="165" t="s">
        <v>1126</v>
      </c>
      <c r="F34" s="223">
        <v>639</v>
      </c>
      <c r="G34" s="223">
        <v>1154864.6499999999</v>
      </c>
      <c r="H34" s="8">
        <v>608</v>
      </c>
      <c r="I34" s="8">
        <v>803250</v>
      </c>
      <c r="J34" s="51">
        <f t="shared" si="0"/>
        <v>0.95148669796557117</v>
      </c>
      <c r="K34" s="51">
        <f t="shared" si="1"/>
        <v>0.69553605264478402</v>
      </c>
      <c r="L34" s="55">
        <f t="shared" si="2"/>
        <v>0.28544600938967135</v>
      </c>
      <c r="M34" s="55">
        <f t="shared" si="3"/>
        <v>0.48687523685134876</v>
      </c>
      <c r="N34" s="52">
        <f t="shared" si="4"/>
        <v>0.77232124624102005</v>
      </c>
      <c r="O34" s="53"/>
      <c r="P34" s="53"/>
    </row>
    <row r="35" spans="1:16" x14ac:dyDescent="0.25">
      <c r="A35" s="159">
        <v>32</v>
      </c>
      <c r="B35" s="164" t="s">
        <v>16</v>
      </c>
      <c r="C35" s="165" t="s">
        <v>1330</v>
      </c>
      <c r="D35" s="166" t="s">
        <v>238</v>
      </c>
      <c r="E35" s="165" t="s">
        <v>239</v>
      </c>
      <c r="F35" s="223">
        <v>639</v>
      </c>
      <c r="G35" s="223">
        <v>1154864.6499999999</v>
      </c>
      <c r="H35" s="8">
        <v>827</v>
      </c>
      <c r="I35" s="8">
        <v>1159765</v>
      </c>
      <c r="J35" s="51">
        <f t="shared" si="0"/>
        <v>1.2942097026604069</v>
      </c>
      <c r="K35" s="51">
        <f t="shared" si="1"/>
        <v>1.0042432245198605</v>
      </c>
      <c r="L35" s="55">
        <f t="shared" si="2"/>
        <v>0.3</v>
      </c>
      <c r="M35" s="55">
        <f t="shared" si="3"/>
        <v>0.7</v>
      </c>
      <c r="N35" s="52">
        <f t="shared" si="4"/>
        <v>1</v>
      </c>
      <c r="O35" s="53"/>
      <c r="P35" s="53"/>
    </row>
    <row r="36" spans="1:16" x14ac:dyDescent="0.25">
      <c r="A36" s="159">
        <v>33</v>
      </c>
      <c r="B36" s="164" t="s">
        <v>16</v>
      </c>
      <c r="C36" s="165" t="s">
        <v>1330</v>
      </c>
      <c r="D36" s="166" t="s">
        <v>236</v>
      </c>
      <c r="E36" s="165" t="s">
        <v>237</v>
      </c>
      <c r="F36" s="223">
        <v>671</v>
      </c>
      <c r="G36" s="223">
        <v>1215129.8500000001</v>
      </c>
      <c r="H36" s="8">
        <v>547</v>
      </c>
      <c r="I36" s="8">
        <v>607045</v>
      </c>
      <c r="J36" s="51">
        <f t="shared" si="0"/>
        <v>0.81520119225037257</v>
      </c>
      <c r="K36" s="51">
        <f t="shared" si="1"/>
        <v>0.4995721239174562</v>
      </c>
      <c r="L36" s="55">
        <f t="shared" si="2"/>
        <v>0.24456035767511175</v>
      </c>
      <c r="M36" s="55">
        <f t="shared" si="3"/>
        <v>0.34970048674221932</v>
      </c>
      <c r="N36" s="52">
        <f t="shared" si="4"/>
        <v>0.59426084441733107</v>
      </c>
      <c r="O36" s="53"/>
      <c r="P36" s="53"/>
    </row>
    <row r="37" spans="1:16" x14ac:dyDescent="0.25">
      <c r="A37" s="159">
        <v>34</v>
      </c>
      <c r="B37" s="164" t="s">
        <v>16</v>
      </c>
      <c r="C37" s="165" t="s">
        <v>1330</v>
      </c>
      <c r="D37" s="166" t="s">
        <v>241</v>
      </c>
      <c r="E37" s="165" t="s">
        <v>1264</v>
      </c>
      <c r="F37" s="223">
        <v>1257</v>
      </c>
      <c r="G37" s="223">
        <v>2292756.125</v>
      </c>
      <c r="H37" s="8">
        <v>1059</v>
      </c>
      <c r="I37" s="8">
        <v>1672160</v>
      </c>
      <c r="J37" s="51">
        <f t="shared" si="0"/>
        <v>0.84248210023866343</v>
      </c>
      <c r="K37" s="51">
        <f t="shared" si="1"/>
        <v>0.729323097981038</v>
      </c>
      <c r="L37" s="55">
        <f t="shared" si="2"/>
        <v>0.25274463007159903</v>
      </c>
      <c r="M37" s="55">
        <f t="shared" si="3"/>
        <v>0.51052616858672661</v>
      </c>
      <c r="N37" s="52">
        <f t="shared" si="4"/>
        <v>0.76327079865832559</v>
      </c>
      <c r="O37" s="53"/>
      <c r="P37" s="53"/>
    </row>
    <row r="38" spans="1:16" x14ac:dyDescent="0.25">
      <c r="A38" s="159">
        <v>35</v>
      </c>
      <c r="B38" s="164" t="s">
        <v>10</v>
      </c>
      <c r="C38" s="165" t="s">
        <v>1330</v>
      </c>
      <c r="D38" s="166" t="s">
        <v>252</v>
      </c>
      <c r="E38" s="165" t="s">
        <v>253</v>
      </c>
      <c r="F38" s="223">
        <v>1028</v>
      </c>
      <c r="G38" s="223">
        <v>1833623.05</v>
      </c>
      <c r="H38" s="8">
        <v>925</v>
      </c>
      <c r="I38" s="8">
        <v>1215980</v>
      </c>
      <c r="J38" s="51">
        <f t="shared" si="0"/>
        <v>0.89980544747081714</v>
      </c>
      <c r="K38" s="51">
        <f t="shared" si="1"/>
        <v>0.66315702128635434</v>
      </c>
      <c r="L38" s="55">
        <f t="shared" si="2"/>
        <v>0.26994163424124512</v>
      </c>
      <c r="M38" s="55">
        <f t="shared" si="3"/>
        <v>0.464209914900448</v>
      </c>
      <c r="N38" s="52">
        <f t="shared" si="4"/>
        <v>0.73415154914169312</v>
      </c>
      <c r="O38" s="53"/>
      <c r="P38" s="53"/>
    </row>
    <row r="39" spans="1:16" x14ac:dyDescent="0.25">
      <c r="A39" s="159">
        <v>36</v>
      </c>
      <c r="B39" s="164" t="s">
        <v>10</v>
      </c>
      <c r="C39" s="165" t="s">
        <v>1330</v>
      </c>
      <c r="D39" s="166" t="s">
        <v>255</v>
      </c>
      <c r="E39" s="165" t="s">
        <v>1308</v>
      </c>
      <c r="F39" s="223">
        <v>2174</v>
      </c>
      <c r="G39" s="223">
        <v>3843954.05</v>
      </c>
      <c r="H39" s="8">
        <v>1807</v>
      </c>
      <c r="I39" s="8">
        <v>2994000</v>
      </c>
      <c r="J39" s="51">
        <f t="shared" si="0"/>
        <v>0.83118675252989882</v>
      </c>
      <c r="K39" s="51">
        <f t="shared" si="1"/>
        <v>0.7788854812143241</v>
      </c>
      <c r="L39" s="55">
        <f t="shared" si="2"/>
        <v>0.24935602575896965</v>
      </c>
      <c r="M39" s="55">
        <f t="shared" si="3"/>
        <v>0.54521983685002684</v>
      </c>
      <c r="N39" s="52">
        <f t="shared" si="4"/>
        <v>0.79457586260899649</v>
      </c>
      <c r="O39" s="53"/>
      <c r="P39" s="53"/>
    </row>
    <row r="40" spans="1:16" x14ac:dyDescent="0.25">
      <c r="A40" s="159">
        <v>37</v>
      </c>
      <c r="B40" s="164" t="s">
        <v>11</v>
      </c>
      <c r="C40" s="165" t="s">
        <v>1330</v>
      </c>
      <c r="D40" s="166" t="s">
        <v>257</v>
      </c>
      <c r="E40" s="165" t="s">
        <v>1386</v>
      </c>
      <c r="F40" s="223">
        <v>2038</v>
      </c>
      <c r="G40" s="223">
        <v>3437771.3</v>
      </c>
      <c r="H40" s="8">
        <v>1391</v>
      </c>
      <c r="I40" s="8">
        <v>3060960</v>
      </c>
      <c r="J40" s="51">
        <f t="shared" si="0"/>
        <v>0.68253189401373893</v>
      </c>
      <c r="K40" s="51">
        <f t="shared" si="1"/>
        <v>0.89039081802794739</v>
      </c>
      <c r="L40" s="55">
        <f t="shared" si="2"/>
        <v>0.20475956820412167</v>
      </c>
      <c r="M40" s="55">
        <f t="shared" si="3"/>
        <v>0.62327357261956318</v>
      </c>
      <c r="N40" s="52">
        <f t="shared" si="4"/>
        <v>0.82803314082368484</v>
      </c>
      <c r="O40" s="53"/>
      <c r="P40" s="53"/>
    </row>
    <row r="41" spans="1:16" x14ac:dyDescent="0.25">
      <c r="A41" s="159">
        <v>38</v>
      </c>
      <c r="B41" s="164" t="s">
        <v>11</v>
      </c>
      <c r="C41" s="165" t="s">
        <v>1330</v>
      </c>
      <c r="D41" s="166" t="s">
        <v>256</v>
      </c>
      <c r="E41" s="165" t="s">
        <v>1133</v>
      </c>
      <c r="F41" s="223">
        <v>1732</v>
      </c>
      <c r="G41" s="223">
        <v>2923829.9249999998</v>
      </c>
      <c r="H41" s="8">
        <v>1945</v>
      </c>
      <c r="I41" s="8">
        <v>2307300</v>
      </c>
      <c r="J41" s="51">
        <f t="shared" si="0"/>
        <v>1.1229792147806004</v>
      </c>
      <c r="K41" s="51">
        <f t="shared" si="1"/>
        <v>0.78913618752978598</v>
      </c>
      <c r="L41" s="55">
        <f t="shared" si="2"/>
        <v>0.3</v>
      </c>
      <c r="M41" s="55">
        <f t="shared" si="3"/>
        <v>0.55239533127085017</v>
      </c>
      <c r="N41" s="52">
        <f t="shared" si="4"/>
        <v>0.8523953312708501</v>
      </c>
      <c r="O41" s="53"/>
      <c r="P41" s="53"/>
    </row>
    <row r="42" spans="1:16" x14ac:dyDescent="0.25">
      <c r="A42" s="159">
        <v>39</v>
      </c>
      <c r="B42" s="165" t="s">
        <v>12</v>
      </c>
      <c r="C42" s="165" t="s">
        <v>1330</v>
      </c>
      <c r="D42" s="166" t="s">
        <v>258</v>
      </c>
      <c r="E42" s="165" t="s">
        <v>1001</v>
      </c>
      <c r="F42" s="223">
        <v>1995</v>
      </c>
      <c r="G42" s="223">
        <v>3510954.125</v>
      </c>
      <c r="H42" s="8">
        <v>1860</v>
      </c>
      <c r="I42" s="8">
        <v>3139390</v>
      </c>
      <c r="J42" s="51">
        <f t="shared" si="0"/>
        <v>0.93233082706766912</v>
      </c>
      <c r="K42" s="51">
        <f t="shared" si="1"/>
        <v>0.89417004273731437</v>
      </c>
      <c r="L42" s="55">
        <f t="shared" si="2"/>
        <v>0.27969924812030073</v>
      </c>
      <c r="M42" s="55">
        <f t="shared" si="3"/>
        <v>0.62591902991612003</v>
      </c>
      <c r="N42" s="52">
        <f t="shared" si="4"/>
        <v>0.90561827803642081</v>
      </c>
      <c r="O42" s="53"/>
      <c r="P42" s="53"/>
    </row>
    <row r="43" spans="1:16" x14ac:dyDescent="0.25">
      <c r="A43" s="159">
        <v>40</v>
      </c>
      <c r="B43" s="165" t="s">
        <v>12</v>
      </c>
      <c r="C43" s="165" t="s">
        <v>1330</v>
      </c>
      <c r="D43" s="166" t="s">
        <v>259</v>
      </c>
      <c r="E43" s="165" t="s">
        <v>1099</v>
      </c>
      <c r="F43" s="223">
        <v>1005</v>
      </c>
      <c r="G43" s="223">
        <v>1775275.5</v>
      </c>
      <c r="H43" s="8">
        <v>1146</v>
      </c>
      <c r="I43" s="8">
        <v>1486420</v>
      </c>
      <c r="J43" s="51">
        <f t="shared" si="0"/>
        <v>1.1402985074626866</v>
      </c>
      <c r="K43" s="51">
        <f t="shared" si="1"/>
        <v>0.83728976150462275</v>
      </c>
      <c r="L43" s="55">
        <f t="shared" si="2"/>
        <v>0.3</v>
      </c>
      <c r="M43" s="55">
        <f t="shared" si="3"/>
        <v>0.58610283305323585</v>
      </c>
      <c r="N43" s="52">
        <f t="shared" si="4"/>
        <v>0.88610283305323589</v>
      </c>
      <c r="O43" s="53"/>
      <c r="P43" s="53"/>
    </row>
    <row r="44" spans="1:16" x14ac:dyDescent="0.25">
      <c r="A44" s="159">
        <v>41</v>
      </c>
      <c r="B44" s="165" t="s">
        <v>12</v>
      </c>
      <c r="C44" s="165" t="s">
        <v>1330</v>
      </c>
      <c r="D44" s="166" t="s">
        <v>260</v>
      </c>
      <c r="E44" s="165" t="s">
        <v>1002</v>
      </c>
      <c r="F44" s="223">
        <v>1123</v>
      </c>
      <c r="G44" s="223">
        <v>1985676.4750000001</v>
      </c>
      <c r="H44" s="8">
        <v>1377</v>
      </c>
      <c r="I44" s="8">
        <v>1669510</v>
      </c>
      <c r="J44" s="51">
        <f t="shared" si="0"/>
        <v>1.226179875333927</v>
      </c>
      <c r="K44" s="51">
        <f t="shared" si="1"/>
        <v>0.84077644118737915</v>
      </c>
      <c r="L44" s="55">
        <f t="shared" si="2"/>
        <v>0.3</v>
      </c>
      <c r="M44" s="55">
        <f t="shared" si="3"/>
        <v>0.58854350883116535</v>
      </c>
      <c r="N44" s="52">
        <f t="shared" si="4"/>
        <v>0.88854350883116529</v>
      </c>
      <c r="O44" s="53"/>
      <c r="P44" s="53"/>
    </row>
    <row r="45" spans="1:16" x14ac:dyDescent="0.25">
      <c r="A45" s="159">
        <v>42</v>
      </c>
      <c r="B45" s="165" t="s">
        <v>12</v>
      </c>
      <c r="C45" s="165" t="s">
        <v>1330</v>
      </c>
      <c r="D45" s="166" t="s">
        <v>261</v>
      </c>
      <c r="E45" s="165" t="s">
        <v>1003</v>
      </c>
      <c r="F45" s="223">
        <v>1250</v>
      </c>
      <c r="G45" s="223">
        <v>2200214.4249999998</v>
      </c>
      <c r="H45" s="8">
        <v>1317</v>
      </c>
      <c r="I45" s="8">
        <v>2012015</v>
      </c>
      <c r="J45" s="51">
        <f t="shared" si="0"/>
        <v>1.0536000000000001</v>
      </c>
      <c r="K45" s="51">
        <f t="shared" si="1"/>
        <v>0.91446314374563753</v>
      </c>
      <c r="L45" s="55">
        <f t="shared" si="2"/>
        <v>0.3</v>
      </c>
      <c r="M45" s="55">
        <f t="shared" si="3"/>
        <v>0.64012420062194619</v>
      </c>
      <c r="N45" s="52">
        <f t="shared" si="4"/>
        <v>0.94012420062194613</v>
      </c>
      <c r="O45" s="53"/>
      <c r="P45" s="53"/>
    </row>
    <row r="46" spans="1:16" x14ac:dyDescent="0.25">
      <c r="A46" s="159">
        <v>43</v>
      </c>
      <c r="B46" s="165" t="s">
        <v>12</v>
      </c>
      <c r="C46" s="165" t="s">
        <v>1330</v>
      </c>
      <c r="D46" s="166" t="s">
        <v>1309</v>
      </c>
      <c r="E46" s="165" t="s">
        <v>1310</v>
      </c>
      <c r="F46" s="223">
        <v>305</v>
      </c>
      <c r="G46" s="223">
        <v>548188.30000000005</v>
      </c>
      <c r="H46" s="8">
        <v>332</v>
      </c>
      <c r="I46" s="8">
        <v>404055</v>
      </c>
      <c r="J46" s="51">
        <f t="shared" si="0"/>
        <v>1.0885245901639344</v>
      </c>
      <c r="K46" s="51">
        <f t="shared" si="1"/>
        <v>0.7370733742402017</v>
      </c>
      <c r="L46" s="55">
        <f t="shared" si="2"/>
        <v>0.3</v>
      </c>
      <c r="M46" s="55">
        <f t="shared" si="3"/>
        <v>0.51595136196814118</v>
      </c>
      <c r="N46" s="52">
        <f t="shared" si="4"/>
        <v>0.81595136196814111</v>
      </c>
      <c r="O46" s="53"/>
      <c r="P46" s="53"/>
    </row>
    <row r="47" spans="1:16" x14ac:dyDescent="0.25">
      <c r="A47" s="159">
        <v>44</v>
      </c>
      <c r="B47" s="165" t="s">
        <v>12</v>
      </c>
      <c r="C47" s="165" t="s">
        <v>1330</v>
      </c>
      <c r="D47" s="166" t="s">
        <v>1130</v>
      </c>
      <c r="E47" s="165" t="s">
        <v>1311</v>
      </c>
      <c r="F47" s="223">
        <v>560</v>
      </c>
      <c r="G47" s="223">
        <v>992510.22499999998</v>
      </c>
      <c r="H47" s="8">
        <v>482</v>
      </c>
      <c r="I47" s="8">
        <v>886545</v>
      </c>
      <c r="J47" s="51">
        <f t="shared" si="0"/>
        <v>0.86071428571428577</v>
      </c>
      <c r="K47" s="51">
        <f t="shared" si="1"/>
        <v>0.89323513014689604</v>
      </c>
      <c r="L47" s="55">
        <f t="shared" si="2"/>
        <v>0.25821428571428573</v>
      </c>
      <c r="M47" s="55">
        <f t="shared" si="3"/>
        <v>0.62526459110282717</v>
      </c>
      <c r="N47" s="52">
        <f t="shared" si="4"/>
        <v>0.8834788768171129</v>
      </c>
      <c r="O47" s="53"/>
      <c r="P47" s="53"/>
    </row>
    <row r="48" spans="1:16" x14ac:dyDescent="0.25">
      <c r="A48" s="159">
        <v>45</v>
      </c>
      <c r="B48" s="165" t="s">
        <v>14</v>
      </c>
      <c r="C48" s="165" t="s">
        <v>1330</v>
      </c>
      <c r="D48" s="166" t="s">
        <v>262</v>
      </c>
      <c r="E48" s="165" t="s">
        <v>1100</v>
      </c>
      <c r="F48" s="223">
        <v>1233</v>
      </c>
      <c r="G48" s="223">
        <v>2258654.625</v>
      </c>
      <c r="H48" s="8">
        <v>751</v>
      </c>
      <c r="I48" s="8">
        <v>1149120</v>
      </c>
      <c r="J48" s="51">
        <f t="shared" si="0"/>
        <v>0.60908353609083532</v>
      </c>
      <c r="K48" s="51">
        <f t="shared" si="1"/>
        <v>0.50876304295527253</v>
      </c>
      <c r="L48" s="55">
        <f t="shared" si="2"/>
        <v>0.1827250608272506</v>
      </c>
      <c r="M48" s="55">
        <f t="shared" si="3"/>
        <v>0.35613413006869077</v>
      </c>
      <c r="N48" s="52">
        <f t="shared" si="4"/>
        <v>0.53885919089594136</v>
      </c>
      <c r="O48" s="53"/>
      <c r="P48" s="53"/>
    </row>
    <row r="49" spans="1:16" x14ac:dyDescent="0.25">
      <c r="A49" s="159">
        <v>46</v>
      </c>
      <c r="B49" s="165" t="s">
        <v>14</v>
      </c>
      <c r="C49" s="165" t="s">
        <v>1330</v>
      </c>
      <c r="D49" s="166" t="s">
        <v>263</v>
      </c>
      <c r="E49" s="165" t="s">
        <v>1004</v>
      </c>
      <c r="F49" s="223">
        <v>633</v>
      </c>
      <c r="G49" s="223">
        <v>1161340.3999999999</v>
      </c>
      <c r="H49" s="8">
        <v>321</v>
      </c>
      <c r="I49" s="8">
        <v>510315</v>
      </c>
      <c r="J49" s="51">
        <f t="shared" si="0"/>
        <v>0.50710900473933651</v>
      </c>
      <c r="K49" s="51">
        <f t="shared" si="1"/>
        <v>0.43941896794428237</v>
      </c>
      <c r="L49" s="55">
        <f t="shared" si="2"/>
        <v>0.15213270142180094</v>
      </c>
      <c r="M49" s="55">
        <f t="shared" si="3"/>
        <v>0.30759327756099764</v>
      </c>
      <c r="N49" s="52">
        <f t="shared" si="4"/>
        <v>0.45972597898279854</v>
      </c>
      <c r="O49" s="53"/>
      <c r="P49" s="53"/>
    </row>
    <row r="50" spans="1:16" x14ac:dyDescent="0.25">
      <c r="A50" s="159">
        <v>47</v>
      </c>
      <c r="B50" s="165" t="s">
        <v>14</v>
      </c>
      <c r="C50" s="165" t="s">
        <v>1330</v>
      </c>
      <c r="D50" s="166" t="s">
        <v>264</v>
      </c>
      <c r="E50" s="165" t="s">
        <v>1005</v>
      </c>
      <c r="F50" s="223">
        <v>771</v>
      </c>
      <c r="G50" s="223">
        <v>1436734.325</v>
      </c>
      <c r="H50" s="8">
        <v>684</v>
      </c>
      <c r="I50" s="8">
        <v>989185</v>
      </c>
      <c r="J50" s="51">
        <f t="shared" si="0"/>
        <v>0.88715953307392992</v>
      </c>
      <c r="K50" s="51">
        <f t="shared" si="1"/>
        <v>0.68849541824651539</v>
      </c>
      <c r="L50" s="55">
        <f t="shared" si="2"/>
        <v>0.26614785992217899</v>
      </c>
      <c r="M50" s="55">
        <f t="shared" si="3"/>
        <v>0.48194679277256075</v>
      </c>
      <c r="N50" s="52">
        <f t="shared" si="4"/>
        <v>0.74809465269473974</v>
      </c>
      <c r="O50" s="53"/>
      <c r="P50" s="53"/>
    </row>
    <row r="51" spans="1:16" x14ac:dyDescent="0.25">
      <c r="A51" s="159">
        <v>48</v>
      </c>
      <c r="B51" s="165" t="s">
        <v>2</v>
      </c>
      <c r="C51" s="165" t="s">
        <v>1330</v>
      </c>
      <c r="D51" s="166" t="s">
        <v>204</v>
      </c>
      <c r="E51" s="165" t="s">
        <v>205</v>
      </c>
      <c r="F51" s="223">
        <v>1372</v>
      </c>
      <c r="G51" s="223">
        <v>2441081</v>
      </c>
      <c r="H51" s="8">
        <v>1631</v>
      </c>
      <c r="I51" s="8">
        <v>2269610</v>
      </c>
      <c r="J51" s="51">
        <f t="shared" si="0"/>
        <v>1.1887755102040816</v>
      </c>
      <c r="K51" s="51">
        <f t="shared" si="1"/>
        <v>0.92975612034176658</v>
      </c>
      <c r="L51" s="55">
        <f t="shared" si="2"/>
        <v>0.3</v>
      </c>
      <c r="M51" s="55">
        <f t="shared" si="3"/>
        <v>0.65082928423923658</v>
      </c>
      <c r="N51" s="52">
        <f t="shared" si="4"/>
        <v>0.95082928423923652</v>
      </c>
      <c r="O51" s="53"/>
      <c r="P51" s="53"/>
    </row>
    <row r="52" spans="1:16" x14ac:dyDescent="0.25">
      <c r="A52" s="159">
        <v>49</v>
      </c>
      <c r="B52" s="165" t="s">
        <v>2</v>
      </c>
      <c r="C52" s="165" t="s">
        <v>1330</v>
      </c>
      <c r="D52" s="166" t="s">
        <v>203</v>
      </c>
      <c r="E52" s="165" t="s">
        <v>995</v>
      </c>
      <c r="F52" s="223">
        <v>1478</v>
      </c>
      <c r="G52" s="223">
        <v>2612242.0750000002</v>
      </c>
      <c r="H52" s="8">
        <v>2951</v>
      </c>
      <c r="I52" s="8">
        <v>3744910</v>
      </c>
      <c r="J52" s="51">
        <f t="shared" si="0"/>
        <v>1.996617050067659</v>
      </c>
      <c r="K52" s="51">
        <f t="shared" si="1"/>
        <v>1.4335999086149012</v>
      </c>
      <c r="L52" s="55">
        <f t="shared" si="2"/>
        <v>0.3</v>
      </c>
      <c r="M52" s="55">
        <f t="shared" si="3"/>
        <v>0.7</v>
      </c>
      <c r="N52" s="52">
        <f t="shared" si="4"/>
        <v>1</v>
      </c>
      <c r="O52" s="53"/>
      <c r="P52" s="53"/>
    </row>
    <row r="53" spans="1:16" x14ac:dyDescent="0.25">
      <c r="A53" s="159">
        <v>50</v>
      </c>
      <c r="B53" s="165" t="s">
        <v>2</v>
      </c>
      <c r="C53" s="165" t="s">
        <v>1330</v>
      </c>
      <c r="D53" s="166" t="s">
        <v>206</v>
      </c>
      <c r="E53" s="165" t="s">
        <v>1128</v>
      </c>
      <c r="F53" s="223">
        <v>1198</v>
      </c>
      <c r="G53" s="223">
        <v>2125925.7000000002</v>
      </c>
      <c r="H53" s="8">
        <v>1406</v>
      </c>
      <c r="I53" s="8">
        <v>1880150</v>
      </c>
      <c r="J53" s="51">
        <f t="shared" si="0"/>
        <v>1.1736227045075125</v>
      </c>
      <c r="K53" s="51">
        <f t="shared" si="1"/>
        <v>0.88439120896840362</v>
      </c>
      <c r="L53" s="55">
        <f t="shared" si="2"/>
        <v>0.3</v>
      </c>
      <c r="M53" s="55">
        <f t="shared" si="3"/>
        <v>0.61907384627788253</v>
      </c>
      <c r="N53" s="52">
        <f t="shared" si="4"/>
        <v>0.91907384627788247</v>
      </c>
      <c r="O53" s="53"/>
      <c r="P53" s="53"/>
    </row>
    <row r="54" spans="1:16" x14ac:dyDescent="0.25">
      <c r="A54" s="159">
        <v>51</v>
      </c>
      <c r="B54" s="165" t="s">
        <v>2</v>
      </c>
      <c r="C54" s="165" t="s">
        <v>1330</v>
      </c>
      <c r="D54" s="166" t="s">
        <v>207</v>
      </c>
      <c r="E54" s="170" t="s">
        <v>1436</v>
      </c>
      <c r="F54" s="223">
        <v>1083</v>
      </c>
      <c r="G54" s="223">
        <v>1925588.65</v>
      </c>
      <c r="H54" s="8">
        <v>1049</v>
      </c>
      <c r="I54" s="8">
        <v>1460415</v>
      </c>
      <c r="J54" s="51">
        <f t="shared" si="0"/>
        <v>0.96860572483841179</v>
      </c>
      <c r="K54" s="51">
        <f t="shared" si="1"/>
        <v>0.75842522233396015</v>
      </c>
      <c r="L54" s="55">
        <f t="shared" si="2"/>
        <v>0.2905817174515235</v>
      </c>
      <c r="M54" s="55">
        <f t="shared" si="3"/>
        <v>0.53089765563377211</v>
      </c>
      <c r="N54" s="52">
        <f t="shared" si="4"/>
        <v>0.82147937308529562</v>
      </c>
      <c r="O54" s="53"/>
      <c r="P54" s="53"/>
    </row>
    <row r="55" spans="1:16" x14ac:dyDescent="0.25">
      <c r="A55" s="159">
        <v>52</v>
      </c>
      <c r="B55" s="167" t="s">
        <v>1348</v>
      </c>
      <c r="C55" s="171" t="s">
        <v>173</v>
      </c>
      <c r="D55" s="166" t="s">
        <v>271</v>
      </c>
      <c r="E55" s="167" t="s">
        <v>1312</v>
      </c>
      <c r="F55" s="224">
        <v>2390</v>
      </c>
      <c r="G55" s="225">
        <v>4243866.7</v>
      </c>
      <c r="H55" s="8">
        <v>1444</v>
      </c>
      <c r="I55" s="8">
        <v>3043715</v>
      </c>
      <c r="J55" s="51">
        <f t="shared" si="0"/>
        <v>0.60418410041841009</v>
      </c>
      <c r="K55" s="51">
        <f t="shared" si="1"/>
        <v>0.7172032524018721</v>
      </c>
      <c r="L55" s="55">
        <f t="shared" si="2"/>
        <v>0.18125523012552303</v>
      </c>
      <c r="M55" s="55">
        <f t="shared" si="3"/>
        <v>0.50204227668131041</v>
      </c>
      <c r="N55" s="52">
        <f t="shared" si="4"/>
        <v>0.68329750680683343</v>
      </c>
      <c r="O55" s="53"/>
      <c r="P55" s="53"/>
    </row>
    <row r="56" spans="1:16" x14ac:dyDescent="0.25">
      <c r="A56" s="159">
        <v>53</v>
      </c>
      <c r="B56" s="167" t="s">
        <v>1348</v>
      </c>
      <c r="C56" s="171" t="s">
        <v>173</v>
      </c>
      <c r="D56" s="166" t="s">
        <v>274</v>
      </c>
      <c r="E56" s="167" t="s">
        <v>1335</v>
      </c>
      <c r="F56" s="224">
        <v>1028</v>
      </c>
      <c r="G56" s="225">
        <v>1833623.05</v>
      </c>
      <c r="H56" s="8">
        <v>880</v>
      </c>
      <c r="I56" s="8">
        <v>1479060</v>
      </c>
      <c r="J56" s="51">
        <f t="shared" si="0"/>
        <v>0.85603112840466922</v>
      </c>
      <c r="K56" s="51">
        <f t="shared" si="1"/>
        <v>0.8066325300611813</v>
      </c>
      <c r="L56" s="55">
        <f t="shared" si="2"/>
        <v>0.25680933852140075</v>
      </c>
      <c r="M56" s="55">
        <f t="shared" si="3"/>
        <v>0.5646427710428269</v>
      </c>
      <c r="N56" s="52">
        <f t="shared" si="4"/>
        <v>0.82145210956422765</v>
      </c>
      <c r="O56" s="53"/>
      <c r="P56" s="53"/>
    </row>
    <row r="57" spans="1:16" x14ac:dyDescent="0.25">
      <c r="A57" s="159">
        <v>54</v>
      </c>
      <c r="B57" s="167" t="s">
        <v>1348</v>
      </c>
      <c r="C57" s="171" t="s">
        <v>173</v>
      </c>
      <c r="D57" s="166" t="s">
        <v>276</v>
      </c>
      <c r="E57" s="167" t="s">
        <v>1371</v>
      </c>
      <c r="F57" s="224">
        <v>993</v>
      </c>
      <c r="G57" s="225">
        <v>1783370.7</v>
      </c>
      <c r="H57" s="8">
        <v>811</v>
      </c>
      <c r="I57" s="8">
        <v>1436610</v>
      </c>
      <c r="J57" s="51">
        <f t="shared" si="0"/>
        <v>0.81671701913393757</v>
      </c>
      <c r="K57" s="51">
        <f t="shared" si="1"/>
        <v>0.80555882184225636</v>
      </c>
      <c r="L57" s="55">
        <f t="shared" si="2"/>
        <v>0.24501510574018126</v>
      </c>
      <c r="M57" s="55">
        <f t="shared" si="3"/>
        <v>0.56389117528957944</v>
      </c>
      <c r="N57" s="52">
        <f t="shared" si="4"/>
        <v>0.8089062810297607</v>
      </c>
      <c r="O57" s="53"/>
      <c r="P57" s="53"/>
    </row>
    <row r="58" spans="1:16" x14ac:dyDescent="0.25">
      <c r="A58" s="159">
        <v>55</v>
      </c>
      <c r="B58" s="167" t="s">
        <v>1348</v>
      </c>
      <c r="C58" s="171" t="s">
        <v>173</v>
      </c>
      <c r="D58" s="166" t="s">
        <v>273</v>
      </c>
      <c r="E58" s="167" t="s">
        <v>1018</v>
      </c>
      <c r="F58" s="224">
        <v>970</v>
      </c>
      <c r="G58" s="225">
        <v>1727554.5249999999</v>
      </c>
      <c r="H58" s="8">
        <v>677</v>
      </c>
      <c r="I58" s="8">
        <v>1395995</v>
      </c>
      <c r="J58" s="51">
        <f t="shared" si="0"/>
        <v>0.69793814432989687</v>
      </c>
      <c r="K58" s="51">
        <f t="shared" si="1"/>
        <v>0.80807579720240674</v>
      </c>
      <c r="L58" s="55">
        <f t="shared" si="2"/>
        <v>0.20938144329896904</v>
      </c>
      <c r="M58" s="55">
        <f t="shared" si="3"/>
        <v>0.56565305804168464</v>
      </c>
      <c r="N58" s="52">
        <f t="shared" si="4"/>
        <v>0.77503450134065366</v>
      </c>
      <c r="O58" s="53"/>
      <c r="P58" s="53"/>
    </row>
    <row r="59" spans="1:16" x14ac:dyDescent="0.25">
      <c r="A59" s="159">
        <v>56</v>
      </c>
      <c r="B59" s="167" t="s">
        <v>1234</v>
      </c>
      <c r="C59" s="171" t="s">
        <v>173</v>
      </c>
      <c r="D59" s="166" t="s">
        <v>278</v>
      </c>
      <c r="E59" s="167" t="s">
        <v>1014</v>
      </c>
      <c r="F59" s="224">
        <v>1176</v>
      </c>
      <c r="G59" s="225">
        <v>2074782.175</v>
      </c>
      <c r="H59" s="8">
        <v>1038</v>
      </c>
      <c r="I59" s="8">
        <v>1804220</v>
      </c>
      <c r="J59" s="51">
        <f t="shared" si="0"/>
        <v>0.88265306122448983</v>
      </c>
      <c r="K59" s="51">
        <f t="shared" si="1"/>
        <v>0.86959490096833902</v>
      </c>
      <c r="L59" s="55">
        <f t="shared" si="2"/>
        <v>0.26479591836734695</v>
      </c>
      <c r="M59" s="55">
        <f t="shared" si="3"/>
        <v>0.60871643067783732</v>
      </c>
      <c r="N59" s="52">
        <f t="shared" si="4"/>
        <v>0.87351234904518427</v>
      </c>
      <c r="O59" s="53"/>
      <c r="P59" s="53"/>
    </row>
    <row r="60" spans="1:16" x14ac:dyDescent="0.25">
      <c r="A60" s="159">
        <v>57</v>
      </c>
      <c r="B60" s="167" t="s">
        <v>1234</v>
      </c>
      <c r="C60" s="171" t="s">
        <v>173</v>
      </c>
      <c r="D60" s="166" t="s">
        <v>279</v>
      </c>
      <c r="E60" s="167" t="s">
        <v>1313</v>
      </c>
      <c r="F60" s="224">
        <v>977</v>
      </c>
      <c r="G60" s="225">
        <v>1727445.7</v>
      </c>
      <c r="H60" s="8">
        <v>642</v>
      </c>
      <c r="I60" s="8">
        <v>1321485</v>
      </c>
      <c r="J60" s="51">
        <f t="shared" si="0"/>
        <v>0.65711361310133065</v>
      </c>
      <c r="K60" s="51">
        <f t="shared" si="1"/>
        <v>0.76499365508276185</v>
      </c>
      <c r="L60" s="55">
        <f t="shared" si="2"/>
        <v>0.19713408393039919</v>
      </c>
      <c r="M60" s="55">
        <f t="shared" si="3"/>
        <v>0.53549555855793329</v>
      </c>
      <c r="N60" s="52">
        <f t="shared" si="4"/>
        <v>0.73262964248833251</v>
      </c>
      <c r="O60" s="53"/>
      <c r="P60" s="53"/>
    </row>
    <row r="61" spans="1:16" x14ac:dyDescent="0.25">
      <c r="A61" s="159">
        <v>58</v>
      </c>
      <c r="B61" s="167" t="s">
        <v>1234</v>
      </c>
      <c r="C61" s="171" t="s">
        <v>173</v>
      </c>
      <c r="D61" s="166" t="s">
        <v>277</v>
      </c>
      <c r="E61" s="167" t="s">
        <v>1314</v>
      </c>
      <c r="F61" s="224">
        <v>473</v>
      </c>
      <c r="G61" s="225">
        <v>832136.67500000005</v>
      </c>
      <c r="H61" s="8">
        <v>498</v>
      </c>
      <c r="I61" s="8">
        <v>782445</v>
      </c>
      <c r="J61" s="51">
        <f t="shared" si="0"/>
        <v>1.0528541226215644</v>
      </c>
      <c r="K61" s="51">
        <f t="shared" si="1"/>
        <v>0.94028423876402267</v>
      </c>
      <c r="L61" s="55">
        <f t="shared" si="2"/>
        <v>0.3</v>
      </c>
      <c r="M61" s="55">
        <f t="shared" si="3"/>
        <v>0.65819896713481585</v>
      </c>
      <c r="N61" s="52">
        <f t="shared" si="4"/>
        <v>0.95819896713481589</v>
      </c>
      <c r="O61" s="53"/>
      <c r="P61" s="53"/>
    </row>
    <row r="62" spans="1:16" x14ac:dyDescent="0.25">
      <c r="A62" s="159">
        <v>59</v>
      </c>
      <c r="B62" s="167" t="s">
        <v>151</v>
      </c>
      <c r="C62" s="171" t="s">
        <v>173</v>
      </c>
      <c r="D62" s="166" t="s">
        <v>1197</v>
      </c>
      <c r="E62" s="167" t="s">
        <v>1315</v>
      </c>
      <c r="F62" s="224">
        <v>1217</v>
      </c>
      <c r="G62" s="225">
        <v>2157539.5249999999</v>
      </c>
      <c r="H62" s="8">
        <v>972</v>
      </c>
      <c r="I62" s="8">
        <v>1690110</v>
      </c>
      <c r="J62" s="51">
        <f t="shared" si="0"/>
        <v>0.79868529170090385</v>
      </c>
      <c r="K62" s="51">
        <f t="shared" si="1"/>
        <v>0.78335065495497702</v>
      </c>
      <c r="L62" s="55">
        <f t="shared" si="2"/>
        <v>0.23960558751027114</v>
      </c>
      <c r="M62" s="55">
        <f t="shared" si="3"/>
        <v>0.54834545846848393</v>
      </c>
      <c r="N62" s="52">
        <f t="shared" si="4"/>
        <v>0.78795104597875509</v>
      </c>
      <c r="O62" s="53"/>
      <c r="P62" s="53"/>
    </row>
    <row r="63" spans="1:16" x14ac:dyDescent="0.25">
      <c r="A63" s="159">
        <v>60</v>
      </c>
      <c r="B63" s="167" t="s">
        <v>151</v>
      </c>
      <c r="C63" s="171" t="s">
        <v>173</v>
      </c>
      <c r="D63" s="166" t="s">
        <v>1198</v>
      </c>
      <c r="E63" s="167" t="s">
        <v>1316</v>
      </c>
      <c r="F63" s="224">
        <v>2095</v>
      </c>
      <c r="G63" s="225">
        <v>3721985.3250000002</v>
      </c>
      <c r="H63" s="8">
        <v>1115</v>
      </c>
      <c r="I63" s="8">
        <v>2026385</v>
      </c>
      <c r="J63" s="51">
        <f t="shared" si="0"/>
        <v>0.53221957040572787</v>
      </c>
      <c r="K63" s="51">
        <f t="shared" si="1"/>
        <v>0.544436590437121</v>
      </c>
      <c r="L63" s="55">
        <f t="shared" si="2"/>
        <v>0.15966587112171834</v>
      </c>
      <c r="M63" s="55">
        <f t="shared" si="3"/>
        <v>0.38110561330598469</v>
      </c>
      <c r="N63" s="52">
        <f t="shared" si="4"/>
        <v>0.54077148442770306</v>
      </c>
      <c r="O63" s="53"/>
      <c r="P63" s="53"/>
    </row>
    <row r="64" spans="1:16" x14ac:dyDescent="0.25">
      <c r="A64" s="159">
        <v>61</v>
      </c>
      <c r="B64" s="167" t="s">
        <v>151</v>
      </c>
      <c r="C64" s="171" t="s">
        <v>173</v>
      </c>
      <c r="D64" s="166" t="s">
        <v>1199</v>
      </c>
      <c r="E64" s="167" t="s">
        <v>1317</v>
      </c>
      <c r="F64" s="224">
        <v>2211</v>
      </c>
      <c r="G64" s="225">
        <v>3903376.4</v>
      </c>
      <c r="H64" s="8">
        <v>1503</v>
      </c>
      <c r="I64" s="8">
        <v>2787935</v>
      </c>
      <c r="J64" s="51">
        <f t="shared" si="0"/>
        <v>0.67978290366350069</v>
      </c>
      <c r="K64" s="51">
        <f t="shared" si="1"/>
        <v>0.71423678228930221</v>
      </c>
      <c r="L64" s="55">
        <f t="shared" si="2"/>
        <v>0.2039348710990502</v>
      </c>
      <c r="M64" s="55">
        <f t="shared" si="3"/>
        <v>0.4999657476025115</v>
      </c>
      <c r="N64" s="52">
        <f t="shared" si="4"/>
        <v>0.70390061870156173</v>
      </c>
      <c r="O64" s="53"/>
      <c r="P64" s="53"/>
    </row>
    <row r="65" spans="1:16" x14ac:dyDescent="0.25">
      <c r="A65" s="159">
        <v>62</v>
      </c>
      <c r="B65" s="172" t="s">
        <v>144</v>
      </c>
      <c r="C65" s="173" t="s">
        <v>173</v>
      </c>
      <c r="D65" s="166" t="s">
        <v>321</v>
      </c>
      <c r="E65" s="174" t="s">
        <v>322</v>
      </c>
      <c r="F65" s="224">
        <v>1614</v>
      </c>
      <c r="G65" s="225">
        <v>2860691.5</v>
      </c>
      <c r="H65" s="8">
        <v>1490</v>
      </c>
      <c r="I65" s="8">
        <v>2298655</v>
      </c>
      <c r="J65" s="51">
        <f t="shared" si="0"/>
        <v>0.92317224287484512</v>
      </c>
      <c r="K65" s="51">
        <f t="shared" si="1"/>
        <v>0.80353124410653853</v>
      </c>
      <c r="L65" s="55">
        <f t="shared" si="2"/>
        <v>0.27695167286245354</v>
      </c>
      <c r="M65" s="55">
        <f t="shared" si="3"/>
        <v>0.56247187087457695</v>
      </c>
      <c r="N65" s="52">
        <f t="shared" si="4"/>
        <v>0.83942354373703054</v>
      </c>
      <c r="O65" s="53"/>
      <c r="P65" s="53"/>
    </row>
    <row r="66" spans="1:16" x14ac:dyDescent="0.25">
      <c r="A66" s="159">
        <v>63</v>
      </c>
      <c r="B66" s="172" t="s">
        <v>144</v>
      </c>
      <c r="C66" s="173" t="s">
        <v>173</v>
      </c>
      <c r="D66" s="166" t="s">
        <v>320</v>
      </c>
      <c r="E66" s="174" t="s">
        <v>1007</v>
      </c>
      <c r="F66" s="224">
        <v>1315</v>
      </c>
      <c r="G66" s="225">
        <v>2333432.2749999999</v>
      </c>
      <c r="H66" s="8">
        <v>732</v>
      </c>
      <c r="I66" s="8">
        <v>1000100</v>
      </c>
      <c r="J66" s="51">
        <f t="shared" si="0"/>
        <v>0.55665399239543722</v>
      </c>
      <c r="K66" s="51">
        <f t="shared" si="1"/>
        <v>0.42859611170844891</v>
      </c>
      <c r="L66" s="55">
        <f t="shared" si="2"/>
        <v>0.16699619771863117</v>
      </c>
      <c r="M66" s="55">
        <f t="shared" si="3"/>
        <v>0.30001727819591423</v>
      </c>
      <c r="N66" s="52">
        <f t="shared" si="4"/>
        <v>0.4670134759145454</v>
      </c>
      <c r="O66" s="53"/>
      <c r="P66" s="53"/>
    </row>
    <row r="67" spans="1:16" x14ac:dyDescent="0.25">
      <c r="A67" s="159">
        <v>64</v>
      </c>
      <c r="B67" s="175" t="s">
        <v>159</v>
      </c>
      <c r="C67" s="172" t="s">
        <v>173</v>
      </c>
      <c r="D67" s="166" t="s">
        <v>286</v>
      </c>
      <c r="E67" s="174" t="s">
        <v>287</v>
      </c>
      <c r="F67" s="224">
        <v>2983</v>
      </c>
      <c r="G67" s="225">
        <v>5285868.2750000004</v>
      </c>
      <c r="H67" s="8">
        <v>2847</v>
      </c>
      <c r="I67" s="8">
        <v>5154865</v>
      </c>
      <c r="J67" s="51">
        <f t="shared" si="0"/>
        <v>0.95440831377807578</v>
      </c>
      <c r="K67" s="51">
        <f t="shared" si="1"/>
        <v>0.97521631864728975</v>
      </c>
      <c r="L67" s="55">
        <f t="shared" si="2"/>
        <v>0.2863224941334227</v>
      </c>
      <c r="M67" s="55">
        <f t="shared" si="3"/>
        <v>0.68265142305310278</v>
      </c>
      <c r="N67" s="52">
        <f t="shared" si="4"/>
        <v>0.96897391718652548</v>
      </c>
      <c r="O67" s="53"/>
      <c r="P67" s="53"/>
    </row>
    <row r="68" spans="1:16" x14ac:dyDescent="0.25">
      <c r="A68" s="159">
        <v>65</v>
      </c>
      <c r="B68" s="175" t="s">
        <v>159</v>
      </c>
      <c r="C68" s="172" t="s">
        <v>173</v>
      </c>
      <c r="D68" s="166" t="s">
        <v>284</v>
      </c>
      <c r="E68" s="174" t="s">
        <v>285</v>
      </c>
      <c r="F68" s="224">
        <v>1295</v>
      </c>
      <c r="G68" s="225">
        <v>2281988.25</v>
      </c>
      <c r="H68" s="8">
        <v>1214</v>
      </c>
      <c r="I68" s="8">
        <v>2037925</v>
      </c>
      <c r="J68" s="51">
        <f t="shared" ref="J68:J131" si="5">IFERROR(H68/F68,0)</f>
        <v>0.93745173745173749</v>
      </c>
      <c r="K68" s="51">
        <f t="shared" ref="K68:K131" si="6">IFERROR(I68/G68,0)</f>
        <v>0.89304798129438223</v>
      </c>
      <c r="L68" s="55">
        <f t="shared" si="2"/>
        <v>0.28123552123552126</v>
      </c>
      <c r="M68" s="55">
        <f t="shared" si="3"/>
        <v>0.62513358690606757</v>
      </c>
      <c r="N68" s="52">
        <f t="shared" si="4"/>
        <v>0.90636910814158878</v>
      </c>
      <c r="O68" s="53"/>
      <c r="P68" s="53"/>
    </row>
    <row r="69" spans="1:16" x14ac:dyDescent="0.25">
      <c r="A69" s="159">
        <v>66</v>
      </c>
      <c r="B69" s="175" t="s">
        <v>159</v>
      </c>
      <c r="C69" s="172" t="s">
        <v>173</v>
      </c>
      <c r="D69" s="166" t="s">
        <v>282</v>
      </c>
      <c r="E69" s="174" t="s">
        <v>283</v>
      </c>
      <c r="F69" s="224">
        <v>2932</v>
      </c>
      <c r="G69" s="225">
        <v>5192470.9249999998</v>
      </c>
      <c r="H69" s="8">
        <v>3050</v>
      </c>
      <c r="I69" s="8">
        <v>4327375</v>
      </c>
      <c r="J69" s="51">
        <f t="shared" si="5"/>
        <v>1.0402455661664394</v>
      </c>
      <c r="K69" s="51">
        <f t="shared" si="6"/>
        <v>0.83339417061829768</v>
      </c>
      <c r="L69" s="55">
        <f t="shared" ref="L69:L132" si="7">IF((J69*0.3)&gt;30%,30%,(J69*0.3))</f>
        <v>0.3</v>
      </c>
      <c r="M69" s="55">
        <f t="shared" ref="M69:M132" si="8">IF((K69*0.7)&gt;70%,70%,(K69*0.7))</f>
        <v>0.58337591943280831</v>
      </c>
      <c r="N69" s="52">
        <f t="shared" ref="N69:N132" si="9">L69+M69</f>
        <v>0.88337591943280835</v>
      </c>
      <c r="O69" s="53"/>
      <c r="P69" s="53"/>
    </row>
    <row r="70" spans="1:16" x14ac:dyDescent="0.25">
      <c r="A70" s="159">
        <v>67</v>
      </c>
      <c r="B70" s="175" t="s">
        <v>159</v>
      </c>
      <c r="C70" s="172" t="s">
        <v>173</v>
      </c>
      <c r="D70" s="166" t="s">
        <v>1008</v>
      </c>
      <c r="E70" s="173" t="s">
        <v>1009</v>
      </c>
      <c r="F70" s="224">
        <v>1239</v>
      </c>
      <c r="G70" s="225">
        <v>2187159.7250000001</v>
      </c>
      <c r="H70" s="8">
        <v>1497</v>
      </c>
      <c r="I70" s="8">
        <v>1974660</v>
      </c>
      <c r="J70" s="51">
        <f t="shared" si="5"/>
        <v>1.2082324455205811</v>
      </c>
      <c r="K70" s="51">
        <f t="shared" si="6"/>
        <v>0.90284215525228728</v>
      </c>
      <c r="L70" s="55">
        <f t="shared" si="7"/>
        <v>0.3</v>
      </c>
      <c r="M70" s="55">
        <f t="shared" si="8"/>
        <v>0.63198950867660109</v>
      </c>
      <c r="N70" s="52">
        <f t="shared" si="9"/>
        <v>0.93198950867660102</v>
      </c>
      <c r="O70" s="53"/>
      <c r="P70" s="53"/>
    </row>
    <row r="71" spans="1:16" x14ac:dyDescent="0.25">
      <c r="A71" s="159">
        <v>68</v>
      </c>
      <c r="B71" s="175" t="s">
        <v>159</v>
      </c>
      <c r="C71" s="172" t="s">
        <v>173</v>
      </c>
      <c r="D71" s="166" t="s">
        <v>281</v>
      </c>
      <c r="E71" s="173" t="s">
        <v>1134</v>
      </c>
      <c r="F71" s="224">
        <v>442</v>
      </c>
      <c r="G71" s="225">
        <v>780116.47499999998</v>
      </c>
      <c r="H71" s="8">
        <v>400</v>
      </c>
      <c r="I71" s="8">
        <v>709705</v>
      </c>
      <c r="J71" s="51">
        <f t="shared" si="5"/>
        <v>0.90497737556561086</v>
      </c>
      <c r="K71" s="51">
        <f t="shared" si="6"/>
        <v>0.90974235610137577</v>
      </c>
      <c r="L71" s="55">
        <f t="shared" si="7"/>
        <v>0.27149321266968324</v>
      </c>
      <c r="M71" s="55">
        <f t="shared" si="8"/>
        <v>0.63681964927096302</v>
      </c>
      <c r="N71" s="52">
        <f t="shared" si="9"/>
        <v>0.9083128619406462</v>
      </c>
      <c r="O71" s="53"/>
      <c r="P71" s="53"/>
    </row>
    <row r="72" spans="1:16" x14ac:dyDescent="0.25">
      <c r="A72" s="159">
        <v>69</v>
      </c>
      <c r="B72" s="176" t="s">
        <v>159</v>
      </c>
      <c r="C72" s="177" t="s">
        <v>173</v>
      </c>
      <c r="D72" s="166" t="s">
        <v>280</v>
      </c>
      <c r="E72" s="178" t="s">
        <v>1135</v>
      </c>
      <c r="F72" s="224">
        <v>1047</v>
      </c>
      <c r="G72" s="225">
        <v>1866354.2250000001</v>
      </c>
      <c r="H72" s="8">
        <v>986</v>
      </c>
      <c r="I72" s="8">
        <v>1583145</v>
      </c>
      <c r="J72" s="51">
        <f t="shared" si="5"/>
        <v>0.94173829990448898</v>
      </c>
      <c r="K72" s="51">
        <f t="shared" si="6"/>
        <v>0.84825537338711787</v>
      </c>
      <c r="L72" s="55">
        <f t="shared" si="7"/>
        <v>0.28252148997134668</v>
      </c>
      <c r="M72" s="55">
        <f t="shared" si="8"/>
        <v>0.59377876137098251</v>
      </c>
      <c r="N72" s="52">
        <f t="shared" si="9"/>
        <v>0.87630025134232925</v>
      </c>
      <c r="O72" s="53"/>
      <c r="P72" s="53"/>
    </row>
    <row r="73" spans="1:16" x14ac:dyDescent="0.25">
      <c r="A73" s="159">
        <v>70</v>
      </c>
      <c r="B73" s="179" t="s">
        <v>158</v>
      </c>
      <c r="C73" s="179" t="s">
        <v>173</v>
      </c>
      <c r="D73" s="166" t="s">
        <v>288</v>
      </c>
      <c r="E73" s="179" t="s">
        <v>1165</v>
      </c>
      <c r="F73" s="224">
        <v>5073</v>
      </c>
      <c r="G73" s="225">
        <v>8982425.75</v>
      </c>
      <c r="H73" s="8">
        <v>5865</v>
      </c>
      <c r="I73" s="8">
        <v>7687425</v>
      </c>
      <c r="J73" s="51">
        <f t="shared" si="5"/>
        <v>1.15612063867534</v>
      </c>
      <c r="K73" s="51">
        <f t="shared" si="6"/>
        <v>0.85582950685676418</v>
      </c>
      <c r="L73" s="55">
        <f t="shared" si="7"/>
        <v>0.3</v>
      </c>
      <c r="M73" s="55">
        <f t="shared" si="8"/>
        <v>0.59908065479973494</v>
      </c>
      <c r="N73" s="52">
        <f t="shared" si="9"/>
        <v>0.89908065479973498</v>
      </c>
      <c r="O73" s="53"/>
      <c r="P73" s="53"/>
    </row>
    <row r="74" spans="1:16" x14ac:dyDescent="0.25">
      <c r="A74" s="159">
        <v>71</v>
      </c>
      <c r="B74" s="179" t="s">
        <v>158</v>
      </c>
      <c r="C74" s="179" t="s">
        <v>173</v>
      </c>
      <c r="D74" s="166" t="s">
        <v>289</v>
      </c>
      <c r="E74" s="179" t="s">
        <v>290</v>
      </c>
      <c r="F74" s="224">
        <v>5407</v>
      </c>
      <c r="G74" s="225">
        <v>9555606.3499999996</v>
      </c>
      <c r="H74" s="8">
        <v>7735</v>
      </c>
      <c r="I74" s="8">
        <v>10128745</v>
      </c>
      <c r="J74" s="51">
        <f t="shared" si="5"/>
        <v>1.4305529868688738</v>
      </c>
      <c r="K74" s="51">
        <f t="shared" si="6"/>
        <v>1.0599793073309263</v>
      </c>
      <c r="L74" s="55">
        <f t="shared" si="7"/>
        <v>0.3</v>
      </c>
      <c r="M74" s="55">
        <f t="shared" si="8"/>
        <v>0.7</v>
      </c>
      <c r="N74" s="52">
        <f t="shared" si="9"/>
        <v>1</v>
      </c>
      <c r="O74" s="53"/>
      <c r="P74" s="53"/>
    </row>
    <row r="75" spans="1:16" x14ac:dyDescent="0.25">
      <c r="A75" s="159">
        <v>72</v>
      </c>
      <c r="B75" s="179" t="s">
        <v>158</v>
      </c>
      <c r="C75" s="179" t="s">
        <v>173</v>
      </c>
      <c r="D75" s="166" t="s">
        <v>291</v>
      </c>
      <c r="E75" s="179" t="s">
        <v>1349</v>
      </c>
      <c r="F75" s="224">
        <v>794</v>
      </c>
      <c r="G75" s="225">
        <v>1405214.2250000001</v>
      </c>
      <c r="H75" s="8">
        <v>752</v>
      </c>
      <c r="I75" s="8">
        <v>1514565</v>
      </c>
      <c r="J75" s="51">
        <f t="shared" si="5"/>
        <v>0.94710327455919396</v>
      </c>
      <c r="K75" s="51">
        <f t="shared" si="6"/>
        <v>1.0778178679482127</v>
      </c>
      <c r="L75" s="55">
        <f t="shared" si="7"/>
        <v>0.28413098236775819</v>
      </c>
      <c r="M75" s="55">
        <f t="shared" si="8"/>
        <v>0.7</v>
      </c>
      <c r="N75" s="52">
        <f t="shared" si="9"/>
        <v>0.9841309823677582</v>
      </c>
      <c r="O75" s="53"/>
      <c r="P75" s="53"/>
    </row>
    <row r="76" spans="1:16" x14ac:dyDescent="0.25">
      <c r="A76" s="159">
        <v>73</v>
      </c>
      <c r="B76" s="179" t="s">
        <v>147</v>
      </c>
      <c r="C76" s="179" t="s">
        <v>173</v>
      </c>
      <c r="D76" s="166" t="s">
        <v>339</v>
      </c>
      <c r="E76" s="179" t="s">
        <v>340</v>
      </c>
      <c r="F76" s="224">
        <v>813</v>
      </c>
      <c r="G76" s="225">
        <v>1445990.3999999999</v>
      </c>
      <c r="H76" s="8">
        <v>1074</v>
      </c>
      <c r="I76" s="8">
        <v>1241200</v>
      </c>
      <c r="J76" s="51">
        <f t="shared" si="5"/>
        <v>1.3210332103321034</v>
      </c>
      <c r="K76" s="51">
        <f t="shared" si="6"/>
        <v>0.85837361022590475</v>
      </c>
      <c r="L76" s="55">
        <f t="shared" si="7"/>
        <v>0.3</v>
      </c>
      <c r="M76" s="55">
        <f t="shared" si="8"/>
        <v>0.60086152715813324</v>
      </c>
      <c r="N76" s="52">
        <f t="shared" si="9"/>
        <v>0.90086152715813328</v>
      </c>
      <c r="O76" s="53"/>
      <c r="P76" s="53"/>
    </row>
    <row r="77" spans="1:16" x14ac:dyDescent="0.25">
      <c r="A77" s="159">
        <v>74</v>
      </c>
      <c r="B77" s="179" t="s">
        <v>147</v>
      </c>
      <c r="C77" s="179" t="s">
        <v>173</v>
      </c>
      <c r="D77" s="166" t="s">
        <v>337</v>
      </c>
      <c r="E77" s="179" t="s">
        <v>1350</v>
      </c>
      <c r="F77" s="224">
        <v>1080</v>
      </c>
      <c r="G77" s="225">
        <v>1906464.425</v>
      </c>
      <c r="H77" s="8">
        <v>1191</v>
      </c>
      <c r="I77" s="8">
        <v>1874660</v>
      </c>
      <c r="J77" s="51">
        <f t="shared" si="5"/>
        <v>1.1027777777777779</v>
      </c>
      <c r="K77" s="51">
        <f t="shared" si="6"/>
        <v>0.98331758800062574</v>
      </c>
      <c r="L77" s="55">
        <f t="shared" si="7"/>
        <v>0.3</v>
      </c>
      <c r="M77" s="55">
        <f t="shared" si="8"/>
        <v>0.688322311600438</v>
      </c>
      <c r="N77" s="52">
        <f t="shared" si="9"/>
        <v>0.98832231160043804</v>
      </c>
      <c r="O77" s="53"/>
      <c r="P77" s="53"/>
    </row>
    <row r="78" spans="1:16" x14ac:dyDescent="0.25">
      <c r="A78" s="159">
        <v>75</v>
      </c>
      <c r="B78" s="179" t="s">
        <v>157</v>
      </c>
      <c r="C78" s="179" t="s">
        <v>173</v>
      </c>
      <c r="D78" s="166" t="s">
        <v>295</v>
      </c>
      <c r="E78" s="179" t="s">
        <v>1166</v>
      </c>
      <c r="F78" s="224">
        <v>1741</v>
      </c>
      <c r="G78" s="225">
        <v>3084989.7250000001</v>
      </c>
      <c r="H78" s="8">
        <v>1238</v>
      </c>
      <c r="I78" s="8">
        <v>2788925</v>
      </c>
      <c r="J78" s="51">
        <f t="shared" si="5"/>
        <v>0.71108558299827684</v>
      </c>
      <c r="K78" s="51">
        <f t="shared" si="6"/>
        <v>0.9040305636674365</v>
      </c>
      <c r="L78" s="55">
        <f t="shared" si="7"/>
        <v>0.21332567489948304</v>
      </c>
      <c r="M78" s="55">
        <f t="shared" si="8"/>
        <v>0.63282139456720554</v>
      </c>
      <c r="N78" s="52">
        <f t="shared" si="9"/>
        <v>0.84614706946668861</v>
      </c>
      <c r="O78" s="53"/>
      <c r="P78" s="53"/>
    </row>
    <row r="79" spans="1:16" x14ac:dyDescent="0.25">
      <c r="A79" s="159">
        <v>76</v>
      </c>
      <c r="B79" s="179" t="s">
        <v>157</v>
      </c>
      <c r="C79" s="179" t="s">
        <v>173</v>
      </c>
      <c r="D79" s="166" t="s">
        <v>293</v>
      </c>
      <c r="E79" s="179" t="s">
        <v>294</v>
      </c>
      <c r="F79" s="224">
        <v>1581</v>
      </c>
      <c r="G79" s="225">
        <v>2803091.3</v>
      </c>
      <c r="H79" s="8">
        <v>915</v>
      </c>
      <c r="I79" s="8">
        <v>1509780</v>
      </c>
      <c r="J79" s="51">
        <f t="shared" si="5"/>
        <v>0.57874762808349145</v>
      </c>
      <c r="K79" s="51">
        <f t="shared" si="6"/>
        <v>0.53861249542603196</v>
      </c>
      <c r="L79" s="55">
        <f t="shared" si="7"/>
        <v>0.17362428842504743</v>
      </c>
      <c r="M79" s="55">
        <f t="shared" si="8"/>
        <v>0.37702874679822235</v>
      </c>
      <c r="N79" s="52">
        <f t="shared" si="9"/>
        <v>0.5506530352232698</v>
      </c>
      <c r="O79" s="53"/>
      <c r="P79" s="53"/>
    </row>
    <row r="80" spans="1:16" x14ac:dyDescent="0.25">
      <c r="A80" s="159">
        <v>77</v>
      </c>
      <c r="B80" s="179" t="s">
        <v>157</v>
      </c>
      <c r="C80" s="179" t="s">
        <v>173</v>
      </c>
      <c r="D80" s="166" t="s">
        <v>296</v>
      </c>
      <c r="E80" s="179" t="s">
        <v>297</v>
      </c>
      <c r="F80" s="224">
        <v>1945</v>
      </c>
      <c r="G80" s="225">
        <v>3423805.2250000001</v>
      </c>
      <c r="H80" s="8">
        <v>1504</v>
      </c>
      <c r="I80" s="8">
        <v>2392235</v>
      </c>
      <c r="J80" s="51">
        <f t="shared" si="5"/>
        <v>0.77326478149100253</v>
      </c>
      <c r="K80" s="51">
        <f t="shared" si="6"/>
        <v>0.69870651009360496</v>
      </c>
      <c r="L80" s="55">
        <f t="shared" si="7"/>
        <v>0.23197943444730074</v>
      </c>
      <c r="M80" s="55">
        <f t="shared" si="8"/>
        <v>0.48909455706552346</v>
      </c>
      <c r="N80" s="52">
        <f t="shared" si="9"/>
        <v>0.72107399151282414</v>
      </c>
      <c r="O80" s="53"/>
      <c r="P80" s="53"/>
    </row>
    <row r="81" spans="1:16" x14ac:dyDescent="0.25">
      <c r="A81" s="159">
        <v>78</v>
      </c>
      <c r="B81" s="169" t="s">
        <v>142</v>
      </c>
      <c r="C81" s="167" t="s">
        <v>173</v>
      </c>
      <c r="D81" s="166" t="s">
        <v>300</v>
      </c>
      <c r="E81" s="169" t="s">
        <v>301</v>
      </c>
      <c r="F81" s="224">
        <v>667</v>
      </c>
      <c r="G81" s="225">
        <v>1174908.1499999999</v>
      </c>
      <c r="H81" s="8">
        <v>635</v>
      </c>
      <c r="I81" s="8">
        <v>728565</v>
      </c>
      <c r="J81" s="51">
        <f t="shared" si="5"/>
        <v>0.95202398800599697</v>
      </c>
      <c r="K81" s="51">
        <f t="shared" si="6"/>
        <v>0.6201037927943559</v>
      </c>
      <c r="L81" s="55">
        <f t="shared" si="7"/>
        <v>0.2856071964017991</v>
      </c>
      <c r="M81" s="55">
        <f t="shared" si="8"/>
        <v>0.43407265495604913</v>
      </c>
      <c r="N81" s="52">
        <f t="shared" si="9"/>
        <v>0.71967985135784818</v>
      </c>
      <c r="O81" s="53"/>
      <c r="P81" s="53"/>
    </row>
    <row r="82" spans="1:16" x14ac:dyDescent="0.25">
      <c r="A82" s="159">
        <v>79</v>
      </c>
      <c r="B82" s="169" t="s">
        <v>142</v>
      </c>
      <c r="C82" s="167" t="s">
        <v>173</v>
      </c>
      <c r="D82" s="166" t="s">
        <v>304</v>
      </c>
      <c r="E82" s="169" t="s">
        <v>305</v>
      </c>
      <c r="F82" s="224">
        <v>915</v>
      </c>
      <c r="G82" s="225">
        <v>1619428.15</v>
      </c>
      <c r="H82" s="8">
        <v>1006</v>
      </c>
      <c r="I82" s="8">
        <v>1262530</v>
      </c>
      <c r="J82" s="51">
        <f t="shared" si="5"/>
        <v>1.0994535519125683</v>
      </c>
      <c r="K82" s="51">
        <f t="shared" si="6"/>
        <v>0.7796147053513921</v>
      </c>
      <c r="L82" s="55">
        <f t="shared" si="7"/>
        <v>0.3</v>
      </c>
      <c r="M82" s="55">
        <f t="shared" si="8"/>
        <v>0.54573029374597448</v>
      </c>
      <c r="N82" s="52">
        <f t="shared" si="9"/>
        <v>0.84573029374597453</v>
      </c>
      <c r="O82" s="53"/>
      <c r="P82" s="53"/>
    </row>
    <row r="83" spans="1:16" x14ac:dyDescent="0.25">
      <c r="A83" s="159">
        <v>80</v>
      </c>
      <c r="B83" s="169" t="s">
        <v>142</v>
      </c>
      <c r="C83" s="167" t="s">
        <v>173</v>
      </c>
      <c r="D83" s="166" t="s">
        <v>298</v>
      </c>
      <c r="E83" s="169" t="s">
        <v>299</v>
      </c>
      <c r="F83" s="224">
        <v>392</v>
      </c>
      <c r="G83" s="225">
        <v>689416.97499999998</v>
      </c>
      <c r="H83" s="8">
        <v>604</v>
      </c>
      <c r="I83" s="8">
        <v>637210</v>
      </c>
      <c r="J83" s="51">
        <f t="shared" si="5"/>
        <v>1.5408163265306123</v>
      </c>
      <c r="K83" s="51">
        <f t="shared" si="6"/>
        <v>0.9242737314380749</v>
      </c>
      <c r="L83" s="55">
        <f t="shared" si="7"/>
        <v>0.3</v>
      </c>
      <c r="M83" s="55">
        <f t="shared" si="8"/>
        <v>0.64699161200665234</v>
      </c>
      <c r="N83" s="52">
        <f t="shared" si="9"/>
        <v>0.94699161200665238</v>
      </c>
      <c r="O83" s="53"/>
      <c r="P83" s="53"/>
    </row>
    <row r="84" spans="1:16" x14ac:dyDescent="0.25">
      <c r="A84" s="159">
        <v>81</v>
      </c>
      <c r="B84" s="169" t="s">
        <v>142</v>
      </c>
      <c r="C84" s="167" t="s">
        <v>173</v>
      </c>
      <c r="D84" s="166" t="s">
        <v>302</v>
      </c>
      <c r="E84" s="169" t="s">
        <v>303</v>
      </c>
      <c r="F84" s="224">
        <v>640</v>
      </c>
      <c r="G84" s="225">
        <v>1144177.95</v>
      </c>
      <c r="H84" s="8">
        <v>893</v>
      </c>
      <c r="I84" s="8">
        <v>943685</v>
      </c>
      <c r="J84" s="51">
        <f t="shared" si="5"/>
        <v>1.3953125</v>
      </c>
      <c r="K84" s="51">
        <f t="shared" si="6"/>
        <v>0.824771181790385</v>
      </c>
      <c r="L84" s="55">
        <f t="shared" si="7"/>
        <v>0.3</v>
      </c>
      <c r="M84" s="55">
        <f t="shared" si="8"/>
        <v>0.57733982725326949</v>
      </c>
      <c r="N84" s="52">
        <f t="shared" si="9"/>
        <v>0.87733982725326953</v>
      </c>
      <c r="O84" s="53"/>
      <c r="P84" s="53"/>
    </row>
    <row r="85" spans="1:16" x14ac:dyDescent="0.25">
      <c r="A85" s="159">
        <v>82</v>
      </c>
      <c r="B85" s="169" t="s">
        <v>155</v>
      </c>
      <c r="C85" s="167" t="s">
        <v>173</v>
      </c>
      <c r="D85" s="166" t="s">
        <v>314</v>
      </c>
      <c r="E85" s="169" t="s">
        <v>315</v>
      </c>
      <c r="F85" s="224">
        <v>769</v>
      </c>
      <c r="G85" s="225">
        <v>1384513.05</v>
      </c>
      <c r="H85" s="8">
        <v>993</v>
      </c>
      <c r="I85" s="8">
        <v>1175180</v>
      </c>
      <c r="J85" s="51">
        <f t="shared" si="5"/>
        <v>1.2912873862158647</v>
      </c>
      <c r="K85" s="51">
        <f t="shared" si="6"/>
        <v>0.84880384478860638</v>
      </c>
      <c r="L85" s="55">
        <f t="shared" si="7"/>
        <v>0.3</v>
      </c>
      <c r="M85" s="55">
        <f t="shared" si="8"/>
        <v>0.59416269135202437</v>
      </c>
      <c r="N85" s="52">
        <f t="shared" si="9"/>
        <v>0.89416269135202442</v>
      </c>
      <c r="O85" s="53"/>
      <c r="P85" s="53"/>
    </row>
    <row r="86" spans="1:16" x14ac:dyDescent="0.25">
      <c r="A86" s="159">
        <v>83</v>
      </c>
      <c r="B86" s="169" t="s">
        <v>155</v>
      </c>
      <c r="C86" s="167" t="s">
        <v>173</v>
      </c>
      <c r="D86" s="166" t="s">
        <v>318</v>
      </c>
      <c r="E86" s="169" t="s">
        <v>319</v>
      </c>
      <c r="F86" s="224">
        <v>442</v>
      </c>
      <c r="G86" s="225">
        <v>791006.47499999998</v>
      </c>
      <c r="H86" s="8">
        <v>496</v>
      </c>
      <c r="I86" s="8">
        <v>591015</v>
      </c>
      <c r="J86" s="51">
        <f t="shared" si="5"/>
        <v>1.1221719457013575</v>
      </c>
      <c r="K86" s="51">
        <f t="shared" si="6"/>
        <v>0.7471683465043697</v>
      </c>
      <c r="L86" s="55">
        <f t="shared" si="7"/>
        <v>0.3</v>
      </c>
      <c r="M86" s="55">
        <f t="shared" si="8"/>
        <v>0.52301784255305872</v>
      </c>
      <c r="N86" s="52">
        <f t="shared" si="9"/>
        <v>0.82301784255305876</v>
      </c>
      <c r="O86" s="53"/>
      <c r="P86" s="53"/>
    </row>
    <row r="87" spans="1:16" x14ac:dyDescent="0.25">
      <c r="A87" s="159">
        <v>84</v>
      </c>
      <c r="B87" s="169" t="s">
        <v>155</v>
      </c>
      <c r="C87" s="167" t="s">
        <v>173</v>
      </c>
      <c r="D87" s="166" t="s">
        <v>316</v>
      </c>
      <c r="E87" s="169" t="s">
        <v>317</v>
      </c>
      <c r="F87" s="224">
        <v>493</v>
      </c>
      <c r="G87" s="225">
        <v>884212.85</v>
      </c>
      <c r="H87" s="8">
        <v>635</v>
      </c>
      <c r="I87" s="8">
        <v>697675</v>
      </c>
      <c r="J87" s="51">
        <f t="shared" si="5"/>
        <v>1.2880324543610548</v>
      </c>
      <c r="K87" s="51">
        <f t="shared" si="6"/>
        <v>0.78903512881542037</v>
      </c>
      <c r="L87" s="55">
        <f t="shared" si="7"/>
        <v>0.3</v>
      </c>
      <c r="M87" s="55">
        <f t="shared" si="8"/>
        <v>0.55232459017079427</v>
      </c>
      <c r="N87" s="52">
        <f t="shared" si="9"/>
        <v>0.85232459017079432</v>
      </c>
      <c r="O87" s="53"/>
      <c r="P87" s="53"/>
    </row>
    <row r="88" spans="1:16" x14ac:dyDescent="0.25">
      <c r="A88" s="159">
        <v>85</v>
      </c>
      <c r="B88" s="169" t="s">
        <v>146</v>
      </c>
      <c r="C88" s="167" t="s">
        <v>173</v>
      </c>
      <c r="D88" s="166" t="s">
        <v>334</v>
      </c>
      <c r="E88" s="169" t="s">
        <v>1336</v>
      </c>
      <c r="F88" s="224">
        <v>1161</v>
      </c>
      <c r="G88" s="225">
        <v>1957669.325</v>
      </c>
      <c r="H88" s="8">
        <v>1079</v>
      </c>
      <c r="I88" s="8">
        <v>1561625</v>
      </c>
      <c r="J88" s="51">
        <f t="shared" si="5"/>
        <v>0.92937123169681313</v>
      </c>
      <c r="K88" s="51">
        <f t="shared" si="6"/>
        <v>0.79769600517186423</v>
      </c>
      <c r="L88" s="55">
        <f t="shared" si="7"/>
        <v>0.27881136950904395</v>
      </c>
      <c r="M88" s="55">
        <f t="shared" si="8"/>
        <v>0.55838720362030492</v>
      </c>
      <c r="N88" s="52">
        <f t="shared" si="9"/>
        <v>0.83719857312934887</v>
      </c>
      <c r="O88" s="53"/>
      <c r="P88" s="53"/>
    </row>
    <row r="89" spans="1:16" x14ac:dyDescent="0.25">
      <c r="A89" s="159">
        <v>86</v>
      </c>
      <c r="B89" s="169" t="s">
        <v>148</v>
      </c>
      <c r="C89" s="167" t="s">
        <v>173</v>
      </c>
      <c r="D89" s="166" t="s">
        <v>345</v>
      </c>
      <c r="E89" s="169" t="s">
        <v>1337</v>
      </c>
      <c r="F89" s="224">
        <v>708</v>
      </c>
      <c r="G89" s="225">
        <v>1282175.5</v>
      </c>
      <c r="H89" s="8">
        <v>808</v>
      </c>
      <c r="I89" s="8">
        <v>927300</v>
      </c>
      <c r="J89" s="51">
        <f t="shared" si="5"/>
        <v>1.1412429378531073</v>
      </c>
      <c r="K89" s="51">
        <f t="shared" si="6"/>
        <v>0.72322392683372905</v>
      </c>
      <c r="L89" s="55">
        <f t="shared" si="7"/>
        <v>0.3</v>
      </c>
      <c r="M89" s="55">
        <f t="shared" si="8"/>
        <v>0.50625674878361027</v>
      </c>
      <c r="N89" s="52">
        <f t="shared" si="9"/>
        <v>0.80625674878361031</v>
      </c>
      <c r="O89" s="53"/>
      <c r="P89" s="53"/>
    </row>
    <row r="90" spans="1:16" x14ac:dyDescent="0.25">
      <c r="A90" s="159">
        <v>87</v>
      </c>
      <c r="B90" s="169" t="s">
        <v>148</v>
      </c>
      <c r="C90" s="167" t="s">
        <v>173</v>
      </c>
      <c r="D90" s="166" t="s">
        <v>346</v>
      </c>
      <c r="E90" s="169" t="s">
        <v>347</v>
      </c>
      <c r="F90" s="224">
        <v>1518</v>
      </c>
      <c r="G90" s="225">
        <v>2725265.9</v>
      </c>
      <c r="H90" s="8">
        <v>1704</v>
      </c>
      <c r="I90" s="8">
        <v>2165935</v>
      </c>
      <c r="J90" s="51">
        <f t="shared" si="5"/>
        <v>1.1225296442687747</v>
      </c>
      <c r="K90" s="51">
        <f t="shared" si="6"/>
        <v>0.79476098093767655</v>
      </c>
      <c r="L90" s="55">
        <f t="shared" si="7"/>
        <v>0.3</v>
      </c>
      <c r="M90" s="55">
        <f t="shared" si="8"/>
        <v>0.55633268665637359</v>
      </c>
      <c r="N90" s="52">
        <f t="shared" si="9"/>
        <v>0.85633268665637363</v>
      </c>
      <c r="O90" s="53"/>
      <c r="P90" s="53"/>
    </row>
    <row r="91" spans="1:16" x14ac:dyDescent="0.25">
      <c r="A91" s="159">
        <v>88</v>
      </c>
      <c r="B91" s="169" t="s">
        <v>148</v>
      </c>
      <c r="C91" s="167" t="s">
        <v>173</v>
      </c>
      <c r="D91" s="166" t="s">
        <v>343</v>
      </c>
      <c r="E91" s="169" t="s">
        <v>344</v>
      </c>
      <c r="F91" s="224">
        <v>303</v>
      </c>
      <c r="G91" s="225">
        <v>559786.375</v>
      </c>
      <c r="H91" s="8">
        <v>263</v>
      </c>
      <c r="I91" s="8">
        <v>282415</v>
      </c>
      <c r="J91" s="51">
        <f t="shared" si="5"/>
        <v>0.86798679867986794</v>
      </c>
      <c r="K91" s="51">
        <f t="shared" si="6"/>
        <v>0.50450495512685534</v>
      </c>
      <c r="L91" s="55">
        <f t="shared" si="7"/>
        <v>0.26039603960396035</v>
      </c>
      <c r="M91" s="55">
        <f t="shared" si="8"/>
        <v>0.3531534685887987</v>
      </c>
      <c r="N91" s="52">
        <f t="shared" si="9"/>
        <v>0.61354950819275911</v>
      </c>
      <c r="O91" s="53"/>
      <c r="P91" s="53"/>
    </row>
    <row r="92" spans="1:16" x14ac:dyDescent="0.25">
      <c r="A92" s="159">
        <v>89</v>
      </c>
      <c r="B92" s="169" t="s">
        <v>1329</v>
      </c>
      <c r="C92" s="167" t="s">
        <v>173</v>
      </c>
      <c r="D92" s="166" t="s">
        <v>1351</v>
      </c>
      <c r="E92" s="169" t="s">
        <v>1352</v>
      </c>
      <c r="F92" s="224">
        <v>1090</v>
      </c>
      <c r="G92" s="225">
        <v>1928933.45</v>
      </c>
      <c r="H92" s="8">
        <v>1410</v>
      </c>
      <c r="I92" s="8">
        <v>1652355</v>
      </c>
      <c r="J92" s="51">
        <f t="shared" si="5"/>
        <v>1.2935779816513762</v>
      </c>
      <c r="K92" s="51">
        <f t="shared" si="6"/>
        <v>0.85661586717779192</v>
      </c>
      <c r="L92" s="55">
        <f t="shared" si="7"/>
        <v>0.3</v>
      </c>
      <c r="M92" s="55">
        <f t="shared" si="8"/>
        <v>0.59963110702445432</v>
      </c>
      <c r="N92" s="52">
        <f t="shared" si="9"/>
        <v>0.89963110702445426</v>
      </c>
      <c r="O92" s="53"/>
      <c r="P92" s="53"/>
    </row>
    <row r="93" spans="1:16" x14ac:dyDescent="0.25">
      <c r="A93" s="159">
        <v>90</v>
      </c>
      <c r="B93" s="169" t="s">
        <v>1329</v>
      </c>
      <c r="C93" s="167" t="s">
        <v>173</v>
      </c>
      <c r="D93" s="166" t="s">
        <v>307</v>
      </c>
      <c r="E93" s="169" t="s">
        <v>1338</v>
      </c>
      <c r="F93" s="224">
        <v>1405</v>
      </c>
      <c r="G93" s="225">
        <v>2492161</v>
      </c>
      <c r="H93" s="8">
        <v>1811</v>
      </c>
      <c r="I93" s="8">
        <v>1949065</v>
      </c>
      <c r="J93" s="51">
        <f t="shared" si="5"/>
        <v>1.2889679715302491</v>
      </c>
      <c r="K93" s="51">
        <f t="shared" si="6"/>
        <v>0.78207828466940943</v>
      </c>
      <c r="L93" s="55">
        <f t="shared" si="7"/>
        <v>0.3</v>
      </c>
      <c r="M93" s="55">
        <f t="shared" si="8"/>
        <v>0.54745479926858653</v>
      </c>
      <c r="N93" s="52">
        <f t="shared" si="9"/>
        <v>0.84745479926858658</v>
      </c>
      <c r="O93" s="53"/>
      <c r="P93" s="53"/>
    </row>
    <row r="94" spans="1:16" x14ac:dyDescent="0.25">
      <c r="A94" s="159">
        <v>91</v>
      </c>
      <c r="B94" s="169" t="s">
        <v>1329</v>
      </c>
      <c r="C94" s="167" t="s">
        <v>173</v>
      </c>
      <c r="D94" s="166" t="s">
        <v>312</v>
      </c>
      <c r="E94" s="169" t="s">
        <v>313</v>
      </c>
      <c r="F94" s="224">
        <v>622</v>
      </c>
      <c r="G94" s="225">
        <v>1119726.7749999999</v>
      </c>
      <c r="H94" s="8">
        <v>583</v>
      </c>
      <c r="I94" s="8">
        <v>818540</v>
      </c>
      <c r="J94" s="51">
        <f t="shared" si="5"/>
        <v>0.93729903536977488</v>
      </c>
      <c r="K94" s="51">
        <f t="shared" si="6"/>
        <v>0.73101761811491917</v>
      </c>
      <c r="L94" s="55">
        <f t="shared" si="7"/>
        <v>0.28118971061093245</v>
      </c>
      <c r="M94" s="55">
        <f t="shared" si="8"/>
        <v>0.51171233268044336</v>
      </c>
      <c r="N94" s="52">
        <f t="shared" si="9"/>
        <v>0.79290204329137581</v>
      </c>
      <c r="O94" s="53"/>
      <c r="P94" s="53"/>
    </row>
    <row r="95" spans="1:16" x14ac:dyDescent="0.25">
      <c r="A95" s="159">
        <v>92</v>
      </c>
      <c r="B95" s="169" t="s">
        <v>1329</v>
      </c>
      <c r="C95" s="167" t="s">
        <v>173</v>
      </c>
      <c r="D95" s="166" t="s">
        <v>308</v>
      </c>
      <c r="E95" s="169" t="s">
        <v>309</v>
      </c>
      <c r="F95" s="224">
        <v>2079</v>
      </c>
      <c r="G95" s="225">
        <v>3680201.3</v>
      </c>
      <c r="H95" s="8">
        <v>1247</v>
      </c>
      <c r="I95" s="8">
        <v>1553475</v>
      </c>
      <c r="J95" s="51">
        <f t="shared" si="5"/>
        <v>0.59980759980759979</v>
      </c>
      <c r="K95" s="51">
        <f t="shared" si="6"/>
        <v>0.42211685540136079</v>
      </c>
      <c r="L95" s="55">
        <f t="shared" si="7"/>
        <v>0.17994227994227993</v>
      </c>
      <c r="M95" s="55">
        <f t="shared" si="8"/>
        <v>0.29548179878095254</v>
      </c>
      <c r="N95" s="52">
        <f t="shared" si="9"/>
        <v>0.47542407872323245</v>
      </c>
      <c r="O95" s="53"/>
      <c r="P95" s="53"/>
    </row>
    <row r="96" spans="1:16" x14ac:dyDescent="0.25">
      <c r="A96" s="159">
        <v>93</v>
      </c>
      <c r="B96" s="169" t="s">
        <v>149</v>
      </c>
      <c r="C96" s="167" t="s">
        <v>173</v>
      </c>
      <c r="D96" s="166" t="s">
        <v>1339</v>
      </c>
      <c r="E96" s="169" t="s">
        <v>1340</v>
      </c>
      <c r="F96" s="224">
        <v>2090</v>
      </c>
      <c r="G96" s="225">
        <v>3707205.3250000002</v>
      </c>
      <c r="H96" s="8">
        <v>1091</v>
      </c>
      <c r="I96" s="8">
        <v>2260365</v>
      </c>
      <c r="J96" s="51">
        <f t="shared" si="5"/>
        <v>0.52200956937799048</v>
      </c>
      <c r="K96" s="51">
        <f t="shared" si="6"/>
        <v>0.60972209571370317</v>
      </c>
      <c r="L96" s="55">
        <f t="shared" si="7"/>
        <v>0.15660287081339713</v>
      </c>
      <c r="M96" s="55">
        <f t="shared" si="8"/>
        <v>0.42680546699959221</v>
      </c>
      <c r="N96" s="52">
        <f t="shared" si="9"/>
        <v>0.58340833781298929</v>
      </c>
      <c r="O96" s="53"/>
      <c r="P96" s="53"/>
    </row>
    <row r="97" spans="1:16" x14ac:dyDescent="0.25">
      <c r="A97" s="159">
        <v>94</v>
      </c>
      <c r="B97" s="169" t="s">
        <v>149</v>
      </c>
      <c r="C97" s="167" t="s">
        <v>173</v>
      </c>
      <c r="D97" s="166" t="s">
        <v>1080</v>
      </c>
      <c r="E97" s="169" t="s">
        <v>348</v>
      </c>
      <c r="F97" s="224">
        <v>1015</v>
      </c>
      <c r="G97" s="225">
        <v>1816211.875</v>
      </c>
      <c r="H97" s="8">
        <v>816</v>
      </c>
      <c r="I97" s="8">
        <v>1472695</v>
      </c>
      <c r="J97" s="51">
        <f t="shared" si="5"/>
        <v>0.80394088669950736</v>
      </c>
      <c r="K97" s="51">
        <f t="shared" si="6"/>
        <v>0.81086079232908881</v>
      </c>
      <c r="L97" s="55">
        <f t="shared" si="7"/>
        <v>0.24118226600985221</v>
      </c>
      <c r="M97" s="55">
        <f t="shared" si="8"/>
        <v>0.56760255463036213</v>
      </c>
      <c r="N97" s="52">
        <f t="shared" si="9"/>
        <v>0.8087848206402144</v>
      </c>
      <c r="O97" s="53"/>
      <c r="P97" s="53"/>
    </row>
    <row r="98" spans="1:16" x14ac:dyDescent="0.25">
      <c r="A98" s="159">
        <v>95</v>
      </c>
      <c r="B98" s="169" t="s">
        <v>149</v>
      </c>
      <c r="C98" s="167" t="s">
        <v>173</v>
      </c>
      <c r="D98" s="166" t="s">
        <v>1079</v>
      </c>
      <c r="E98" s="169" t="s">
        <v>1318</v>
      </c>
      <c r="F98" s="224">
        <v>1213</v>
      </c>
      <c r="G98" s="225">
        <v>2138089.5249999999</v>
      </c>
      <c r="H98" s="8">
        <v>504</v>
      </c>
      <c r="I98" s="8">
        <v>973370</v>
      </c>
      <c r="J98" s="51">
        <f t="shared" si="5"/>
        <v>0.41549876339653752</v>
      </c>
      <c r="K98" s="51">
        <f t="shared" si="6"/>
        <v>0.45525221868340615</v>
      </c>
      <c r="L98" s="55">
        <f t="shared" si="7"/>
        <v>0.12464962901896125</v>
      </c>
      <c r="M98" s="55">
        <f t="shared" si="8"/>
        <v>0.31867655307838427</v>
      </c>
      <c r="N98" s="52">
        <f t="shared" si="9"/>
        <v>0.44332618209734553</v>
      </c>
      <c r="O98" s="53"/>
      <c r="P98" s="53"/>
    </row>
    <row r="99" spans="1:16" x14ac:dyDescent="0.25">
      <c r="A99" s="159">
        <v>96</v>
      </c>
      <c r="B99" s="169" t="s">
        <v>1082</v>
      </c>
      <c r="C99" s="167" t="s">
        <v>173</v>
      </c>
      <c r="D99" s="166" t="s">
        <v>1192</v>
      </c>
      <c r="E99" s="169" t="s">
        <v>1341</v>
      </c>
      <c r="F99" s="224">
        <v>924</v>
      </c>
      <c r="G99" s="225">
        <v>1632977.175</v>
      </c>
      <c r="H99" s="8">
        <v>670</v>
      </c>
      <c r="I99" s="8">
        <v>924135</v>
      </c>
      <c r="J99" s="51">
        <f t="shared" si="5"/>
        <v>0.72510822510822515</v>
      </c>
      <c r="K99" s="51">
        <f t="shared" si="6"/>
        <v>0.56592034117072088</v>
      </c>
      <c r="L99" s="55">
        <f t="shared" si="7"/>
        <v>0.21753246753246755</v>
      </c>
      <c r="M99" s="55">
        <f t="shared" si="8"/>
        <v>0.39614423881950461</v>
      </c>
      <c r="N99" s="52">
        <f t="shared" si="9"/>
        <v>0.61367670635197213</v>
      </c>
      <c r="O99" s="53"/>
      <c r="P99" s="53"/>
    </row>
    <row r="100" spans="1:16" x14ac:dyDescent="0.25">
      <c r="A100" s="159">
        <v>97</v>
      </c>
      <c r="B100" s="169" t="s">
        <v>1082</v>
      </c>
      <c r="C100" s="167" t="s">
        <v>173</v>
      </c>
      <c r="D100" s="166" t="s">
        <v>1193</v>
      </c>
      <c r="E100" s="169" t="s">
        <v>1319</v>
      </c>
      <c r="F100" s="224">
        <v>965</v>
      </c>
      <c r="G100" s="225">
        <v>1717974.5249999999</v>
      </c>
      <c r="H100" s="8">
        <v>901</v>
      </c>
      <c r="I100" s="8">
        <v>1380270</v>
      </c>
      <c r="J100" s="51">
        <f t="shared" si="5"/>
        <v>0.93367875647668397</v>
      </c>
      <c r="K100" s="51">
        <f t="shared" si="6"/>
        <v>0.80342867715107713</v>
      </c>
      <c r="L100" s="55">
        <f t="shared" si="7"/>
        <v>0.28010362694300517</v>
      </c>
      <c r="M100" s="55">
        <f t="shared" si="8"/>
        <v>0.56240007400575398</v>
      </c>
      <c r="N100" s="52">
        <f t="shared" si="9"/>
        <v>0.84250370094875915</v>
      </c>
      <c r="O100" s="53"/>
      <c r="P100" s="53"/>
    </row>
    <row r="101" spans="1:16" x14ac:dyDescent="0.25">
      <c r="A101" s="159">
        <v>98</v>
      </c>
      <c r="B101" s="169" t="s">
        <v>150</v>
      </c>
      <c r="C101" s="167" t="s">
        <v>173</v>
      </c>
      <c r="D101" s="166" t="s">
        <v>1195</v>
      </c>
      <c r="E101" s="169" t="s">
        <v>397</v>
      </c>
      <c r="F101" s="224">
        <v>1604</v>
      </c>
      <c r="G101" s="225">
        <v>2846802.4750000001</v>
      </c>
      <c r="H101" s="8">
        <v>748</v>
      </c>
      <c r="I101" s="8">
        <v>1214525</v>
      </c>
      <c r="J101" s="51">
        <f t="shared" si="5"/>
        <v>0.46633416458852867</v>
      </c>
      <c r="K101" s="51">
        <f t="shared" si="6"/>
        <v>0.42662777297184973</v>
      </c>
      <c r="L101" s="55">
        <f t="shared" si="7"/>
        <v>0.13990024937655859</v>
      </c>
      <c r="M101" s="55">
        <f t="shared" si="8"/>
        <v>0.29863944108029478</v>
      </c>
      <c r="N101" s="52">
        <f t="shared" si="9"/>
        <v>0.43853969045685337</v>
      </c>
      <c r="O101" s="53"/>
      <c r="P101" s="53"/>
    </row>
    <row r="102" spans="1:16" x14ac:dyDescent="0.25">
      <c r="A102" s="159">
        <v>99</v>
      </c>
      <c r="B102" s="169" t="s">
        <v>150</v>
      </c>
      <c r="C102" s="167" t="s">
        <v>173</v>
      </c>
      <c r="D102" s="166" t="s">
        <v>1196</v>
      </c>
      <c r="E102" s="169" t="s">
        <v>1021</v>
      </c>
      <c r="F102" s="224">
        <v>1388</v>
      </c>
      <c r="G102" s="225">
        <v>2465729.8250000002</v>
      </c>
      <c r="H102" s="8">
        <v>596</v>
      </c>
      <c r="I102" s="8">
        <v>882185</v>
      </c>
      <c r="J102" s="51">
        <f t="shared" si="5"/>
        <v>0.42939481268011526</v>
      </c>
      <c r="K102" s="51">
        <f t="shared" si="6"/>
        <v>0.35777845206540415</v>
      </c>
      <c r="L102" s="55">
        <f t="shared" si="7"/>
        <v>0.12881844380403457</v>
      </c>
      <c r="M102" s="55">
        <f t="shared" si="8"/>
        <v>0.25044491644578287</v>
      </c>
      <c r="N102" s="52">
        <f t="shared" si="9"/>
        <v>0.37926336024981744</v>
      </c>
      <c r="O102" s="53"/>
      <c r="P102" s="53"/>
    </row>
    <row r="103" spans="1:16" x14ac:dyDescent="0.25">
      <c r="A103" s="159">
        <v>100</v>
      </c>
      <c r="B103" s="169" t="s">
        <v>150</v>
      </c>
      <c r="C103" s="167" t="s">
        <v>173</v>
      </c>
      <c r="D103" s="166" t="s">
        <v>1194</v>
      </c>
      <c r="E103" s="169" t="s">
        <v>1274</v>
      </c>
      <c r="F103" s="224">
        <v>2347</v>
      </c>
      <c r="G103" s="225">
        <v>4169594.35</v>
      </c>
      <c r="H103" s="8">
        <v>1111</v>
      </c>
      <c r="I103" s="8">
        <v>1846690</v>
      </c>
      <c r="J103" s="51">
        <f t="shared" si="5"/>
        <v>0.4733702599062633</v>
      </c>
      <c r="K103" s="51">
        <f t="shared" si="6"/>
        <v>0.44289440290516507</v>
      </c>
      <c r="L103" s="55">
        <f t="shared" si="7"/>
        <v>0.14201107797187898</v>
      </c>
      <c r="M103" s="55">
        <f t="shared" si="8"/>
        <v>0.31002608203361554</v>
      </c>
      <c r="N103" s="52">
        <f t="shared" si="9"/>
        <v>0.45203716000549454</v>
      </c>
      <c r="O103" s="53"/>
      <c r="P103" s="53"/>
    </row>
    <row r="104" spans="1:16" x14ac:dyDescent="0.25">
      <c r="A104" s="159">
        <v>101</v>
      </c>
      <c r="B104" s="169" t="s">
        <v>145</v>
      </c>
      <c r="C104" s="167" t="s">
        <v>173</v>
      </c>
      <c r="D104" s="166" t="s">
        <v>323</v>
      </c>
      <c r="E104" s="169" t="s">
        <v>324</v>
      </c>
      <c r="F104" s="224">
        <v>1210</v>
      </c>
      <c r="G104" s="225">
        <v>2139899.5249999999</v>
      </c>
      <c r="H104" s="8">
        <v>768</v>
      </c>
      <c r="I104" s="8">
        <v>1478070</v>
      </c>
      <c r="J104" s="51">
        <f t="shared" si="5"/>
        <v>0.63471074380165293</v>
      </c>
      <c r="K104" s="51">
        <f t="shared" si="6"/>
        <v>0.69071934580666827</v>
      </c>
      <c r="L104" s="55">
        <f t="shared" si="7"/>
        <v>0.19041322314049589</v>
      </c>
      <c r="M104" s="55">
        <f t="shared" si="8"/>
        <v>0.48350354206466778</v>
      </c>
      <c r="N104" s="52">
        <f t="shared" si="9"/>
        <v>0.67391676520516364</v>
      </c>
      <c r="O104" s="53"/>
      <c r="P104" s="53"/>
    </row>
    <row r="105" spans="1:16" ht="17.25" customHeight="1" x14ac:dyDescent="0.25">
      <c r="A105" s="159">
        <v>102</v>
      </c>
      <c r="B105" s="169" t="s">
        <v>145</v>
      </c>
      <c r="C105" s="167" t="s">
        <v>173</v>
      </c>
      <c r="D105" s="166" t="s">
        <v>327</v>
      </c>
      <c r="E105" s="169" t="s">
        <v>1320</v>
      </c>
      <c r="F105" s="224">
        <v>1616</v>
      </c>
      <c r="G105" s="225">
        <v>2857263.65</v>
      </c>
      <c r="H105" s="8">
        <v>1222</v>
      </c>
      <c r="I105" s="8">
        <v>2282945</v>
      </c>
      <c r="J105" s="55">
        <f t="shared" si="5"/>
        <v>0.75618811881188119</v>
      </c>
      <c r="K105" s="55">
        <f t="shared" si="6"/>
        <v>0.79899697040558371</v>
      </c>
      <c r="L105" s="55">
        <f t="shared" si="7"/>
        <v>0.22685643564356434</v>
      </c>
      <c r="M105" s="55">
        <f t="shared" si="8"/>
        <v>0.55929787928390851</v>
      </c>
      <c r="N105" s="151">
        <f t="shared" si="9"/>
        <v>0.78615431492747279</v>
      </c>
      <c r="O105" s="53"/>
      <c r="P105" s="53"/>
    </row>
    <row r="106" spans="1:16" x14ac:dyDescent="0.25">
      <c r="A106" s="159">
        <v>103</v>
      </c>
      <c r="B106" s="169" t="s">
        <v>145</v>
      </c>
      <c r="C106" s="167" t="s">
        <v>173</v>
      </c>
      <c r="D106" s="166" t="s">
        <v>331</v>
      </c>
      <c r="E106" s="169" t="s">
        <v>332</v>
      </c>
      <c r="F106" s="224">
        <v>801</v>
      </c>
      <c r="G106" s="225">
        <v>1411823.25</v>
      </c>
      <c r="H106" s="8">
        <v>515</v>
      </c>
      <c r="I106" s="8">
        <v>715920</v>
      </c>
      <c r="J106" s="51">
        <f t="shared" si="5"/>
        <v>0.64294631710362049</v>
      </c>
      <c r="K106" s="51">
        <f t="shared" si="6"/>
        <v>0.50708897165420674</v>
      </c>
      <c r="L106" s="55">
        <f t="shared" si="7"/>
        <v>0.19288389513108614</v>
      </c>
      <c r="M106" s="55">
        <f t="shared" si="8"/>
        <v>0.35496228015794468</v>
      </c>
      <c r="N106" s="52">
        <f t="shared" si="9"/>
        <v>0.54784617528903079</v>
      </c>
      <c r="O106" s="53"/>
      <c r="P106" s="53"/>
    </row>
    <row r="107" spans="1:16" x14ac:dyDescent="0.25">
      <c r="A107" s="159">
        <v>104</v>
      </c>
      <c r="B107" s="169" t="s">
        <v>145</v>
      </c>
      <c r="C107" s="167" t="s">
        <v>173</v>
      </c>
      <c r="D107" s="166" t="s">
        <v>333</v>
      </c>
      <c r="E107" s="169" t="s">
        <v>1167</v>
      </c>
      <c r="F107" s="224">
        <v>772</v>
      </c>
      <c r="G107" s="225">
        <v>1373413.05</v>
      </c>
      <c r="H107" s="8">
        <v>798</v>
      </c>
      <c r="I107" s="8">
        <v>1306210</v>
      </c>
      <c r="J107" s="51">
        <f t="shared" si="5"/>
        <v>1.0336787564766838</v>
      </c>
      <c r="K107" s="51">
        <f t="shared" si="6"/>
        <v>0.9510685805701351</v>
      </c>
      <c r="L107" s="55">
        <f t="shared" si="7"/>
        <v>0.3</v>
      </c>
      <c r="M107" s="55">
        <f t="shared" si="8"/>
        <v>0.66574800639909448</v>
      </c>
      <c r="N107" s="52">
        <f t="shared" si="9"/>
        <v>0.96574800639909442</v>
      </c>
      <c r="O107" s="53"/>
      <c r="P107" s="53"/>
    </row>
    <row r="108" spans="1:16" x14ac:dyDescent="0.25">
      <c r="A108" s="159">
        <v>105</v>
      </c>
      <c r="B108" s="169" t="s">
        <v>145</v>
      </c>
      <c r="C108" s="167" t="s">
        <v>173</v>
      </c>
      <c r="D108" s="166" t="s">
        <v>325</v>
      </c>
      <c r="E108" s="169" t="s">
        <v>1365</v>
      </c>
      <c r="F108" s="224">
        <v>772</v>
      </c>
      <c r="G108" s="225">
        <v>1373413.05</v>
      </c>
      <c r="H108" s="8">
        <v>765</v>
      </c>
      <c r="I108" s="8">
        <v>1215925</v>
      </c>
      <c r="J108" s="51">
        <f t="shared" si="5"/>
        <v>0.9909326424870466</v>
      </c>
      <c r="K108" s="51">
        <f t="shared" si="6"/>
        <v>0.88533089153332278</v>
      </c>
      <c r="L108" s="55">
        <f t="shared" si="7"/>
        <v>0.29727979274611399</v>
      </c>
      <c r="M108" s="55">
        <f t="shared" si="8"/>
        <v>0.61973162407332594</v>
      </c>
      <c r="N108" s="52">
        <f t="shared" si="9"/>
        <v>0.91701141681943987</v>
      </c>
      <c r="O108" s="53"/>
      <c r="P108" s="53"/>
    </row>
    <row r="109" spans="1:16" x14ac:dyDescent="0.25">
      <c r="A109" s="159">
        <v>106</v>
      </c>
      <c r="B109" s="169" t="s">
        <v>145</v>
      </c>
      <c r="C109" s="167" t="s">
        <v>173</v>
      </c>
      <c r="D109" s="166" t="s">
        <v>329</v>
      </c>
      <c r="E109" s="169" t="s">
        <v>1437</v>
      </c>
      <c r="F109" s="224">
        <v>740</v>
      </c>
      <c r="G109" s="225">
        <v>1323572.8500000001</v>
      </c>
      <c r="H109" s="8">
        <v>657</v>
      </c>
      <c r="I109" s="8">
        <v>1046475</v>
      </c>
      <c r="J109" s="51">
        <f t="shared" si="5"/>
        <v>0.88783783783783787</v>
      </c>
      <c r="K109" s="51">
        <f t="shared" si="6"/>
        <v>0.79064405106224411</v>
      </c>
      <c r="L109" s="55">
        <f t="shared" si="7"/>
        <v>0.26635135135135135</v>
      </c>
      <c r="M109" s="55">
        <f t="shared" si="8"/>
        <v>0.55345083574357079</v>
      </c>
      <c r="N109" s="52">
        <f t="shared" si="9"/>
        <v>0.81980218709492214</v>
      </c>
      <c r="O109" s="53"/>
      <c r="P109" s="53"/>
    </row>
    <row r="110" spans="1:16" x14ac:dyDescent="0.25">
      <c r="A110" s="159">
        <v>107</v>
      </c>
      <c r="B110" s="180" t="s">
        <v>152</v>
      </c>
      <c r="C110" s="180" t="s">
        <v>173</v>
      </c>
      <c r="D110" s="166" t="s">
        <v>350</v>
      </c>
      <c r="E110" s="180" t="s">
        <v>351</v>
      </c>
      <c r="F110" s="224">
        <v>616</v>
      </c>
      <c r="G110" s="225">
        <v>1098576.7749999999</v>
      </c>
      <c r="H110" s="8">
        <v>925</v>
      </c>
      <c r="I110" s="8">
        <v>1032650</v>
      </c>
      <c r="J110" s="51">
        <f t="shared" si="5"/>
        <v>1.5016233766233766</v>
      </c>
      <c r="K110" s="51">
        <f t="shared" si="6"/>
        <v>0.93998892339590934</v>
      </c>
      <c r="L110" s="55">
        <f t="shared" si="7"/>
        <v>0.3</v>
      </c>
      <c r="M110" s="55">
        <f t="shared" si="8"/>
        <v>0.65799224637713649</v>
      </c>
      <c r="N110" s="52">
        <f t="shared" si="9"/>
        <v>0.95799224637713642</v>
      </c>
      <c r="O110" s="53"/>
      <c r="P110" s="53"/>
    </row>
    <row r="111" spans="1:16" x14ac:dyDescent="0.25">
      <c r="A111" s="159">
        <v>108</v>
      </c>
      <c r="B111" s="180" t="s">
        <v>152</v>
      </c>
      <c r="C111" s="180" t="s">
        <v>173</v>
      </c>
      <c r="D111" s="166" t="s">
        <v>354</v>
      </c>
      <c r="E111" s="180" t="s">
        <v>353</v>
      </c>
      <c r="F111" s="224">
        <v>597</v>
      </c>
      <c r="G111" s="225">
        <v>1053850.6000000001</v>
      </c>
      <c r="H111" s="8">
        <v>701</v>
      </c>
      <c r="I111" s="8">
        <v>938495</v>
      </c>
      <c r="J111" s="51">
        <f t="shared" si="5"/>
        <v>1.1742043551088777</v>
      </c>
      <c r="K111" s="51">
        <f t="shared" si="6"/>
        <v>0.89053894356562491</v>
      </c>
      <c r="L111" s="55">
        <f t="shared" si="7"/>
        <v>0.3</v>
      </c>
      <c r="M111" s="55">
        <f t="shared" si="8"/>
        <v>0.62337726049593745</v>
      </c>
      <c r="N111" s="52">
        <f t="shared" si="9"/>
        <v>0.92337726049593738</v>
      </c>
      <c r="O111" s="53"/>
      <c r="P111" s="53"/>
    </row>
    <row r="112" spans="1:16" x14ac:dyDescent="0.25">
      <c r="A112" s="159">
        <v>109</v>
      </c>
      <c r="B112" s="180" t="s">
        <v>152</v>
      </c>
      <c r="C112" s="180" t="s">
        <v>173</v>
      </c>
      <c r="D112" s="166" t="s">
        <v>352</v>
      </c>
      <c r="E112" s="180" t="s">
        <v>1387</v>
      </c>
      <c r="F112" s="224">
        <v>842</v>
      </c>
      <c r="G112" s="225">
        <v>1509581.575</v>
      </c>
      <c r="H112" s="8">
        <v>935</v>
      </c>
      <c r="I112" s="8">
        <v>1450185</v>
      </c>
      <c r="J112" s="51">
        <f t="shared" si="5"/>
        <v>1.1104513064133017</v>
      </c>
      <c r="K112" s="51">
        <f t="shared" si="6"/>
        <v>0.9606536168805585</v>
      </c>
      <c r="L112" s="55">
        <f t="shared" si="7"/>
        <v>0.3</v>
      </c>
      <c r="M112" s="55">
        <f t="shared" si="8"/>
        <v>0.6724575318163909</v>
      </c>
      <c r="N112" s="52">
        <f t="shared" si="9"/>
        <v>0.97245753181639083</v>
      </c>
      <c r="O112" s="53"/>
      <c r="P112" s="53"/>
    </row>
    <row r="113" spans="1:16" x14ac:dyDescent="0.25">
      <c r="A113" s="159">
        <v>110</v>
      </c>
      <c r="B113" s="180" t="s">
        <v>153</v>
      </c>
      <c r="C113" s="180" t="s">
        <v>173</v>
      </c>
      <c r="D113" s="166" t="s">
        <v>355</v>
      </c>
      <c r="E113" s="180" t="s">
        <v>356</v>
      </c>
      <c r="F113" s="224">
        <v>979</v>
      </c>
      <c r="G113" s="225">
        <v>1731235.7</v>
      </c>
      <c r="H113" s="8">
        <v>924</v>
      </c>
      <c r="I113" s="8">
        <v>1471885</v>
      </c>
      <c r="J113" s="51">
        <f t="shared" si="5"/>
        <v>0.9438202247191011</v>
      </c>
      <c r="K113" s="51">
        <f t="shared" si="6"/>
        <v>0.85019330412375393</v>
      </c>
      <c r="L113" s="55">
        <f t="shared" si="7"/>
        <v>0.28314606741573034</v>
      </c>
      <c r="M113" s="55">
        <f t="shared" si="8"/>
        <v>0.59513531288662769</v>
      </c>
      <c r="N113" s="52">
        <f t="shared" si="9"/>
        <v>0.87828138030235803</v>
      </c>
      <c r="O113" s="53"/>
      <c r="P113" s="53"/>
    </row>
    <row r="114" spans="1:16" x14ac:dyDescent="0.25">
      <c r="A114" s="159">
        <v>111</v>
      </c>
      <c r="B114" s="180" t="s">
        <v>153</v>
      </c>
      <c r="C114" s="180" t="s">
        <v>173</v>
      </c>
      <c r="D114" s="166" t="s">
        <v>357</v>
      </c>
      <c r="E114" s="180" t="s">
        <v>1388</v>
      </c>
      <c r="F114" s="224">
        <v>1440</v>
      </c>
      <c r="G114" s="225">
        <v>2552186.2000000002</v>
      </c>
      <c r="H114" s="8">
        <v>1421</v>
      </c>
      <c r="I114" s="8">
        <v>2048225</v>
      </c>
      <c r="J114" s="51">
        <f t="shared" si="5"/>
        <v>0.9868055555555556</v>
      </c>
      <c r="K114" s="51">
        <f t="shared" si="6"/>
        <v>0.80253744809058203</v>
      </c>
      <c r="L114" s="55">
        <f t="shared" si="7"/>
        <v>0.29604166666666665</v>
      </c>
      <c r="M114" s="55">
        <f t="shared" si="8"/>
        <v>0.56177621366340735</v>
      </c>
      <c r="N114" s="52">
        <f t="shared" si="9"/>
        <v>0.857817880330074</v>
      </c>
      <c r="O114" s="53"/>
      <c r="P114" s="53"/>
    </row>
    <row r="115" spans="1:16" x14ac:dyDescent="0.25">
      <c r="A115" s="159">
        <v>112</v>
      </c>
      <c r="B115" s="180" t="s">
        <v>153</v>
      </c>
      <c r="C115" s="180" t="s">
        <v>173</v>
      </c>
      <c r="D115" s="166" t="s">
        <v>359</v>
      </c>
      <c r="E115" s="180" t="s">
        <v>360</v>
      </c>
      <c r="F115" s="224">
        <v>1475</v>
      </c>
      <c r="G115" s="225">
        <v>2603018.5499999998</v>
      </c>
      <c r="H115" s="8">
        <v>1745</v>
      </c>
      <c r="I115" s="8">
        <v>2463185</v>
      </c>
      <c r="J115" s="51">
        <f t="shared" si="5"/>
        <v>1.1830508474576271</v>
      </c>
      <c r="K115" s="51">
        <f t="shared" si="6"/>
        <v>0.94628023300102881</v>
      </c>
      <c r="L115" s="55">
        <f t="shared" si="7"/>
        <v>0.3</v>
      </c>
      <c r="M115" s="55">
        <f t="shared" si="8"/>
        <v>0.66239616310072014</v>
      </c>
      <c r="N115" s="52">
        <f t="shared" si="9"/>
        <v>0.96239616310072007</v>
      </c>
      <c r="O115" s="53"/>
      <c r="P115" s="53"/>
    </row>
    <row r="116" spans="1:16" x14ac:dyDescent="0.25">
      <c r="A116" s="159">
        <v>113</v>
      </c>
      <c r="B116" s="180" t="s">
        <v>154</v>
      </c>
      <c r="C116" s="180" t="s">
        <v>173</v>
      </c>
      <c r="D116" s="166" t="s">
        <v>361</v>
      </c>
      <c r="E116" s="180" t="s">
        <v>1267</v>
      </c>
      <c r="F116" s="224">
        <v>2014</v>
      </c>
      <c r="G116" s="225">
        <v>3556132.7749999999</v>
      </c>
      <c r="H116" s="8">
        <v>2014</v>
      </c>
      <c r="I116" s="8">
        <v>2630850</v>
      </c>
      <c r="J116" s="51">
        <f t="shared" si="5"/>
        <v>1</v>
      </c>
      <c r="K116" s="51">
        <f t="shared" si="6"/>
        <v>0.73980646012296325</v>
      </c>
      <c r="L116" s="55">
        <f t="shared" si="7"/>
        <v>0.3</v>
      </c>
      <c r="M116" s="55">
        <f t="shared" si="8"/>
        <v>0.51786452208607425</v>
      </c>
      <c r="N116" s="52">
        <f t="shared" si="9"/>
        <v>0.8178645220860743</v>
      </c>
      <c r="O116" s="53"/>
      <c r="P116" s="53"/>
    </row>
    <row r="117" spans="1:16" x14ac:dyDescent="0.25">
      <c r="A117" s="159">
        <v>114</v>
      </c>
      <c r="B117" s="180" t="s">
        <v>154</v>
      </c>
      <c r="C117" s="180" t="s">
        <v>173</v>
      </c>
      <c r="D117" s="166" t="s">
        <v>363</v>
      </c>
      <c r="E117" s="180" t="s">
        <v>1372</v>
      </c>
      <c r="F117" s="224">
        <v>619</v>
      </c>
      <c r="G117" s="225">
        <v>1103946.7749999999</v>
      </c>
      <c r="H117" s="8">
        <v>250</v>
      </c>
      <c r="I117" s="8">
        <v>313625</v>
      </c>
      <c r="J117" s="51">
        <f t="shared" si="5"/>
        <v>0.40387722132471726</v>
      </c>
      <c r="K117" s="51">
        <f t="shared" si="6"/>
        <v>0.28409431242733602</v>
      </c>
      <c r="L117" s="55">
        <f t="shared" si="7"/>
        <v>0.12116316639741517</v>
      </c>
      <c r="M117" s="55">
        <f t="shared" si="8"/>
        <v>0.1988660186991352</v>
      </c>
      <c r="N117" s="52">
        <f t="shared" si="9"/>
        <v>0.32002918509655037</v>
      </c>
      <c r="O117" s="53"/>
      <c r="P117" s="53"/>
    </row>
    <row r="118" spans="1:16" x14ac:dyDescent="0.25">
      <c r="A118" s="159">
        <v>115</v>
      </c>
      <c r="B118" s="180" t="s">
        <v>154</v>
      </c>
      <c r="C118" s="180" t="s">
        <v>173</v>
      </c>
      <c r="D118" s="166" t="s">
        <v>364</v>
      </c>
      <c r="E118" s="180" t="s">
        <v>1268</v>
      </c>
      <c r="F118" s="224">
        <v>464</v>
      </c>
      <c r="G118" s="225">
        <v>814017.65</v>
      </c>
      <c r="H118" s="8">
        <v>667</v>
      </c>
      <c r="I118" s="8">
        <v>791410</v>
      </c>
      <c r="J118" s="51">
        <f t="shared" si="5"/>
        <v>1.4375</v>
      </c>
      <c r="K118" s="51">
        <f t="shared" si="6"/>
        <v>0.97222707640307304</v>
      </c>
      <c r="L118" s="55">
        <f t="shared" si="7"/>
        <v>0.3</v>
      </c>
      <c r="M118" s="55">
        <f t="shared" si="8"/>
        <v>0.68055895348215112</v>
      </c>
      <c r="N118" s="52">
        <f t="shared" si="9"/>
        <v>0.98055895348215105</v>
      </c>
      <c r="O118" s="53"/>
      <c r="P118" s="53"/>
    </row>
    <row r="119" spans="1:16" x14ac:dyDescent="0.25">
      <c r="A119" s="159">
        <v>116</v>
      </c>
      <c r="B119" s="181" t="s">
        <v>1389</v>
      </c>
      <c r="C119" s="182" t="s">
        <v>26</v>
      </c>
      <c r="D119" s="166" t="s">
        <v>367</v>
      </c>
      <c r="E119" s="183" t="s">
        <v>1438</v>
      </c>
      <c r="F119" s="226">
        <v>1791</v>
      </c>
      <c r="G119" s="225">
        <v>2994579.0249999999</v>
      </c>
      <c r="H119" s="8">
        <v>1604</v>
      </c>
      <c r="I119" s="8">
        <v>2784060</v>
      </c>
      <c r="J119" s="51">
        <f t="shared" si="5"/>
        <v>0.89558905639307651</v>
      </c>
      <c r="K119" s="51">
        <f t="shared" si="6"/>
        <v>0.92969996008036559</v>
      </c>
      <c r="L119" s="55">
        <f t="shared" si="7"/>
        <v>0.26867671691792294</v>
      </c>
      <c r="M119" s="55">
        <f t="shared" si="8"/>
        <v>0.65078997205625588</v>
      </c>
      <c r="N119" s="52">
        <f t="shared" si="9"/>
        <v>0.91946668897417883</v>
      </c>
      <c r="O119" s="53"/>
      <c r="P119" s="53"/>
    </row>
    <row r="120" spans="1:16" x14ac:dyDescent="0.25">
      <c r="A120" s="159">
        <v>117</v>
      </c>
      <c r="B120" s="181" t="s">
        <v>1389</v>
      </c>
      <c r="C120" s="182" t="s">
        <v>26</v>
      </c>
      <c r="D120" s="166" t="s">
        <v>366</v>
      </c>
      <c r="E120" s="183" t="s">
        <v>1138</v>
      </c>
      <c r="F120" s="226">
        <v>1870</v>
      </c>
      <c r="G120" s="225">
        <v>2791822.3</v>
      </c>
      <c r="H120" s="8">
        <v>1727</v>
      </c>
      <c r="I120" s="8">
        <v>3057390</v>
      </c>
      <c r="J120" s="51">
        <f t="shared" si="5"/>
        <v>0.92352941176470593</v>
      </c>
      <c r="K120" s="51">
        <f t="shared" si="6"/>
        <v>1.0951234252982363</v>
      </c>
      <c r="L120" s="55">
        <f t="shared" si="7"/>
        <v>0.27705882352941175</v>
      </c>
      <c r="M120" s="55">
        <f t="shared" si="8"/>
        <v>0.7</v>
      </c>
      <c r="N120" s="52">
        <f t="shared" si="9"/>
        <v>0.97705882352941176</v>
      </c>
      <c r="O120" s="53"/>
      <c r="P120" s="53"/>
    </row>
    <row r="121" spans="1:16" x14ac:dyDescent="0.25">
      <c r="A121" s="159">
        <v>118</v>
      </c>
      <c r="B121" s="181" t="s">
        <v>1389</v>
      </c>
      <c r="C121" s="182" t="s">
        <v>26</v>
      </c>
      <c r="D121" s="166" t="s">
        <v>368</v>
      </c>
      <c r="E121" s="183" t="s">
        <v>1139</v>
      </c>
      <c r="F121" s="226">
        <v>2903</v>
      </c>
      <c r="G121" s="225">
        <v>6169739.8250000002</v>
      </c>
      <c r="H121" s="8">
        <v>1995</v>
      </c>
      <c r="I121" s="8">
        <v>5464630</v>
      </c>
      <c r="J121" s="51">
        <f t="shared" si="5"/>
        <v>0.68722011712022046</v>
      </c>
      <c r="K121" s="51">
        <f t="shared" si="6"/>
        <v>0.88571482023555181</v>
      </c>
      <c r="L121" s="55">
        <f t="shared" si="7"/>
        <v>0.20616603513606613</v>
      </c>
      <c r="M121" s="55">
        <f t="shared" si="8"/>
        <v>0.62000037416488618</v>
      </c>
      <c r="N121" s="52">
        <f t="shared" si="9"/>
        <v>0.82616640930095231</v>
      </c>
      <c r="O121" s="53"/>
      <c r="P121" s="53"/>
    </row>
    <row r="122" spans="1:16" x14ac:dyDescent="0.25">
      <c r="A122" s="159">
        <v>119</v>
      </c>
      <c r="B122" s="181" t="s">
        <v>1389</v>
      </c>
      <c r="C122" s="182" t="s">
        <v>26</v>
      </c>
      <c r="D122" s="166" t="s">
        <v>369</v>
      </c>
      <c r="E122" s="183" t="s">
        <v>1140</v>
      </c>
      <c r="F122" s="226">
        <v>1178</v>
      </c>
      <c r="G122" s="225">
        <v>2209764.35</v>
      </c>
      <c r="H122" s="8">
        <v>1203</v>
      </c>
      <c r="I122" s="8">
        <v>2102650</v>
      </c>
      <c r="J122" s="51">
        <f t="shared" si="5"/>
        <v>1.0212224108658743</v>
      </c>
      <c r="K122" s="51">
        <f t="shared" si="6"/>
        <v>0.95152679967888876</v>
      </c>
      <c r="L122" s="55">
        <f t="shared" si="7"/>
        <v>0.3</v>
      </c>
      <c r="M122" s="55">
        <f t="shared" si="8"/>
        <v>0.66606875977522206</v>
      </c>
      <c r="N122" s="52">
        <f t="shared" si="9"/>
        <v>0.966068759775222</v>
      </c>
      <c r="O122" s="53"/>
      <c r="P122" s="53"/>
    </row>
    <row r="123" spans="1:16" x14ac:dyDescent="0.25">
      <c r="A123" s="159">
        <v>120</v>
      </c>
      <c r="B123" s="184" t="s">
        <v>32</v>
      </c>
      <c r="C123" s="182" t="s">
        <v>26</v>
      </c>
      <c r="D123" s="166" t="s">
        <v>408</v>
      </c>
      <c r="E123" s="183" t="s">
        <v>1083</v>
      </c>
      <c r="F123" s="226">
        <v>2458</v>
      </c>
      <c r="G123" s="225">
        <v>5874267.9749999996</v>
      </c>
      <c r="H123" s="8">
        <v>1666</v>
      </c>
      <c r="I123" s="8">
        <v>4410590</v>
      </c>
      <c r="J123" s="51">
        <f t="shared" si="5"/>
        <v>0.677786818551668</v>
      </c>
      <c r="K123" s="51">
        <f t="shared" si="6"/>
        <v>0.75083227710598277</v>
      </c>
      <c r="L123" s="55">
        <f t="shared" si="7"/>
        <v>0.20333604556550039</v>
      </c>
      <c r="M123" s="55">
        <f t="shared" si="8"/>
        <v>0.52558259397418794</v>
      </c>
      <c r="N123" s="52">
        <f t="shared" si="9"/>
        <v>0.72891863953968827</v>
      </c>
      <c r="O123" s="53"/>
      <c r="P123" s="53"/>
    </row>
    <row r="124" spans="1:16" x14ac:dyDescent="0.25">
      <c r="A124" s="159">
        <v>121</v>
      </c>
      <c r="B124" s="184" t="s">
        <v>32</v>
      </c>
      <c r="C124" s="182" t="s">
        <v>26</v>
      </c>
      <c r="D124" s="166" t="s">
        <v>406</v>
      </c>
      <c r="E124" s="183" t="s">
        <v>1085</v>
      </c>
      <c r="F124" s="226">
        <v>2914</v>
      </c>
      <c r="G124" s="225">
        <v>6329287.5250000004</v>
      </c>
      <c r="H124" s="8">
        <v>2419</v>
      </c>
      <c r="I124" s="8">
        <v>6170900</v>
      </c>
      <c r="J124" s="51">
        <f t="shared" si="5"/>
        <v>0.8301304049416609</v>
      </c>
      <c r="K124" s="51">
        <f t="shared" si="6"/>
        <v>0.97497545744692637</v>
      </c>
      <c r="L124" s="55">
        <f t="shared" si="7"/>
        <v>0.24903912148249827</v>
      </c>
      <c r="M124" s="55">
        <f t="shared" si="8"/>
        <v>0.68248282021284845</v>
      </c>
      <c r="N124" s="52">
        <f t="shared" si="9"/>
        <v>0.93152194169534674</v>
      </c>
      <c r="O124" s="53"/>
      <c r="P124" s="53"/>
    </row>
    <row r="125" spans="1:16" x14ac:dyDescent="0.25">
      <c r="A125" s="159">
        <v>122</v>
      </c>
      <c r="B125" s="184" t="s">
        <v>32</v>
      </c>
      <c r="C125" s="182" t="s">
        <v>26</v>
      </c>
      <c r="D125" s="166" t="s">
        <v>410</v>
      </c>
      <c r="E125" s="183" t="s">
        <v>1084</v>
      </c>
      <c r="F125" s="226">
        <v>2201</v>
      </c>
      <c r="G125" s="225">
        <v>3000661.45</v>
      </c>
      <c r="H125" s="8">
        <v>1700</v>
      </c>
      <c r="I125" s="8">
        <v>2629310</v>
      </c>
      <c r="J125" s="51">
        <f t="shared" si="5"/>
        <v>0.77237619263970925</v>
      </c>
      <c r="K125" s="51">
        <f t="shared" si="6"/>
        <v>0.87624346958568078</v>
      </c>
      <c r="L125" s="55">
        <f t="shared" si="7"/>
        <v>0.23171285779191275</v>
      </c>
      <c r="M125" s="55">
        <f t="shared" si="8"/>
        <v>0.61337042870997649</v>
      </c>
      <c r="N125" s="52">
        <f t="shared" si="9"/>
        <v>0.84508328650188924</v>
      </c>
      <c r="O125" s="53"/>
      <c r="P125" s="53"/>
    </row>
    <row r="126" spans="1:16" x14ac:dyDescent="0.25">
      <c r="A126" s="159">
        <v>123</v>
      </c>
      <c r="B126" s="184" t="s">
        <v>32</v>
      </c>
      <c r="C126" s="182" t="s">
        <v>26</v>
      </c>
      <c r="D126" s="166" t="s">
        <v>404</v>
      </c>
      <c r="E126" s="183" t="s">
        <v>405</v>
      </c>
      <c r="F126" s="226">
        <v>1391</v>
      </c>
      <c r="G126" s="225">
        <v>2729477.7749999999</v>
      </c>
      <c r="H126" s="8">
        <v>1259</v>
      </c>
      <c r="I126" s="8">
        <v>2339325</v>
      </c>
      <c r="J126" s="51">
        <f t="shared" si="5"/>
        <v>0.90510424155283964</v>
      </c>
      <c r="K126" s="51">
        <f t="shared" si="6"/>
        <v>0.85705955235338016</v>
      </c>
      <c r="L126" s="55">
        <f t="shared" si="7"/>
        <v>0.2715312724658519</v>
      </c>
      <c r="M126" s="55">
        <f t="shared" si="8"/>
        <v>0.59994168664736602</v>
      </c>
      <c r="N126" s="52">
        <f t="shared" si="9"/>
        <v>0.87147295911321798</v>
      </c>
      <c r="O126" s="53"/>
      <c r="P126" s="53"/>
    </row>
    <row r="127" spans="1:16" x14ac:dyDescent="0.25">
      <c r="A127" s="159">
        <v>124</v>
      </c>
      <c r="B127" s="184" t="s">
        <v>32</v>
      </c>
      <c r="C127" s="182" t="s">
        <v>26</v>
      </c>
      <c r="D127" s="166" t="s">
        <v>409</v>
      </c>
      <c r="E127" s="183" t="s">
        <v>1282</v>
      </c>
      <c r="F127" s="226">
        <v>1532</v>
      </c>
      <c r="G127" s="225">
        <v>2490084.65</v>
      </c>
      <c r="H127" s="8">
        <v>1590</v>
      </c>
      <c r="I127" s="8">
        <v>2358590</v>
      </c>
      <c r="J127" s="51">
        <f t="shared" si="5"/>
        <v>1.0378590078328982</v>
      </c>
      <c r="K127" s="51">
        <f t="shared" si="6"/>
        <v>0.94719269885061941</v>
      </c>
      <c r="L127" s="55">
        <f t="shared" si="7"/>
        <v>0.3</v>
      </c>
      <c r="M127" s="55">
        <f t="shared" si="8"/>
        <v>0.66303488919543352</v>
      </c>
      <c r="N127" s="52">
        <f t="shared" si="9"/>
        <v>0.96303488919543345</v>
      </c>
      <c r="O127" s="53"/>
      <c r="P127" s="53"/>
    </row>
    <row r="128" spans="1:16" x14ac:dyDescent="0.25">
      <c r="A128" s="159">
        <v>125</v>
      </c>
      <c r="B128" s="184" t="s">
        <v>32</v>
      </c>
      <c r="C128" s="182" t="s">
        <v>26</v>
      </c>
      <c r="D128" s="166" t="s">
        <v>403</v>
      </c>
      <c r="E128" s="183" t="s">
        <v>1103</v>
      </c>
      <c r="F128" s="226">
        <v>1271</v>
      </c>
      <c r="G128" s="225">
        <v>1819131.0249999999</v>
      </c>
      <c r="H128" s="8">
        <v>1694</v>
      </c>
      <c r="I128" s="8">
        <v>2021070</v>
      </c>
      <c r="J128" s="51">
        <f t="shared" si="5"/>
        <v>1.3328088119590873</v>
      </c>
      <c r="K128" s="51">
        <f t="shared" si="6"/>
        <v>1.1110084827452162</v>
      </c>
      <c r="L128" s="55">
        <f t="shared" si="7"/>
        <v>0.3</v>
      </c>
      <c r="M128" s="55">
        <f t="shared" si="8"/>
        <v>0.7</v>
      </c>
      <c r="N128" s="52">
        <f t="shared" si="9"/>
        <v>1</v>
      </c>
      <c r="O128" s="53"/>
      <c r="P128" s="53"/>
    </row>
    <row r="129" spans="1:16" x14ac:dyDescent="0.25">
      <c r="A129" s="159">
        <v>126</v>
      </c>
      <c r="B129" s="184" t="s">
        <v>32</v>
      </c>
      <c r="C129" s="182" t="s">
        <v>26</v>
      </c>
      <c r="D129" s="166" t="s">
        <v>413</v>
      </c>
      <c r="E129" s="183" t="s">
        <v>1104</v>
      </c>
      <c r="F129" s="226">
        <v>611</v>
      </c>
      <c r="G129" s="225">
        <v>1031682.55</v>
      </c>
      <c r="H129" s="8">
        <v>438</v>
      </c>
      <c r="I129" s="8">
        <v>932105</v>
      </c>
      <c r="J129" s="51">
        <f t="shared" si="5"/>
        <v>0.7168576104746317</v>
      </c>
      <c r="K129" s="51">
        <f t="shared" si="6"/>
        <v>0.90348043591509808</v>
      </c>
      <c r="L129" s="55">
        <f t="shared" si="7"/>
        <v>0.2150572831423895</v>
      </c>
      <c r="M129" s="55">
        <f t="shared" si="8"/>
        <v>0.63243630514056859</v>
      </c>
      <c r="N129" s="52">
        <f t="shared" si="9"/>
        <v>0.84749358828295807</v>
      </c>
      <c r="O129" s="53"/>
      <c r="P129" s="53"/>
    </row>
    <row r="130" spans="1:16" x14ac:dyDescent="0.25">
      <c r="A130" s="159">
        <v>127</v>
      </c>
      <c r="B130" s="184" t="s">
        <v>32</v>
      </c>
      <c r="C130" s="182" t="s">
        <v>26</v>
      </c>
      <c r="D130" s="166" t="s">
        <v>411</v>
      </c>
      <c r="E130" s="183" t="s">
        <v>1366</v>
      </c>
      <c r="F130" s="226">
        <v>829</v>
      </c>
      <c r="G130" s="225">
        <v>1205788.7749999999</v>
      </c>
      <c r="H130" s="8">
        <v>626</v>
      </c>
      <c r="I130" s="8">
        <v>935365</v>
      </c>
      <c r="J130" s="51">
        <f t="shared" si="5"/>
        <v>0.75512665862484918</v>
      </c>
      <c r="K130" s="51">
        <f t="shared" si="6"/>
        <v>0.77572873408114129</v>
      </c>
      <c r="L130" s="55">
        <f t="shared" si="7"/>
        <v>0.22653799758745474</v>
      </c>
      <c r="M130" s="55">
        <f t="shared" si="8"/>
        <v>0.54301011385679887</v>
      </c>
      <c r="N130" s="52">
        <f t="shared" si="9"/>
        <v>0.76954811144425361</v>
      </c>
      <c r="O130" s="53"/>
      <c r="P130" s="53"/>
    </row>
    <row r="131" spans="1:16" x14ac:dyDescent="0.25">
      <c r="A131" s="159">
        <v>128</v>
      </c>
      <c r="B131" s="184" t="s">
        <v>32</v>
      </c>
      <c r="C131" s="182" t="s">
        <v>26</v>
      </c>
      <c r="D131" s="166" t="s">
        <v>412</v>
      </c>
      <c r="E131" s="183" t="s">
        <v>1321</v>
      </c>
      <c r="F131" s="226">
        <v>1194</v>
      </c>
      <c r="G131" s="225">
        <v>1908358.2250000001</v>
      </c>
      <c r="H131" s="8">
        <v>1198</v>
      </c>
      <c r="I131" s="8">
        <v>2053915</v>
      </c>
      <c r="J131" s="51">
        <f t="shared" si="5"/>
        <v>1.0033500837520939</v>
      </c>
      <c r="K131" s="51">
        <f t="shared" si="6"/>
        <v>1.0762732976928375</v>
      </c>
      <c r="L131" s="55">
        <f t="shared" si="7"/>
        <v>0.3</v>
      </c>
      <c r="M131" s="55">
        <f t="shared" si="8"/>
        <v>0.7</v>
      </c>
      <c r="N131" s="52">
        <f t="shared" si="9"/>
        <v>1</v>
      </c>
      <c r="O131" s="53"/>
      <c r="P131" s="53"/>
    </row>
    <row r="132" spans="1:16" x14ac:dyDescent="0.25">
      <c r="A132" s="159">
        <v>129</v>
      </c>
      <c r="B132" s="184" t="s">
        <v>32</v>
      </c>
      <c r="C132" s="182" t="s">
        <v>26</v>
      </c>
      <c r="D132" s="166" t="s">
        <v>407</v>
      </c>
      <c r="E132" s="183" t="s">
        <v>1087</v>
      </c>
      <c r="F132" s="226">
        <v>1247</v>
      </c>
      <c r="G132" s="225">
        <v>1545988.3250000002</v>
      </c>
      <c r="H132" s="8">
        <v>1140</v>
      </c>
      <c r="I132" s="8">
        <v>1412775</v>
      </c>
      <c r="J132" s="51">
        <f t="shared" ref="J132:J195" si="10">IFERROR(H132/F132,0)</f>
        <v>0.91419406575781881</v>
      </c>
      <c r="K132" s="51">
        <f t="shared" ref="K132:K195" si="11">IFERROR(I132/G132,0)</f>
        <v>0.91383290362170089</v>
      </c>
      <c r="L132" s="55">
        <f t="shared" si="7"/>
        <v>0.27425821972734565</v>
      </c>
      <c r="M132" s="55">
        <f t="shared" si="8"/>
        <v>0.63968303253519054</v>
      </c>
      <c r="N132" s="52">
        <f t="shared" si="9"/>
        <v>0.9139412522625362</v>
      </c>
      <c r="O132" s="53"/>
      <c r="P132" s="53"/>
    </row>
    <row r="133" spans="1:16" x14ac:dyDescent="0.25">
      <c r="A133" s="159">
        <v>130</v>
      </c>
      <c r="B133" s="185" t="s">
        <v>30</v>
      </c>
      <c r="C133" s="182" t="s">
        <v>26</v>
      </c>
      <c r="D133" s="166" t="s">
        <v>395</v>
      </c>
      <c r="E133" s="186" t="s">
        <v>348</v>
      </c>
      <c r="F133" s="226">
        <v>6213</v>
      </c>
      <c r="G133" s="225">
        <v>11337154.725</v>
      </c>
      <c r="H133" s="8">
        <v>3226</v>
      </c>
      <c r="I133" s="8">
        <v>6059770</v>
      </c>
      <c r="J133" s="51">
        <f t="shared" si="10"/>
        <v>0.51923386447770803</v>
      </c>
      <c r="K133" s="51">
        <f t="shared" si="11"/>
        <v>0.53450536285240657</v>
      </c>
      <c r="L133" s="55">
        <f t="shared" ref="L133:L196" si="12">IF((J133*0.3)&gt;30%,30%,(J133*0.3))</f>
        <v>0.1557701593433124</v>
      </c>
      <c r="M133" s="55">
        <f t="shared" ref="M133:M196" si="13">IF((K133*0.7)&gt;70%,70%,(K133*0.7))</f>
        <v>0.3741537539966846</v>
      </c>
      <c r="N133" s="52">
        <f t="shared" ref="N133:N196" si="14">L133+M133</f>
        <v>0.529923913339997</v>
      </c>
      <c r="O133" s="53"/>
      <c r="P133" s="53"/>
    </row>
    <row r="134" spans="1:16" x14ac:dyDescent="0.25">
      <c r="A134" s="159">
        <v>131</v>
      </c>
      <c r="B134" s="185" t="s">
        <v>30</v>
      </c>
      <c r="C134" s="182" t="s">
        <v>26</v>
      </c>
      <c r="D134" s="166" t="s">
        <v>396</v>
      </c>
      <c r="E134" s="186" t="s">
        <v>1354</v>
      </c>
      <c r="F134" s="226">
        <v>1332</v>
      </c>
      <c r="G134" s="225">
        <v>2413030.125</v>
      </c>
      <c r="H134" s="8">
        <v>1384</v>
      </c>
      <c r="I134" s="8">
        <v>2298535</v>
      </c>
      <c r="J134" s="51">
        <f t="shared" si="10"/>
        <v>1.0390390390390389</v>
      </c>
      <c r="K134" s="51">
        <f t="shared" si="11"/>
        <v>0.95255130724901327</v>
      </c>
      <c r="L134" s="55">
        <f t="shared" si="12"/>
        <v>0.3</v>
      </c>
      <c r="M134" s="55">
        <f t="shared" si="13"/>
        <v>0.66678591507430929</v>
      </c>
      <c r="N134" s="52">
        <f t="shared" si="14"/>
        <v>0.96678591507430922</v>
      </c>
      <c r="O134" s="53"/>
      <c r="P134" s="53"/>
    </row>
    <row r="135" spans="1:16" x14ac:dyDescent="0.25">
      <c r="A135" s="159">
        <v>132</v>
      </c>
      <c r="B135" s="185" t="s">
        <v>30</v>
      </c>
      <c r="C135" s="182" t="s">
        <v>26</v>
      </c>
      <c r="D135" s="166" t="s">
        <v>399</v>
      </c>
      <c r="E135" s="186" t="s">
        <v>400</v>
      </c>
      <c r="F135" s="226">
        <v>1398</v>
      </c>
      <c r="G135" s="225">
        <v>2913152.15</v>
      </c>
      <c r="H135" s="8">
        <v>2003</v>
      </c>
      <c r="I135" s="8">
        <v>3861985</v>
      </c>
      <c r="J135" s="51">
        <f t="shared" si="10"/>
        <v>1.4327610872675249</v>
      </c>
      <c r="K135" s="51">
        <f t="shared" si="11"/>
        <v>1.325706588995017</v>
      </c>
      <c r="L135" s="55">
        <f t="shared" si="12"/>
        <v>0.3</v>
      </c>
      <c r="M135" s="55">
        <f t="shared" si="13"/>
        <v>0.7</v>
      </c>
      <c r="N135" s="52">
        <f t="shared" si="14"/>
        <v>1</v>
      </c>
      <c r="O135" s="53"/>
      <c r="P135" s="53"/>
    </row>
    <row r="136" spans="1:16" x14ac:dyDescent="0.25">
      <c r="A136" s="159">
        <v>133</v>
      </c>
      <c r="B136" s="185" t="s">
        <v>30</v>
      </c>
      <c r="C136" s="182" t="s">
        <v>26</v>
      </c>
      <c r="D136" s="166" t="s">
        <v>398</v>
      </c>
      <c r="E136" s="186" t="s">
        <v>362</v>
      </c>
      <c r="F136" s="226">
        <v>2636</v>
      </c>
      <c r="G136" s="225">
        <v>3685919.9</v>
      </c>
      <c r="H136" s="8">
        <v>1347</v>
      </c>
      <c r="I136" s="8">
        <v>2178540</v>
      </c>
      <c r="J136" s="51">
        <f t="shared" si="10"/>
        <v>0.5110015174506829</v>
      </c>
      <c r="K136" s="51">
        <f t="shared" si="11"/>
        <v>0.59104377173253275</v>
      </c>
      <c r="L136" s="55">
        <f t="shared" si="12"/>
        <v>0.15330045523520486</v>
      </c>
      <c r="M136" s="55">
        <f t="shared" si="13"/>
        <v>0.41373064021277289</v>
      </c>
      <c r="N136" s="52">
        <f t="shared" si="14"/>
        <v>0.56703109544797781</v>
      </c>
      <c r="O136" s="53"/>
      <c r="P136" s="53"/>
    </row>
    <row r="137" spans="1:16" x14ac:dyDescent="0.25">
      <c r="A137" s="159">
        <v>134</v>
      </c>
      <c r="B137" s="185" t="s">
        <v>30</v>
      </c>
      <c r="C137" s="182" t="s">
        <v>26</v>
      </c>
      <c r="D137" s="166" t="s">
        <v>394</v>
      </c>
      <c r="E137" s="186" t="s">
        <v>1390</v>
      </c>
      <c r="F137" s="226">
        <v>1370</v>
      </c>
      <c r="G137" s="225">
        <v>3097224.0750000002</v>
      </c>
      <c r="H137" s="8">
        <v>1511</v>
      </c>
      <c r="I137" s="8">
        <v>3279350</v>
      </c>
      <c r="J137" s="51">
        <f t="shared" si="10"/>
        <v>1.102919708029197</v>
      </c>
      <c r="K137" s="51">
        <f t="shared" si="11"/>
        <v>1.0588029540613717</v>
      </c>
      <c r="L137" s="55">
        <f t="shared" si="12"/>
        <v>0.3</v>
      </c>
      <c r="M137" s="55">
        <f t="shared" si="13"/>
        <v>0.7</v>
      </c>
      <c r="N137" s="52">
        <f t="shared" si="14"/>
        <v>1</v>
      </c>
      <c r="O137" s="53"/>
      <c r="P137" s="53"/>
    </row>
    <row r="138" spans="1:16" x14ac:dyDescent="0.25">
      <c r="A138" s="159">
        <v>135</v>
      </c>
      <c r="B138" s="185" t="s">
        <v>30</v>
      </c>
      <c r="C138" s="182" t="s">
        <v>26</v>
      </c>
      <c r="D138" s="166" t="s">
        <v>401</v>
      </c>
      <c r="E138" s="186" t="s">
        <v>402</v>
      </c>
      <c r="F138" s="226">
        <v>1237</v>
      </c>
      <c r="G138" s="225">
        <v>2027986.8</v>
      </c>
      <c r="H138" s="8">
        <v>1541</v>
      </c>
      <c r="I138" s="8">
        <v>2525825</v>
      </c>
      <c r="J138" s="51">
        <f t="shared" si="10"/>
        <v>1.2457558609539208</v>
      </c>
      <c r="K138" s="51">
        <f t="shared" si="11"/>
        <v>1.2454839449645332</v>
      </c>
      <c r="L138" s="55">
        <f t="shared" si="12"/>
        <v>0.3</v>
      </c>
      <c r="M138" s="55">
        <f t="shared" si="13"/>
        <v>0.7</v>
      </c>
      <c r="N138" s="52">
        <f t="shared" si="14"/>
        <v>1</v>
      </c>
      <c r="O138" s="53"/>
      <c r="P138" s="53"/>
    </row>
    <row r="139" spans="1:16" x14ac:dyDescent="0.25">
      <c r="A139" s="159">
        <v>136</v>
      </c>
      <c r="B139" s="185" t="s">
        <v>30</v>
      </c>
      <c r="C139" s="182" t="s">
        <v>26</v>
      </c>
      <c r="D139" s="166" t="s">
        <v>392</v>
      </c>
      <c r="E139" s="186" t="s">
        <v>393</v>
      </c>
      <c r="F139" s="226">
        <v>1429</v>
      </c>
      <c r="G139" s="225">
        <v>2429870.0750000002</v>
      </c>
      <c r="H139" s="8">
        <v>1712</v>
      </c>
      <c r="I139" s="8">
        <v>2672480</v>
      </c>
      <c r="J139" s="51">
        <f t="shared" si="10"/>
        <v>1.1980405878236529</v>
      </c>
      <c r="K139" s="51">
        <f t="shared" si="11"/>
        <v>1.0998448137191037</v>
      </c>
      <c r="L139" s="55">
        <f t="shared" si="12"/>
        <v>0.3</v>
      </c>
      <c r="M139" s="55">
        <f t="shared" si="13"/>
        <v>0.7</v>
      </c>
      <c r="N139" s="52">
        <f t="shared" si="14"/>
        <v>1</v>
      </c>
      <c r="O139" s="53"/>
      <c r="P139" s="53"/>
    </row>
    <row r="140" spans="1:16" x14ac:dyDescent="0.25">
      <c r="A140" s="159">
        <v>137</v>
      </c>
      <c r="B140" s="185" t="s">
        <v>27</v>
      </c>
      <c r="C140" s="182" t="s">
        <v>26</v>
      </c>
      <c r="D140" s="166" t="s">
        <v>379</v>
      </c>
      <c r="E140" s="187" t="s">
        <v>1353</v>
      </c>
      <c r="F140" s="226">
        <v>2074</v>
      </c>
      <c r="G140" s="225">
        <v>4757146.3250000002</v>
      </c>
      <c r="H140" s="8">
        <v>2171</v>
      </c>
      <c r="I140" s="8">
        <v>4932125</v>
      </c>
      <c r="J140" s="51">
        <f t="shared" si="10"/>
        <v>1.0467695274831244</v>
      </c>
      <c r="K140" s="51">
        <f t="shared" si="11"/>
        <v>1.0367822772405471</v>
      </c>
      <c r="L140" s="55">
        <f t="shared" si="12"/>
        <v>0.3</v>
      </c>
      <c r="M140" s="55">
        <f t="shared" si="13"/>
        <v>0.7</v>
      </c>
      <c r="N140" s="52">
        <f t="shared" si="14"/>
        <v>1</v>
      </c>
      <c r="O140" s="53"/>
      <c r="P140" s="53"/>
    </row>
    <row r="141" spans="1:16" x14ac:dyDescent="0.25">
      <c r="A141" s="159">
        <v>138</v>
      </c>
      <c r="B141" s="185" t="s">
        <v>27</v>
      </c>
      <c r="C141" s="182" t="s">
        <v>26</v>
      </c>
      <c r="D141" s="166" t="s">
        <v>1200</v>
      </c>
      <c r="E141" s="187" t="s">
        <v>1101</v>
      </c>
      <c r="F141" s="226">
        <v>2216</v>
      </c>
      <c r="G141" s="225">
        <v>3570168.0249999999</v>
      </c>
      <c r="H141" s="8">
        <v>2976</v>
      </c>
      <c r="I141" s="8">
        <v>3480580</v>
      </c>
      <c r="J141" s="51">
        <f t="shared" si="10"/>
        <v>1.3429602888086642</v>
      </c>
      <c r="K141" s="51">
        <f t="shared" si="11"/>
        <v>0.97490649617254366</v>
      </c>
      <c r="L141" s="55">
        <f t="shared" si="12"/>
        <v>0.3</v>
      </c>
      <c r="M141" s="55">
        <f t="shared" si="13"/>
        <v>0.68243454732078057</v>
      </c>
      <c r="N141" s="52">
        <f t="shared" si="14"/>
        <v>0.9824345473207805</v>
      </c>
      <c r="O141" s="53"/>
      <c r="P141" s="53"/>
    </row>
    <row r="142" spans="1:16" x14ac:dyDescent="0.25">
      <c r="A142" s="159">
        <v>139</v>
      </c>
      <c r="B142" s="185" t="s">
        <v>27</v>
      </c>
      <c r="C142" s="182" t="s">
        <v>26</v>
      </c>
      <c r="D142" s="166" t="s">
        <v>381</v>
      </c>
      <c r="E142" s="187" t="s">
        <v>1281</v>
      </c>
      <c r="F142" s="226">
        <v>3258</v>
      </c>
      <c r="G142" s="225">
        <v>4557657.5250000004</v>
      </c>
      <c r="H142" s="8">
        <v>3169</v>
      </c>
      <c r="I142" s="8">
        <v>4533700</v>
      </c>
      <c r="J142" s="51">
        <f t="shared" si="10"/>
        <v>0.97268262737875999</v>
      </c>
      <c r="K142" s="51">
        <f t="shared" si="11"/>
        <v>0.99474345650839568</v>
      </c>
      <c r="L142" s="55">
        <f t="shared" si="12"/>
        <v>0.29180478821362799</v>
      </c>
      <c r="M142" s="55">
        <f t="shared" si="13"/>
        <v>0.69632041955587698</v>
      </c>
      <c r="N142" s="52">
        <f t="shared" si="14"/>
        <v>0.98812520776950497</v>
      </c>
      <c r="O142" s="53"/>
      <c r="P142" s="53"/>
    </row>
    <row r="143" spans="1:16" x14ac:dyDescent="0.25">
      <c r="A143" s="159">
        <v>140</v>
      </c>
      <c r="B143" s="185" t="s">
        <v>39</v>
      </c>
      <c r="C143" s="182" t="s">
        <v>26</v>
      </c>
      <c r="D143" s="166" t="s">
        <v>374</v>
      </c>
      <c r="E143" s="188" t="s">
        <v>375</v>
      </c>
      <c r="F143" s="226">
        <v>1313</v>
      </c>
      <c r="G143" s="225">
        <v>4500603.45</v>
      </c>
      <c r="H143" s="8">
        <v>2375</v>
      </c>
      <c r="I143" s="8">
        <v>4233620</v>
      </c>
      <c r="J143" s="51">
        <f t="shared" si="10"/>
        <v>1.8088347296268088</v>
      </c>
      <c r="K143" s="51">
        <f t="shared" si="11"/>
        <v>0.94067829948448356</v>
      </c>
      <c r="L143" s="55">
        <f t="shared" si="12"/>
        <v>0.3</v>
      </c>
      <c r="M143" s="55">
        <f t="shared" si="13"/>
        <v>0.6584748096391384</v>
      </c>
      <c r="N143" s="52">
        <f t="shared" si="14"/>
        <v>0.95847480963913845</v>
      </c>
      <c r="O143" s="53"/>
      <c r="P143" s="53"/>
    </row>
    <row r="144" spans="1:16" x14ac:dyDescent="0.25">
      <c r="A144" s="159">
        <v>141</v>
      </c>
      <c r="B144" s="185" t="s">
        <v>39</v>
      </c>
      <c r="C144" s="182" t="s">
        <v>26</v>
      </c>
      <c r="D144" s="166" t="s">
        <v>372</v>
      </c>
      <c r="E144" s="189" t="s">
        <v>373</v>
      </c>
      <c r="F144" s="226">
        <v>1178</v>
      </c>
      <c r="G144" s="225">
        <v>1432465.7250000001</v>
      </c>
      <c r="H144" s="8">
        <v>818</v>
      </c>
      <c r="I144" s="8">
        <v>1263815</v>
      </c>
      <c r="J144" s="51">
        <f t="shared" si="10"/>
        <v>0.69439728353140917</v>
      </c>
      <c r="K144" s="51">
        <f t="shared" si="11"/>
        <v>0.88226543779956756</v>
      </c>
      <c r="L144" s="55">
        <f t="shared" si="12"/>
        <v>0.20831918505942273</v>
      </c>
      <c r="M144" s="55">
        <f t="shared" si="13"/>
        <v>0.6175858064596973</v>
      </c>
      <c r="N144" s="52">
        <f t="shared" si="14"/>
        <v>0.82590499151912</v>
      </c>
      <c r="O144" s="53"/>
      <c r="P144" s="53"/>
    </row>
    <row r="145" spans="1:16" x14ac:dyDescent="0.25">
      <c r="A145" s="159">
        <v>142</v>
      </c>
      <c r="B145" s="185" t="s">
        <v>39</v>
      </c>
      <c r="C145" s="182" t="s">
        <v>26</v>
      </c>
      <c r="D145" s="166" t="s">
        <v>370</v>
      </c>
      <c r="E145" s="188" t="s">
        <v>371</v>
      </c>
      <c r="F145" s="226">
        <v>2594</v>
      </c>
      <c r="G145" s="225">
        <v>4021362.125</v>
      </c>
      <c r="H145" s="8">
        <v>2924</v>
      </c>
      <c r="I145" s="8">
        <v>4387035</v>
      </c>
      <c r="J145" s="51">
        <f t="shared" si="10"/>
        <v>1.1272166538164996</v>
      </c>
      <c r="K145" s="51">
        <f t="shared" si="11"/>
        <v>1.0909325904092757</v>
      </c>
      <c r="L145" s="55">
        <f t="shared" si="12"/>
        <v>0.3</v>
      </c>
      <c r="M145" s="55">
        <f t="shared" si="13"/>
        <v>0.7</v>
      </c>
      <c r="N145" s="52">
        <f t="shared" si="14"/>
        <v>1</v>
      </c>
      <c r="O145" s="53"/>
      <c r="P145" s="53"/>
    </row>
    <row r="146" spans="1:16" x14ac:dyDescent="0.25">
      <c r="A146" s="159">
        <v>143</v>
      </c>
      <c r="B146" s="185" t="s">
        <v>39</v>
      </c>
      <c r="C146" s="182" t="s">
        <v>26</v>
      </c>
      <c r="D146" s="166" t="s">
        <v>376</v>
      </c>
      <c r="E146" s="188" t="s">
        <v>377</v>
      </c>
      <c r="F146" s="226">
        <v>1716</v>
      </c>
      <c r="G146" s="225">
        <v>2702401.4249999998</v>
      </c>
      <c r="H146" s="8">
        <v>1572</v>
      </c>
      <c r="I146" s="8">
        <v>2486390</v>
      </c>
      <c r="J146" s="51">
        <f t="shared" si="10"/>
        <v>0.91608391608391604</v>
      </c>
      <c r="K146" s="51">
        <f t="shared" si="11"/>
        <v>0.92006686238333379</v>
      </c>
      <c r="L146" s="55">
        <f t="shared" si="12"/>
        <v>0.27482517482517482</v>
      </c>
      <c r="M146" s="55">
        <f t="shared" si="13"/>
        <v>0.64404680366833367</v>
      </c>
      <c r="N146" s="52">
        <f t="shared" si="14"/>
        <v>0.91887197849350843</v>
      </c>
      <c r="O146" s="53"/>
      <c r="P146" s="53"/>
    </row>
    <row r="147" spans="1:16" x14ac:dyDescent="0.25">
      <c r="A147" s="159">
        <v>144</v>
      </c>
      <c r="B147" s="185" t="s">
        <v>38</v>
      </c>
      <c r="C147" s="182" t="s">
        <v>26</v>
      </c>
      <c r="D147" s="166" t="s">
        <v>418</v>
      </c>
      <c r="E147" s="190" t="s">
        <v>419</v>
      </c>
      <c r="F147" s="226">
        <v>1681</v>
      </c>
      <c r="G147" s="225">
        <v>2956178.65</v>
      </c>
      <c r="H147" s="8">
        <v>1460</v>
      </c>
      <c r="I147" s="8">
        <v>2595295</v>
      </c>
      <c r="J147" s="51">
        <f t="shared" si="10"/>
        <v>0.86853063652587748</v>
      </c>
      <c r="K147" s="51">
        <f t="shared" si="11"/>
        <v>0.87792224600499025</v>
      </c>
      <c r="L147" s="55">
        <f t="shared" si="12"/>
        <v>0.26055919095776325</v>
      </c>
      <c r="M147" s="55">
        <f t="shared" si="13"/>
        <v>0.61454557220349315</v>
      </c>
      <c r="N147" s="52">
        <f t="shared" si="14"/>
        <v>0.8751047631612564</v>
      </c>
      <c r="O147" s="53"/>
      <c r="P147" s="53"/>
    </row>
    <row r="148" spans="1:16" x14ac:dyDescent="0.25">
      <c r="A148" s="159">
        <v>145</v>
      </c>
      <c r="B148" s="185" t="s">
        <v>38</v>
      </c>
      <c r="C148" s="182" t="s">
        <v>26</v>
      </c>
      <c r="D148" s="166" t="s">
        <v>416</v>
      </c>
      <c r="E148" s="190" t="s">
        <v>417</v>
      </c>
      <c r="F148" s="226">
        <v>1491</v>
      </c>
      <c r="G148" s="225">
        <v>2609631.2000000002</v>
      </c>
      <c r="H148" s="8">
        <v>1204</v>
      </c>
      <c r="I148" s="8">
        <v>1756015</v>
      </c>
      <c r="J148" s="51">
        <f t="shared" si="10"/>
        <v>0.80751173708920188</v>
      </c>
      <c r="K148" s="51">
        <f t="shared" si="11"/>
        <v>0.67289776425113246</v>
      </c>
      <c r="L148" s="55">
        <f t="shared" si="12"/>
        <v>0.24225352112676055</v>
      </c>
      <c r="M148" s="55">
        <f t="shared" si="13"/>
        <v>0.47102843497579266</v>
      </c>
      <c r="N148" s="52">
        <f t="shared" si="14"/>
        <v>0.71328195610255318</v>
      </c>
      <c r="O148" s="53"/>
      <c r="P148" s="53"/>
    </row>
    <row r="149" spans="1:16" x14ac:dyDescent="0.25">
      <c r="A149" s="159">
        <v>146</v>
      </c>
      <c r="B149" s="185" t="s">
        <v>38</v>
      </c>
      <c r="C149" s="182" t="s">
        <v>26</v>
      </c>
      <c r="D149" s="166" t="s">
        <v>414</v>
      </c>
      <c r="E149" s="190" t="s">
        <v>415</v>
      </c>
      <c r="F149" s="226">
        <v>1086</v>
      </c>
      <c r="G149" s="225">
        <v>1914844.2250000001</v>
      </c>
      <c r="H149" s="8">
        <v>1142</v>
      </c>
      <c r="I149" s="8">
        <v>1481540</v>
      </c>
      <c r="J149" s="51">
        <f t="shared" si="10"/>
        <v>1.0515653775322285</v>
      </c>
      <c r="K149" s="51">
        <f t="shared" si="11"/>
        <v>0.77371306796509776</v>
      </c>
      <c r="L149" s="55">
        <f t="shared" si="12"/>
        <v>0.3</v>
      </c>
      <c r="M149" s="55">
        <f t="shared" si="13"/>
        <v>0.54159914757556837</v>
      </c>
      <c r="N149" s="52">
        <f t="shared" si="14"/>
        <v>0.84159914757556842</v>
      </c>
      <c r="O149" s="53"/>
      <c r="P149" s="53"/>
    </row>
    <row r="150" spans="1:16" x14ac:dyDescent="0.25">
      <c r="A150" s="159">
        <v>147</v>
      </c>
      <c r="B150" s="185" t="s">
        <v>36</v>
      </c>
      <c r="C150" s="182" t="s">
        <v>26</v>
      </c>
      <c r="D150" s="166" t="s">
        <v>432</v>
      </c>
      <c r="E150" s="183" t="s">
        <v>1391</v>
      </c>
      <c r="F150" s="226">
        <v>912</v>
      </c>
      <c r="G150" s="225">
        <v>1464995.575</v>
      </c>
      <c r="H150" s="8">
        <v>888</v>
      </c>
      <c r="I150" s="8">
        <v>1214885</v>
      </c>
      <c r="J150" s="51">
        <f t="shared" si="10"/>
        <v>0.97368421052631582</v>
      </c>
      <c r="K150" s="51">
        <f t="shared" si="11"/>
        <v>0.82927554235104095</v>
      </c>
      <c r="L150" s="55">
        <f t="shared" si="12"/>
        <v>0.29210526315789476</v>
      </c>
      <c r="M150" s="55">
        <f t="shared" si="13"/>
        <v>0.5804928796457286</v>
      </c>
      <c r="N150" s="52">
        <f t="shared" si="14"/>
        <v>0.87259814280362336</v>
      </c>
      <c r="O150" s="53"/>
      <c r="P150" s="53"/>
    </row>
    <row r="151" spans="1:16" x14ac:dyDescent="0.25">
      <c r="A151" s="159">
        <v>148</v>
      </c>
      <c r="B151" s="185" t="s">
        <v>36</v>
      </c>
      <c r="C151" s="182" t="s">
        <v>26</v>
      </c>
      <c r="D151" s="166" t="s">
        <v>438</v>
      </c>
      <c r="E151" s="183" t="s">
        <v>439</v>
      </c>
      <c r="F151" s="226">
        <v>448</v>
      </c>
      <c r="G151" s="225">
        <v>986766.1</v>
      </c>
      <c r="H151" s="8">
        <v>406</v>
      </c>
      <c r="I151" s="8">
        <v>783140</v>
      </c>
      <c r="J151" s="51">
        <f t="shared" si="10"/>
        <v>0.90625</v>
      </c>
      <c r="K151" s="51">
        <f t="shared" si="11"/>
        <v>0.79364299199171928</v>
      </c>
      <c r="L151" s="55">
        <f t="shared" si="12"/>
        <v>0.27187499999999998</v>
      </c>
      <c r="M151" s="55">
        <f t="shared" si="13"/>
        <v>0.55555009439420344</v>
      </c>
      <c r="N151" s="52">
        <f t="shared" si="14"/>
        <v>0.82742509439420342</v>
      </c>
      <c r="O151" s="53"/>
      <c r="P151" s="53"/>
    </row>
    <row r="152" spans="1:16" x14ac:dyDescent="0.25">
      <c r="A152" s="159">
        <v>149</v>
      </c>
      <c r="B152" s="185" t="s">
        <v>36</v>
      </c>
      <c r="C152" s="182" t="s">
        <v>26</v>
      </c>
      <c r="D152" s="166" t="s">
        <v>442</v>
      </c>
      <c r="E152" s="183" t="s">
        <v>1137</v>
      </c>
      <c r="F152" s="226">
        <v>1247</v>
      </c>
      <c r="G152" s="225">
        <v>3794665.7</v>
      </c>
      <c r="H152" s="8">
        <v>1438</v>
      </c>
      <c r="I152" s="8">
        <v>4536745</v>
      </c>
      <c r="J152" s="51">
        <f t="shared" si="10"/>
        <v>1.1531676022453889</v>
      </c>
      <c r="K152" s="51">
        <f t="shared" si="11"/>
        <v>1.1955585441953425</v>
      </c>
      <c r="L152" s="55">
        <f t="shared" si="12"/>
        <v>0.3</v>
      </c>
      <c r="M152" s="55">
        <f t="shared" si="13"/>
        <v>0.7</v>
      </c>
      <c r="N152" s="52">
        <f t="shared" si="14"/>
        <v>1</v>
      </c>
      <c r="O152" s="53"/>
      <c r="P152" s="53"/>
    </row>
    <row r="153" spans="1:16" x14ac:dyDescent="0.25">
      <c r="A153" s="159">
        <v>150</v>
      </c>
      <c r="B153" s="185" t="s">
        <v>36</v>
      </c>
      <c r="C153" s="182" t="s">
        <v>26</v>
      </c>
      <c r="D153" s="166" t="s">
        <v>433</v>
      </c>
      <c r="E153" s="183" t="s">
        <v>1027</v>
      </c>
      <c r="F153" s="226">
        <v>2013</v>
      </c>
      <c r="G153" s="225">
        <v>3670678.5750000002</v>
      </c>
      <c r="H153" s="8">
        <v>1805</v>
      </c>
      <c r="I153" s="8">
        <v>3416305</v>
      </c>
      <c r="J153" s="51">
        <f t="shared" si="10"/>
        <v>0.8966716343765524</v>
      </c>
      <c r="K153" s="51">
        <f t="shared" si="11"/>
        <v>0.93070121237733261</v>
      </c>
      <c r="L153" s="55">
        <f t="shared" si="12"/>
        <v>0.26900149031296572</v>
      </c>
      <c r="M153" s="55">
        <f t="shared" si="13"/>
        <v>0.65149084866413276</v>
      </c>
      <c r="N153" s="52">
        <f t="shared" si="14"/>
        <v>0.92049233897709848</v>
      </c>
      <c r="O153" s="53"/>
      <c r="P153" s="53"/>
    </row>
    <row r="154" spans="1:16" x14ac:dyDescent="0.25">
      <c r="A154" s="159">
        <v>151</v>
      </c>
      <c r="B154" s="185" t="s">
        <v>36</v>
      </c>
      <c r="C154" s="182" t="s">
        <v>26</v>
      </c>
      <c r="D154" s="166" t="s">
        <v>436</v>
      </c>
      <c r="E154" s="183" t="s">
        <v>437</v>
      </c>
      <c r="F154" s="226">
        <v>2267</v>
      </c>
      <c r="G154" s="225">
        <v>3217207.375</v>
      </c>
      <c r="H154" s="8">
        <v>1938</v>
      </c>
      <c r="I154" s="8">
        <v>2652615</v>
      </c>
      <c r="J154" s="51">
        <f t="shared" si="10"/>
        <v>0.854874283193648</v>
      </c>
      <c r="K154" s="51">
        <f t="shared" si="11"/>
        <v>0.82450855378882748</v>
      </c>
      <c r="L154" s="55">
        <f t="shared" si="12"/>
        <v>0.25646228495809437</v>
      </c>
      <c r="M154" s="55">
        <f t="shared" si="13"/>
        <v>0.57715598765217924</v>
      </c>
      <c r="N154" s="52">
        <f t="shared" si="14"/>
        <v>0.83361827261027366</v>
      </c>
      <c r="O154" s="53"/>
      <c r="P154" s="53"/>
    </row>
    <row r="155" spans="1:16" x14ac:dyDescent="0.25">
      <c r="A155" s="159">
        <v>152</v>
      </c>
      <c r="B155" s="185" t="s">
        <v>36</v>
      </c>
      <c r="C155" s="182" t="s">
        <v>26</v>
      </c>
      <c r="D155" s="166" t="s">
        <v>440</v>
      </c>
      <c r="E155" s="183" t="s">
        <v>441</v>
      </c>
      <c r="F155" s="226">
        <v>517</v>
      </c>
      <c r="G155" s="225">
        <v>1084759.7749999999</v>
      </c>
      <c r="H155" s="8">
        <v>536</v>
      </c>
      <c r="I155" s="8">
        <v>904630</v>
      </c>
      <c r="J155" s="51">
        <f t="shared" si="10"/>
        <v>1.0367504835589942</v>
      </c>
      <c r="K155" s="51">
        <f t="shared" si="11"/>
        <v>0.83394500870019828</v>
      </c>
      <c r="L155" s="55">
        <f t="shared" si="12"/>
        <v>0.3</v>
      </c>
      <c r="M155" s="55">
        <f t="shared" si="13"/>
        <v>0.58376150609013877</v>
      </c>
      <c r="N155" s="52">
        <f t="shared" si="14"/>
        <v>0.8837615060901387</v>
      </c>
      <c r="O155" s="53"/>
      <c r="P155" s="53"/>
    </row>
    <row r="156" spans="1:16" x14ac:dyDescent="0.25">
      <c r="A156" s="159">
        <v>153</v>
      </c>
      <c r="B156" s="185" t="s">
        <v>36</v>
      </c>
      <c r="C156" s="182" t="s">
        <v>26</v>
      </c>
      <c r="D156" s="166" t="s">
        <v>434</v>
      </c>
      <c r="E156" s="183" t="s">
        <v>435</v>
      </c>
      <c r="F156" s="226">
        <v>726</v>
      </c>
      <c r="G156" s="225">
        <v>998870.32499999995</v>
      </c>
      <c r="H156" s="8">
        <v>837</v>
      </c>
      <c r="I156" s="8">
        <v>1037620</v>
      </c>
      <c r="J156" s="51">
        <f t="shared" si="10"/>
        <v>1.1528925619834711</v>
      </c>
      <c r="K156" s="51">
        <f t="shared" si="11"/>
        <v>1.0387934990460348</v>
      </c>
      <c r="L156" s="55">
        <f t="shared" si="12"/>
        <v>0.3</v>
      </c>
      <c r="M156" s="55">
        <f t="shared" si="13"/>
        <v>0.7</v>
      </c>
      <c r="N156" s="52">
        <f t="shared" si="14"/>
        <v>1</v>
      </c>
      <c r="O156" s="53"/>
      <c r="P156" s="53"/>
    </row>
    <row r="157" spans="1:16" x14ac:dyDescent="0.25">
      <c r="A157" s="159">
        <v>154</v>
      </c>
      <c r="B157" s="191" t="s">
        <v>1102</v>
      </c>
      <c r="C157" s="182" t="s">
        <v>26</v>
      </c>
      <c r="D157" s="166" t="s">
        <v>382</v>
      </c>
      <c r="E157" s="190" t="s">
        <v>383</v>
      </c>
      <c r="F157" s="226">
        <v>1273</v>
      </c>
      <c r="G157" s="225">
        <v>1964052.4</v>
      </c>
      <c r="H157" s="8">
        <v>987</v>
      </c>
      <c r="I157" s="8">
        <v>1736540</v>
      </c>
      <c r="J157" s="51">
        <f t="shared" si="10"/>
        <v>0.77533385703063629</v>
      </c>
      <c r="K157" s="51">
        <f t="shared" si="11"/>
        <v>0.88416174639739764</v>
      </c>
      <c r="L157" s="55">
        <f t="shared" si="12"/>
        <v>0.23260015710919088</v>
      </c>
      <c r="M157" s="55">
        <f t="shared" si="13"/>
        <v>0.61891322247817826</v>
      </c>
      <c r="N157" s="52">
        <f t="shared" si="14"/>
        <v>0.85151337958736917</v>
      </c>
      <c r="O157" s="53"/>
      <c r="P157" s="53"/>
    </row>
    <row r="158" spans="1:16" x14ac:dyDescent="0.25">
      <c r="A158" s="159">
        <v>155</v>
      </c>
      <c r="B158" s="191" t="s">
        <v>1102</v>
      </c>
      <c r="C158" s="182" t="s">
        <v>26</v>
      </c>
      <c r="D158" s="166" t="s">
        <v>387</v>
      </c>
      <c r="E158" s="190" t="s">
        <v>388</v>
      </c>
      <c r="F158" s="226">
        <v>859</v>
      </c>
      <c r="G158" s="225">
        <v>1552651.55</v>
      </c>
      <c r="H158" s="8">
        <v>944</v>
      </c>
      <c r="I158" s="8">
        <v>1277340</v>
      </c>
      <c r="J158" s="51">
        <f t="shared" si="10"/>
        <v>1.0989522700814902</v>
      </c>
      <c r="K158" s="51">
        <f t="shared" si="11"/>
        <v>0.82268297738793994</v>
      </c>
      <c r="L158" s="55">
        <f t="shared" si="12"/>
        <v>0.3</v>
      </c>
      <c r="M158" s="55">
        <f t="shared" si="13"/>
        <v>0.57587808417155795</v>
      </c>
      <c r="N158" s="52">
        <f t="shared" si="14"/>
        <v>0.87587808417155788</v>
      </c>
      <c r="O158" s="53"/>
      <c r="P158" s="53"/>
    </row>
    <row r="159" spans="1:16" x14ac:dyDescent="0.25">
      <c r="A159" s="159">
        <v>156</v>
      </c>
      <c r="B159" s="191" t="s">
        <v>1102</v>
      </c>
      <c r="C159" s="182" t="s">
        <v>26</v>
      </c>
      <c r="D159" s="166" t="s">
        <v>389</v>
      </c>
      <c r="E159" s="190" t="s">
        <v>513</v>
      </c>
      <c r="F159" s="226">
        <v>894</v>
      </c>
      <c r="G159" s="225">
        <v>1886501</v>
      </c>
      <c r="H159" s="8">
        <v>855</v>
      </c>
      <c r="I159" s="8">
        <v>1751000</v>
      </c>
      <c r="J159" s="51">
        <f t="shared" si="10"/>
        <v>0.9563758389261745</v>
      </c>
      <c r="K159" s="51">
        <f t="shared" si="11"/>
        <v>0.9281733749412272</v>
      </c>
      <c r="L159" s="55">
        <f t="shared" si="12"/>
        <v>0.28691275167785235</v>
      </c>
      <c r="M159" s="55">
        <f t="shared" si="13"/>
        <v>0.64972136245885903</v>
      </c>
      <c r="N159" s="52">
        <f t="shared" si="14"/>
        <v>0.93663411413671138</v>
      </c>
      <c r="O159" s="53"/>
      <c r="P159" s="53"/>
    </row>
    <row r="160" spans="1:16" x14ac:dyDescent="0.25">
      <c r="A160" s="159">
        <v>157</v>
      </c>
      <c r="B160" s="191" t="s">
        <v>1102</v>
      </c>
      <c r="C160" s="182" t="s">
        <v>26</v>
      </c>
      <c r="D160" s="166" t="s">
        <v>386</v>
      </c>
      <c r="E160" s="190" t="s">
        <v>1026</v>
      </c>
      <c r="F160" s="226">
        <v>1064</v>
      </c>
      <c r="G160" s="225">
        <v>1650577.1</v>
      </c>
      <c r="H160" s="8">
        <v>904</v>
      </c>
      <c r="I160" s="8">
        <v>1346505</v>
      </c>
      <c r="J160" s="51">
        <f t="shared" si="10"/>
        <v>0.84962406015037595</v>
      </c>
      <c r="K160" s="51">
        <f t="shared" si="11"/>
        <v>0.81577831171897386</v>
      </c>
      <c r="L160" s="55">
        <f t="shared" si="12"/>
        <v>0.25488721804511277</v>
      </c>
      <c r="M160" s="55">
        <f t="shared" si="13"/>
        <v>0.57104481820328168</v>
      </c>
      <c r="N160" s="52">
        <f t="shared" si="14"/>
        <v>0.8259320362483944</v>
      </c>
      <c r="O160" s="53"/>
      <c r="P160" s="53"/>
    </row>
    <row r="161" spans="1:16" x14ac:dyDescent="0.25">
      <c r="A161" s="159">
        <v>158</v>
      </c>
      <c r="B161" s="191" t="s">
        <v>34</v>
      </c>
      <c r="C161" s="182" t="s">
        <v>26</v>
      </c>
      <c r="D161" s="166" t="s">
        <v>422</v>
      </c>
      <c r="E161" s="190" t="s">
        <v>423</v>
      </c>
      <c r="F161" s="226">
        <v>2019</v>
      </c>
      <c r="G161" s="225">
        <v>4519522.3499999996</v>
      </c>
      <c r="H161" s="8">
        <v>974</v>
      </c>
      <c r="I161" s="8">
        <v>2756565</v>
      </c>
      <c r="J161" s="51">
        <f t="shared" si="10"/>
        <v>0.48241703813769193</v>
      </c>
      <c r="K161" s="51">
        <f t="shared" si="11"/>
        <v>0.60992396685459471</v>
      </c>
      <c r="L161" s="55">
        <f t="shared" si="12"/>
        <v>0.14472511144130756</v>
      </c>
      <c r="M161" s="55">
        <f t="shared" si="13"/>
        <v>0.4269467767982163</v>
      </c>
      <c r="N161" s="52">
        <f t="shared" si="14"/>
        <v>0.57167188823952386</v>
      </c>
      <c r="O161" s="53"/>
      <c r="P161" s="53"/>
    </row>
    <row r="162" spans="1:16" x14ac:dyDescent="0.25">
      <c r="A162" s="159">
        <v>159</v>
      </c>
      <c r="B162" s="191" t="s">
        <v>34</v>
      </c>
      <c r="C162" s="182" t="s">
        <v>26</v>
      </c>
      <c r="D162" s="166" t="s">
        <v>428</v>
      </c>
      <c r="E162" s="190" t="s">
        <v>429</v>
      </c>
      <c r="F162" s="226">
        <v>2121</v>
      </c>
      <c r="G162" s="225">
        <v>3054034.3</v>
      </c>
      <c r="H162" s="8">
        <v>1358</v>
      </c>
      <c r="I162" s="8">
        <v>2182630</v>
      </c>
      <c r="J162" s="51">
        <f t="shared" si="10"/>
        <v>0.64026402640264024</v>
      </c>
      <c r="K162" s="51">
        <f t="shared" si="11"/>
        <v>0.71467108277074687</v>
      </c>
      <c r="L162" s="55">
        <f t="shared" si="12"/>
        <v>0.19207920792079206</v>
      </c>
      <c r="M162" s="55">
        <f t="shared" si="13"/>
        <v>0.50026975793952277</v>
      </c>
      <c r="N162" s="52">
        <f t="shared" si="14"/>
        <v>0.6923489658603148</v>
      </c>
      <c r="O162" s="53"/>
      <c r="P162" s="53"/>
    </row>
    <row r="163" spans="1:16" x14ac:dyDescent="0.25">
      <c r="A163" s="159">
        <v>160</v>
      </c>
      <c r="B163" s="191" t="s">
        <v>34</v>
      </c>
      <c r="C163" s="182" t="s">
        <v>26</v>
      </c>
      <c r="D163" s="166" t="s">
        <v>420</v>
      </c>
      <c r="E163" s="190" t="s">
        <v>421</v>
      </c>
      <c r="F163" s="226">
        <v>2076</v>
      </c>
      <c r="G163" s="225">
        <v>2845214.3</v>
      </c>
      <c r="H163" s="8">
        <v>1602</v>
      </c>
      <c r="I163" s="8">
        <v>2650385</v>
      </c>
      <c r="J163" s="51">
        <f t="shared" si="10"/>
        <v>0.77167630057803471</v>
      </c>
      <c r="K163" s="51">
        <f t="shared" si="11"/>
        <v>0.93152385744722288</v>
      </c>
      <c r="L163" s="55">
        <f t="shared" si="12"/>
        <v>0.23150289017341041</v>
      </c>
      <c r="M163" s="55">
        <f t="shared" si="13"/>
        <v>0.65206670021305602</v>
      </c>
      <c r="N163" s="52">
        <f t="shared" si="14"/>
        <v>0.88356959038646643</v>
      </c>
      <c r="O163" s="53"/>
      <c r="P163" s="53"/>
    </row>
    <row r="164" spans="1:16" x14ac:dyDescent="0.25">
      <c r="A164" s="159">
        <v>161</v>
      </c>
      <c r="B164" s="191" t="s">
        <v>34</v>
      </c>
      <c r="C164" s="182" t="s">
        <v>26</v>
      </c>
      <c r="D164" s="166" t="s">
        <v>424</v>
      </c>
      <c r="E164" s="190" t="s">
        <v>425</v>
      </c>
      <c r="F164" s="226">
        <v>1416</v>
      </c>
      <c r="G164" s="225">
        <v>2096713.0249999999</v>
      </c>
      <c r="H164" s="8">
        <v>948</v>
      </c>
      <c r="I164" s="8">
        <v>1384580</v>
      </c>
      <c r="J164" s="51">
        <f t="shared" si="10"/>
        <v>0.66949152542372881</v>
      </c>
      <c r="K164" s="51">
        <f t="shared" si="11"/>
        <v>0.66035741824992955</v>
      </c>
      <c r="L164" s="55">
        <f t="shared" si="12"/>
        <v>0.20084745762711864</v>
      </c>
      <c r="M164" s="55">
        <f t="shared" si="13"/>
        <v>0.46225019277495066</v>
      </c>
      <c r="N164" s="52">
        <f t="shared" si="14"/>
        <v>0.66309765040206936</v>
      </c>
      <c r="O164" s="53"/>
      <c r="P164" s="53"/>
    </row>
    <row r="165" spans="1:16" x14ac:dyDescent="0.25">
      <c r="A165" s="159">
        <v>162</v>
      </c>
      <c r="B165" s="191" t="s">
        <v>34</v>
      </c>
      <c r="C165" s="182" t="s">
        <v>26</v>
      </c>
      <c r="D165" s="166" t="s">
        <v>430</v>
      </c>
      <c r="E165" s="190" t="s">
        <v>431</v>
      </c>
      <c r="F165" s="226">
        <v>1291</v>
      </c>
      <c r="G165" s="225">
        <v>1980853.7000000002</v>
      </c>
      <c r="H165" s="8">
        <v>1023</v>
      </c>
      <c r="I165" s="8">
        <v>1587385</v>
      </c>
      <c r="J165" s="51">
        <f t="shared" si="10"/>
        <v>0.79240898528272652</v>
      </c>
      <c r="K165" s="51">
        <f t="shared" si="11"/>
        <v>0.80136407852836378</v>
      </c>
      <c r="L165" s="55">
        <f t="shared" si="12"/>
        <v>0.23772269558481796</v>
      </c>
      <c r="M165" s="55">
        <f t="shared" si="13"/>
        <v>0.56095485496985464</v>
      </c>
      <c r="N165" s="52">
        <f t="shared" si="14"/>
        <v>0.7986775505546726</v>
      </c>
      <c r="O165" s="53"/>
      <c r="P165" s="53"/>
    </row>
    <row r="166" spans="1:16" x14ac:dyDescent="0.25">
      <c r="A166" s="159">
        <v>163</v>
      </c>
      <c r="B166" s="192" t="s">
        <v>34</v>
      </c>
      <c r="C166" s="193" t="s">
        <v>26</v>
      </c>
      <c r="D166" s="166" t="s">
        <v>426</v>
      </c>
      <c r="E166" s="194" t="s">
        <v>1392</v>
      </c>
      <c r="F166" s="227">
        <v>1257</v>
      </c>
      <c r="G166" s="225">
        <v>1977133.45</v>
      </c>
      <c r="H166" s="8">
        <v>784</v>
      </c>
      <c r="I166" s="8">
        <v>1274335</v>
      </c>
      <c r="J166" s="51">
        <f t="shared" si="10"/>
        <v>0.62370723945902939</v>
      </c>
      <c r="K166" s="51">
        <f t="shared" si="11"/>
        <v>0.64453666493781692</v>
      </c>
      <c r="L166" s="55">
        <f t="shared" si="12"/>
        <v>0.18711217183770881</v>
      </c>
      <c r="M166" s="55">
        <f t="shared" si="13"/>
        <v>0.45117566545647181</v>
      </c>
      <c r="N166" s="52">
        <f t="shared" si="14"/>
        <v>0.63828783729418059</v>
      </c>
      <c r="O166" s="53"/>
      <c r="P166" s="53"/>
    </row>
    <row r="167" spans="1:16" x14ac:dyDescent="0.25">
      <c r="A167" s="159">
        <v>164</v>
      </c>
      <c r="B167" s="166" t="s">
        <v>59</v>
      </c>
      <c r="C167" s="166" t="s">
        <v>41</v>
      </c>
      <c r="D167" s="166" t="s">
        <v>443</v>
      </c>
      <c r="E167" s="195" t="s">
        <v>1141</v>
      </c>
      <c r="F167" s="223">
        <v>1023</v>
      </c>
      <c r="G167" s="223">
        <v>1833284.0249999999</v>
      </c>
      <c r="H167" s="8">
        <v>1053</v>
      </c>
      <c r="I167" s="8">
        <v>1585135</v>
      </c>
      <c r="J167" s="51">
        <f t="shared" si="10"/>
        <v>1.0293255131964809</v>
      </c>
      <c r="K167" s="51">
        <f t="shared" si="11"/>
        <v>0.86464234585800204</v>
      </c>
      <c r="L167" s="55">
        <f t="shared" si="12"/>
        <v>0.3</v>
      </c>
      <c r="M167" s="55">
        <f t="shared" si="13"/>
        <v>0.60524964210060139</v>
      </c>
      <c r="N167" s="52">
        <f t="shared" si="14"/>
        <v>0.90524964210060133</v>
      </c>
      <c r="O167" s="53"/>
      <c r="P167" s="53"/>
    </row>
    <row r="168" spans="1:16" x14ac:dyDescent="0.25">
      <c r="A168" s="159">
        <v>165</v>
      </c>
      <c r="B168" s="166" t="s">
        <v>59</v>
      </c>
      <c r="C168" s="166" t="s">
        <v>41</v>
      </c>
      <c r="D168" s="166" t="s">
        <v>446</v>
      </c>
      <c r="E168" s="195" t="s">
        <v>1142</v>
      </c>
      <c r="F168" s="223">
        <v>1849</v>
      </c>
      <c r="G168" s="223">
        <v>3292629.35</v>
      </c>
      <c r="H168" s="8">
        <v>1715</v>
      </c>
      <c r="I168" s="8">
        <v>2978145</v>
      </c>
      <c r="J168" s="51">
        <f t="shared" si="10"/>
        <v>0.92752839372633855</v>
      </c>
      <c r="K168" s="51">
        <f t="shared" si="11"/>
        <v>0.90448838403265763</v>
      </c>
      <c r="L168" s="55">
        <f t="shared" si="12"/>
        <v>0.27825851811790153</v>
      </c>
      <c r="M168" s="55">
        <f t="shared" si="13"/>
        <v>0.63314186882286028</v>
      </c>
      <c r="N168" s="52">
        <f t="shared" si="14"/>
        <v>0.91140038694076186</v>
      </c>
      <c r="O168" s="53"/>
      <c r="P168" s="53"/>
    </row>
    <row r="169" spans="1:16" x14ac:dyDescent="0.25">
      <c r="A169" s="159">
        <v>166</v>
      </c>
      <c r="B169" s="166" t="s">
        <v>59</v>
      </c>
      <c r="C169" s="166" t="s">
        <v>41</v>
      </c>
      <c r="D169" s="166" t="s">
        <v>445</v>
      </c>
      <c r="E169" s="195" t="s">
        <v>1143</v>
      </c>
      <c r="F169" s="223">
        <v>1298</v>
      </c>
      <c r="G169" s="223">
        <v>2282973.25</v>
      </c>
      <c r="H169" s="8">
        <v>719</v>
      </c>
      <c r="I169" s="8">
        <v>1114380</v>
      </c>
      <c r="J169" s="51">
        <f t="shared" si="10"/>
        <v>0.55392912172573194</v>
      </c>
      <c r="K169" s="51">
        <f t="shared" si="11"/>
        <v>0.48812661295965687</v>
      </c>
      <c r="L169" s="55">
        <f t="shared" si="12"/>
        <v>0.16617873651771958</v>
      </c>
      <c r="M169" s="55">
        <f t="shared" si="13"/>
        <v>0.34168862907175979</v>
      </c>
      <c r="N169" s="52">
        <f t="shared" si="14"/>
        <v>0.50786736558947942</v>
      </c>
      <c r="O169" s="53"/>
      <c r="P169" s="53"/>
    </row>
    <row r="170" spans="1:16" x14ac:dyDescent="0.25">
      <c r="A170" s="159">
        <v>167</v>
      </c>
      <c r="B170" s="166" t="s">
        <v>59</v>
      </c>
      <c r="C170" s="166" t="s">
        <v>41</v>
      </c>
      <c r="D170" s="166" t="s">
        <v>444</v>
      </c>
      <c r="E170" s="195" t="s">
        <v>1144</v>
      </c>
      <c r="F170" s="223">
        <v>628</v>
      </c>
      <c r="G170" s="223">
        <v>1102078.925</v>
      </c>
      <c r="H170" s="8">
        <v>647</v>
      </c>
      <c r="I170" s="8">
        <v>1007820</v>
      </c>
      <c r="J170" s="51">
        <f t="shared" si="10"/>
        <v>1.0302547770700636</v>
      </c>
      <c r="K170" s="51">
        <f t="shared" si="11"/>
        <v>0.91447171081689993</v>
      </c>
      <c r="L170" s="55">
        <f t="shared" si="12"/>
        <v>0.3</v>
      </c>
      <c r="M170" s="55">
        <f t="shared" si="13"/>
        <v>0.64013019757182987</v>
      </c>
      <c r="N170" s="52">
        <f t="shared" si="14"/>
        <v>0.94013019757182992</v>
      </c>
      <c r="O170" s="53"/>
      <c r="P170" s="53"/>
    </row>
    <row r="171" spans="1:16" x14ac:dyDescent="0.25">
      <c r="A171" s="159">
        <v>168</v>
      </c>
      <c r="B171" s="166" t="s">
        <v>40</v>
      </c>
      <c r="C171" s="166" t="s">
        <v>41</v>
      </c>
      <c r="D171" s="166" t="s">
        <v>451</v>
      </c>
      <c r="E171" s="195" t="s">
        <v>1145</v>
      </c>
      <c r="F171" s="223">
        <v>1168</v>
      </c>
      <c r="G171" s="223">
        <v>2097783.4249999998</v>
      </c>
      <c r="H171" s="8">
        <v>935</v>
      </c>
      <c r="I171" s="8">
        <v>1721330</v>
      </c>
      <c r="J171" s="51">
        <f t="shared" si="10"/>
        <v>0.80051369863013699</v>
      </c>
      <c r="K171" s="51">
        <f t="shared" si="11"/>
        <v>0.82054704956018043</v>
      </c>
      <c r="L171" s="55">
        <f t="shared" si="12"/>
        <v>0.2401541095890411</v>
      </c>
      <c r="M171" s="55">
        <f t="shared" si="13"/>
        <v>0.57438293469212631</v>
      </c>
      <c r="N171" s="52">
        <f t="shared" si="14"/>
        <v>0.81453704428116747</v>
      </c>
      <c r="O171" s="53"/>
      <c r="P171" s="53"/>
    </row>
    <row r="172" spans="1:16" x14ac:dyDescent="0.25">
      <c r="A172" s="159">
        <v>169</v>
      </c>
      <c r="B172" s="166" t="s">
        <v>40</v>
      </c>
      <c r="C172" s="166" t="s">
        <v>41</v>
      </c>
      <c r="D172" s="166" t="s">
        <v>455</v>
      </c>
      <c r="E172" s="195" t="s">
        <v>1029</v>
      </c>
      <c r="F172" s="223">
        <v>1310</v>
      </c>
      <c r="G172" s="223">
        <v>2336558.5249999999</v>
      </c>
      <c r="H172" s="8">
        <v>1482</v>
      </c>
      <c r="I172" s="8">
        <v>2415410</v>
      </c>
      <c r="J172" s="51">
        <f t="shared" si="10"/>
        <v>1.1312977099236641</v>
      </c>
      <c r="K172" s="51">
        <f t="shared" si="11"/>
        <v>1.0337468435548818</v>
      </c>
      <c r="L172" s="55">
        <f t="shared" si="12"/>
        <v>0.3</v>
      </c>
      <c r="M172" s="55">
        <f t="shared" si="13"/>
        <v>0.7</v>
      </c>
      <c r="N172" s="52">
        <f t="shared" si="14"/>
        <v>1</v>
      </c>
      <c r="O172" s="53"/>
      <c r="P172" s="53"/>
    </row>
    <row r="173" spans="1:16" x14ac:dyDescent="0.25">
      <c r="A173" s="159">
        <v>170</v>
      </c>
      <c r="B173" s="166" t="s">
        <v>40</v>
      </c>
      <c r="C173" s="166" t="s">
        <v>41</v>
      </c>
      <c r="D173" s="166" t="s">
        <v>454</v>
      </c>
      <c r="E173" s="195" t="s">
        <v>1030</v>
      </c>
      <c r="F173" s="223">
        <v>1335</v>
      </c>
      <c r="G173" s="223">
        <v>2423669.7000000002</v>
      </c>
      <c r="H173" s="8">
        <v>1214</v>
      </c>
      <c r="I173" s="8">
        <v>2232350</v>
      </c>
      <c r="J173" s="51">
        <f t="shared" si="10"/>
        <v>0.90936329588014986</v>
      </c>
      <c r="K173" s="51">
        <f t="shared" si="11"/>
        <v>0.92106197474020479</v>
      </c>
      <c r="L173" s="55">
        <f t="shared" si="12"/>
        <v>0.27280898876404497</v>
      </c>
      <c r="M173" s="55">
        <f t="shared" si="13"/>
        <v>0.64474338231814332</v>
      </c>
      <c r="N173" s="52">
        <f t="shared" si="14"/>
        <v>0.91755237108218823</v>
      </c>
      <c r="O173" s="53"/>
      <c r="P173" s="53"/>
    </row>
    <row r="174" spans="1:16" x14ac:dyDescent="0.25">
      <c r="A174" s="159">
        <v>171</v>
      </c>
      <c r="B174" s="166" t="s">
        <v>40</v>
      </c>
      <c r="C174" s="166" t="s">
        <v>41</v>
      </c>
      <c r="D174" s="166" t="s">
        <v>449</v>
      </c>
      <c r="E174" s="195" t="s">
        <v>1031</v>
      </c>
      <c r="F174" s="223">
        <v>1956</v>
      </c>
      <c r="G174" s="223">
        <v>3539105.5750000002</v>
      </c>
      <c r="H174" s="8">
        <v>1621</v>
      </c>
      <c r="I174" s="8">
        <v>2884930</v>
      </c>
      <c r="J174" s="51">
        <f t="shared" si="10"/>
        <v>0.82873210633946826</v>
      </c>
      <c r="K174" s="51">
        <f t="shared" si="11"/>
        <v>0.81515793718586649</v>
      </c>
      <c r="L174" s="55">
        <f t="shared" si="12"/>
        <v>0.24861963190184047</v>
      </c>
      <c r="M174" s="55">
        <f t="shared" si="13"/>
        <v>0.57061055603010646</v>
      </c>
      <c r="N174" s="52">
        <f t="shared" si="14"/>
        <v>0.81923018793194691</v>
      </c>
      <c r="O174" s="53"/>
      <c r="P174" s="53"/>
    </row>
    <row r="175" spans="1:16" x14ac:dyDescent="0.25">
      <c r="A175" s="159">
        <v>172</v>
      </c>
      <c r="B175" s="166" t="s">
        <v>40</v>
      </c>
      <c r="C175" s="166" t="s">
        <v>41</v>
      </c>
      <c r="D175" s="166" t="s">
        <v>450</v>
      </c>
      <c r="E175" s="195" t="s">
        <v>1146</v>
      </c>
      <c r="F175" s="223">
        <v>1181</v>
      </c>
      <c r="G175" s="223">
        <v>2128193.4249999998</v>
      </c>
      <c r="H175" s="8">
        <v>1003</v>
      </c>
      <c r="I175" s="8">
        <v>1856715</v>
      </c>
      <c r="J175" s="51">
        <f t="shared" si="10"/>
        <v>0.84928027095681624</v>
      </c>
      <c r="K175" s="51">
        <f t="shared" si="11"/>
        <v>0.87243714701355224</v>
      </c>
      <c r="L175" s="55">
        <f t="shared" si="12"/>
        <v>0.25478408128704488</v>
      </c>
      <c r="M175" s="55">
        <f t="shared" si="13"/>
        <v>0.61070600290948651</v>
      </c>
      <c r="N175" s="52">
        <f t="shared" si="14"/>
        <v>0.8654900841965314</v>
      </c>
      <c r="O175" s="53"/>
      <c r="P175" s="53"/>
    </row>
    <row r="176" spans="1:16" x14ac:dyDescent="0.25">
      <c r="A176" s="159">
        <v>173</v>
      </c>
      <c r="B176" s="166" t="s">
        <v>40</v>
      </c>
      <c r="C176" s="166" t="s">
        <v>41</v>
      </c>
      <c r="D176" s="166" t="s">
        <v>447</v>
      </c>
      <c r="E176" s="195" t="s">
        <v>448</v>
      </c>
      <c r="F176" s="223">
        <v>842</v>
      </c>
      <c r="G176" s="223">
        <v>1528851.85</v>
      </c>
      <c r="H176" s="8">
        <v>689</v>
      </c>
      <c r="I176" s="8">
        <v>1249440</v>
      </c>
      <c r="J176" s="51">
        <f t="shared" si="10"/>
        <v>0.81828978622327786</v>
      </c>
      <c r="K176" s="51">
        <f t="shared" si="11"/>
        <v>0.8172407287207063</v>
      </c>
      <c r="L176" s="55">
        <f t="shared" si="12"/>
        <v>0.24548693586698334</v>
      </c>
      <c r="M176" s="55">
        <f t="shared" si="13"/>
        <v>0.57206851010449433</v>
      </c>
      <c r="N176" s="52">
        <f t="shared" si="14"/>
        <v>0.81755544597147767</v>
      </c>
      <c r="O176" s="53"/>
      <c r="P176" s="53"/>
    </row>
    <row r="177" spans="1:16" x14ac:dyDescent="0.25">
      <c r="A177" s="159">
        <v>174</v>
      </c>
      <c r="B177" s="196" t="s">
        <v>1358</v>
      </c>
      <c r="C177" s="196" t="s">
        <v>41</v>
      </c>
      <c r="D177" s="166" t="s">
        <v>492</v>
      </c>
      <c r="E177" s="195" t="s">
        <v>493</v>
      </c>
      <c r="F177" s="223">
        <v>1786</v>
      </c>
      <c r="G177" s="223">
        <v>3399546.15</v>
      </c>
      <c r="H177" s="8">
        <v>1239</v>
      </c>
      <c r="I177" s="8">
        <v>3129840</v>
      </c>
      <c r="J177" s="51">
        <f t="shared" si="10"/>
        <v>0.69372900335946253</v>
      </c>
      <c r="K177" s="51">
        <f t="shared" si="11"/>
        <v>0.92066407158496733</v>
      </c>
      <c r="L177" s="55">
        <f t="shared" si="12"/>
        <v>0.20811870100783875</v>
      </c>
      <c r="M177" s="55">
        <f t="shared" si="13"/>
        <v>0.64446485010947707</v>
      </c>
      <c r="N177" s="52">
        <f t="shared" si="14"/>
        <v>0.85258355111731587</v>
      </c>
      <c r="O177" s="53"/>
      <c r="P177" s="53"/>
    </row>
    <row r="178" spans="1:16" x14ac:dyDescent="0.25">
      <c r="A178" s="159">
        <v>175</v>
      </c>
      <c r="B178" s="196" t="s">
        <v>1358</v>
      </c>
      <c r="C178" s="196" t="s">
        <v>41</v>
      </c>
      <c r="D178" s="166" t="s">
        <v>491</v>
      </c>
      <c r="E178" s="195" t="s">
        <v>1034</v>
      </c>
      <c r="F178" s="223">
        <v>891</v>
      </c>
      <c r="G178" s="223">
        <v>1703469.05</v>
      </c>
      <c r="H178" s="8">
        <v>774</v>
      </c>
      <c r="I178" s="8">
        <v>1347285</v>
      </c>
      <c r="J178" s="51">
        <f t="shared" si="10"/>
        <v>0.86868686868686873</v>
      </c>
      <c r="K178" s="51">
        <f t="shared" si="11"/>
        <v>0.7909066501677855</v>
      </c>
      <c r="L178" s="55">
        <f t="shared" si="12"/>
        <v>0.26060606060606062</v>
      </c>
      <c r="M178" s="55">
        <f t="shared" si="13"/>
        <v>0.5536346551174498</v>
      </c>
      <c r="N178" s="52">
        <f t="shared" si="14"/>
        <v>0.81424071572351042</v>
      </c>
      <c r="O178" s="53"/>
      <c r="P178" s="53"/>
    </row>
    <row r="179" spans="1:16" x14ac:dyDescent="0.25">
      <c r="A179" s="159">
        <v>176</v>
      </c>
      <c r="B179" s="196" t="s">
        <v>1358</v>
      </c>
      <c r="C179" s="196" t="s">
        <v>41</v>
      </c>
      <c r="D179" s="166" t="s">
        <v>489</v>
      </c>
      <c r="E179" s="195" t="s">
        <v>1035</v>
      </c>
      <c r="F179" s="223">
        <v>1165</v>
      </c>
      <c r="G179" s="223">
        <v>2107316.875</v>
      </c>
      <c r="H179" s="8">
        <v>943</v>
      </c>
      <c r="I179" s="8">
        <v>1226175</v>
      </c>
      <c r="J179" s="51">
        <f t="shared" si="10"/>
        <v>0.80944206008583686</v>
      </c>
      <c r="K179" s="51">
        <f t="shared" si="11"/>
        <v>0.58186550610714394</v>
      </c>
      <c r="L179" s="55">
        <f t="shared" si="12"/>
        <v>0.24283261802575104</v>
      </c>
      <c r="M179" s="55">
        <f t="shared" si="13"/>
        <v>0.40730585427500071</v>
      </c>
      <c r="N179" s="52">
        <f t="shared" si="14"/>
        <v>0.65013847230075172</v>
      </c>
      <c r="O179" s="53"/>
      <c r="P179" s="53"/>
    </row>
    <row r="180" spans="1:16" x14ac:dyDescent="0.25">
      <c r="A180" s="159">
        <v>177</v>
      </c>
      <c r="B180" s="196" t="s">
        <v>1358</v>
      </c>
      <c r="C180" s="196" t="s">
        <v>41</v>
      </c>
      <c r="D180" s="166" t="s">
        <v>490</v>
      </c>
      <c r="E180" s="195" t="s">
        <v>1036</v>
      </c>
      <c r="F180" s="223">
        <v>2119</v>
      </c>
      <c r="G180" s="223">
        <v>4194173.7749999999</v>
      </c>
      <c r="H180" s="8">
        <v>2050</v>
      </c>
      <c r="I180" s="8">
        <v>4320790</v>
      </c>
      <c r="J180" s="51">
        <f t="shared" si="10"/>
        <v>0.96743747050495521</v>
      </c>
      <c r="K180" s="51">
        <f t="shared" si="11"/>
        <v>1.030188597753082</v>
      </c>
      <c r="L180" s="55">
        <f t="shared" si="12"/>
        <v>0.29023124115148657</v>
      </c>
      <c r="M180" s="55">
        <f t="shared" si="13"/>
        <v>0.7</v>
      </c>
      <c r="N180" s="52">
        <f t="shared" si="14"/>
        <v>0.99023124115148653</v>
      </c>
      <c r="O180" s="53"/>
      <c r="P180" s="53"/>
    </row>
    <row r="181" spans="1:16" x14ac:dyDescent="0.25">
      <c r="A181" s="159">
        <v>178</v>
      </c>
      <c r="B181" s="196" t="s">
        <v>179</v>
      </c>
      <c r="C181" s="196" t="s">
        <v>41</v>
      </c>
      <c r="D181" s="166" t="s">
        <v>495</v>
      </c>
      <c r="E181" s="195" t="s">
        <v>1037</v>
      </c>
      <c r="F181" s="223">
        <v>1052</v>
      </c>
      <c r="G181" s="223">
        <v>1849695.4</v>
      </c>
      <c r="H181" s="8">
        <v>1041</v>
      </c>
      <c r="I181" s="8">
        <v>1666015</v>
      </c>
      <c r="J181" s="51">
        <f t="shared" si="10"/>
        <v>0.98954372623574149</v>
      </c>
      <c r="K181" s="51">
        <f t="shared" si="11"/>
        <v>0.90069694718384452</v>
      </c>
      <c r="L181" s="55">
        <f t="shared" si="12"/>
        <v>0.29686311787072245</v>
      </c>
      <c r="M181" s="55">
        <f t="shared" si="13"/>
        <v>0.63048786302869109</v>
      </c>
      <c r="N181" s="52">
        <f t="shared" si="14"/>
        <v>0.92735098089941359</v>
      </c>
      <c r="O181" s="53"/>
      <c r="P181" s="53"/>
    </row>
    <row r="182" spans="1:16" x14ac:dyDescent="0.25">
      <c r="A182" s="159">
        <v>179</v>
      </c>
      <c r="B182" s="196" t="s">
        <v>179</v>
      </c>
      <c r="C182" s="196" t="s">
        <v>41</v>
      </c>
      <c r="D182" s="166" t="s">
        <v>494</v>
      </c>
      <c r="E182" s="195" t="s">
        <v>1239</v>
      </c>
      <c r="F182" s="223">
        <v>1207</v>
      </c>
      <c r="G182" s="223">
        <v>2151915.5</v>
      </c>
      <c r="H182" s="8">
        <v>1005</v>
      </c>
      <c r="I182" s="8">
        <v>1758900</v>
      </c>
      <c r="J182" s="51">
        <f t="shared" si="10"/>
        <v>0.83264291632145815</v>
      </c>
      <c r="K182" s="51">
        <f t="shared" si="11"/>
        <v>0.81736480823712643</v>
      </c>
      <c r="L182" s="55">
        <f t="shared" si="12"/>
        <v>0.24979287489643742</v>
      </c>
      <c r="M182" s="55">
        <f t="shared" si="13"/>
        <v>0.57215536576598847</v>
      </c>
      <c r="N182" s="52">
        <f t="shared" si="14"/>
        <v>0.82194824066242589</v>
      </c>
      <c r="O182" s="53"/>
      <c r="P182" s="53"/>
    </row>
    <row r="183" spans="1:16" x14ac:dyDescent="0.25">
      <c r="A183" s="159">
        <v>180</v>
      </c>
      <c r="B183" s="196" t="s">
        <v>179</v>
      </c>
      <c r="C183" s="196" t="s">
        <v>41</v>
      </c>
      <c r="D183" s="166" t="s">
        <v>496</v>
      </c>
      <c r="E183" s="195" t="s">
        <v>1038</v>
      </c>
      <c r="F183" s="223">
        <v>1160</v>
      </c>
      <c r="G183" s="223">
        <v>2052195.3</v>
      </c>
      <c r="H183" s="8">
        <v>1166</v>
      </c>
      <c r="I183" s="8">
        <v>2119750</v>
      </c>
      <c r="J183" s="51">
        <f t="shared" si="10"/>
        <v>1.0051724137931035</v>
      </c>
      <c r="K183" s="51">
        <f t="shared" si="11"/>
        <v>1.0329182607522782</v>
      </c>
      <c r="L183" s="55">
        <f t="shared" si="12"/>
        <v>0.3</v>
      </c>
      <c r="M183" s="55">
        <f t="shared" si="13"/>
        <v>0.7</v>
      </c>
      <c r="N183" s="52">
        <f t="shared" si="14"/>
        <v>1</v>
      </c>
      <c r="O183" s="53"/>
      <c r="P183" s="53"/>
    </row>
    <row r="184" spans="1:16" x14ac:dyDescent="0.25">
      <c r="A184" s="159">
        <v>181</v>
      </c>
      <c r="B184" s="196" t="s">
        <v>179</v>
      </c>
      <c r="C184" s="196" t="s">
        <v>41</v>
      </c>
      <c r="D184" s="166" t="s">
        <v>497</v>
      </c>
      <c r="E184" s="195" t="s">
        <v>1091</v>
      </c>
      <c r="F184" s="223">
        <v>1397</v>
      </c>
      <c r="G184" s="223">
        <v>2482356.9750000001</v>
      </c>
      <c r="H184" s="8">
        <v>1769</v>
      </c>
      <c r="I184" s="8">
        <v>2874060</v>
      </c>
      <c r="J184" s="51">
        <f t="shared" si="10"/>
        <v>1.2662848962061561</v>
      </c>
      <c r="K184" s="51">
        <f t="shared" si="11"/>
        <v>1.1577948010479033</v>
      </c>
      <c r="L184" s="55">
        <f t="shared" si="12"/>
        <v>0.3</v>
      </c>
      <c r="M184" s="55">
        <f t="shared" si="13"/>
        <v>0.7</v>
      </c>
      <c r="N184" s="52">
        <f t="shared" si="14"/>
        <v>1</v>
      </c>
      <c r="O184" s="53"/>
      <c r="P184" s="53"/>
    </row>
    <row r="185" spans="1:16" x14ac:dyDescent="0.25">
      <c r="A185" s="159">
        <v>182</v>
      </c>
      <c r="B185" s="166" t="s">
        <v>48</v>
      </c>
      <c r="C185" s="166" t="s">
        <v>41</v>
      </c>
      <c r="D185" s="166" t="s">
        <v>479</v>
      </c>
      <c r="E185" s="195" t="s">
        <v>1323</v>
      </c>
      <c r="F185" s="223">
        <v>1085</v>
      </c>
      <c r="G185" s="223">
        <v>1758140.125</v>
      </c>
      <c r="H185" s="8">
        <v>685</v>
      </c>
      <c r="I185" s="8">
        <v>1231835</v>
      </c>
      <c r="J185" s="51">
        <f t="shared" si="10"/>
        <v>0.63133640552995396</v>
      </c>
      <c r="K185" s="51">
        <f t="shared" si="11"/>
        <v>0.70064665636363876</v>
      </c>
      <c r="L185" s="55">
        <f t="shared" si="12"/>
        <v>0.18940092165898617</v>
      </c>
      <c r="M185" s="55">
        <f t="shared" si="13"/>
        <v>0.49045265945454708</v>
      </c>
      <c r="N185" s="52">
        <f t="shared" si="14"/>
        <v>0.67985358111353322</v>
      </c>
      <c r="O185" s="53"/>
      <c r="P185" s="53"/>
    </row>
    <row r="186" spans="1:16" x14ac:dyDescent="0.25">
      <c r="A186" s="159">
        <v>183</v>
      </c>
      <c r="B186" s="166" t="s">
        <v>48</v>
      </c>
      <c r="C186" s="166" t="s">
        <v>41</v>
      </c>
      <c r="D186" s="166" t="s">
        <v>481</v>
      </c>
      <c r="E186" s="195" t="s">
        <v>1285</v>
      </c>
      <c r="F186" s="223">
        <v>1231</v>
      </c>
      <c r="G186" s="223">
        <v>1995653.075</v>
      </c>
      <c r="H186" s="8">
        <v>1098</v>
      </c>
      <c r="I186" s="8">
        <v>1701285</v>
      </c>
      <c r="J186" s="51">
        <f t="shared" si="10"/>
        <v>0.89195775792038989</v>
      </c>
      <c r="K186" s="51">
        <f t="shared" si="11"/>
        <v>0.85249536671097004</v>
      </c>
      <c r="L186" s="55">
        <f t="shared" si="12"/>
        <v>0.26758732737611696</v>
      </c>
      <c r="M186" s="55">
        <f t="shared" si="13"/>
        <v>0.59674675669767896</v>
      </c>
      <c r="N186" s="52">
        <f t="shared" si="14"/>
        <v>0.86433408407379586</v>
      </c>
      <c r="O186" s="53"/>
      <c r="P186" s="53"/>
    </row>
    <row r="187" spans="1:16" x14ac:dyDescent="0.25">
      <c r="A187" s="159">
        <v>184</v>
      </c>
      <c r="B187" s="196" t="s">
        <v>1355</v>
      </c>
      <c r="C187" s="196" t="s">
        <v>41</v>
      </c>
      <c r="D187" s="166" t="s">
        <v>485</v>
      </c>
      <c r="E187" s="195" t="s">
        <v>358</v>
      </c>
      <c r="F187" s="223">
        <v>1565</v>
      </c>
      <c r="G187" s="223">
        <v>2839090.6749999998</v>
      </c>
      <c r="H187" s="8">
        <v>1155</v>
      </c>
      <c r="I187" s="8">
        <v>2295260</v>
      </c>
      <c r="J187" s="51">
        <f t="shared" si="10"/>
        <v>0.73801916932907352</v>
      </c>
      <c r="K187" s="51">
        <f t="shared" si="11"/>
        <v>0.80844899397233949</v>
      </c>
      <c r="L187" s="55">
        <f t="shared" si="12"/>
        <v>0.22140575079872205</v>
      </c>
      <c r="M187" s="55">
        <f t="shared" si="13"/>
        <v>0.56591429578063757</v>
      </c>
      <c r="N187" s="52">
        <f t="shared" si="14"/>
        <v>0.78732004657935961</v>
      </c>
      <c r="O187" s="53"/>
      <c r="P187" s="53"/>
    </row>
    <row r="188" spans="1:16" x14ac:dyDescent="0.25">
      <c r="A188" s="159">
        <v>185</v>
      </c>
      <c r="B188" s="196" t="s">
        <v>1355</v>
      </c>
      <c r="C188" s="196" t="s">
        <v>41</v>
      </c>
      <c r="D188" s="166" t="s">
        <v>483</v>
      </c>
      <c r="E188" s="197" t="s">
        <v>1356</v>
      </c>
      <c r="F188" s="223">
        <v>1237</v>
      </c>
      <c r="G188" s="223">
        <v>2249060.9750000001</v>
      </c>
      <c r="H188" s="8">
        <v>962</v>
      </c>
      <c r="I188" s="8">
        <v>1611610</v>
      </c>
      <c r="J188" s="51">
        <f t="shared" si="10"/>
        <v>0.77768795472918351</v>
      </c>
      <c r="K188" s="51">
        <f t="shared" si="11"/>
        <v>0.71657016768965098</v>
      </c>
      <c r="L188" s="55">
        <f t="shared" si="12"/>
        <v>0.23330638641875504</v>
      </c>
      <c r="M188" s="55">
        <f t="shared" si="13"/>
        <v>0.50159911738275564</v>
      </c>
      <c r="N188" s="52">
        <f t="shared" si="14"/>
        <v>0.73490550380151065</v>
      </c>
      <c r="O188" s="53"/>
      <c r="P188" s="53"/>
    </row>
    <row r="189" spans="1:16" x14ac:dyDescent="0.25">
      <c r="A189" s="159">
        <v>186</v>
      </c>
      <c r="B189" s="196" t="s">
        <v>1355</v>
      </c>
      <c r="C189" s="196" t="s">
        <v>41</v>
      </c>
      <c r="D189" s="166" t="s">
        <v>486</v>
      </c>
      <c r="E189" s="197" t="s">
        <v>1393</v>
      </c>
      <c r="F189" s="223">
        <v>866</v>
      </c>
      <c r="G189" s="223">
        <v>1567992.05</v>
      </c>
      <c r="H189" s="8">
        <v>502</v>
      </c>
      <c r="I189" s="8">
        <v>825260</v>
      </c>
      <c r="J189" s="51">
        <f t="shared" si="10"/>
        <v>0.57967667436489612</v>
      </c>
      <c r="K189" s="51">
        <f t="shared" si="11"/>
        <v>0.52631644401513389</v>
      </c>
      <c r="L189" s="55">
        <f t="shared" si="12"/>
        <v>0.17390300230946884</v>
      </c>
      <c r="M189" s="55">
        <f t="shared" si="13"/>
        <v>0.36842151081059371</v>
      </c>
      <c r="N189" s="52">
        <f t="shared" si="14"/>
        <v>0.54232451312006258</v>
      </c>
      <c r="O189" s="53"/>
      <c r="P189" s="53"/>
    </row>
    <row r="190" spans="1:16" x14ac:dyDescent="0.25">
      <c r="A190" s="159">
        <v>187</v>
      </c>
      <c r="B190" s="196" t="s">
        <v>1355</v>
      </c>
      <c r="C190" s="196" t="s">
        <v>41</v>
      </c>
      <c r="D190" s="166" t="s">
        <v>487</v>
      </c>
      <c r="E190" s="197" t="s">
        <v>1357</v>
      </c>
      <c r="F190" s="223">
        <v>597</v>
      </c>
      <c r="G190" s="223">
        <v>1093738.7250000001</v>
      </c>
      <c r="H190" s="8">
        <v>438</v>
      </c>
      <c r="I190" s="8">
        <v>764310</v>
      </c>
      <c r="J190" s="51">
        <f t="shared" si="10"/>
        <v>0.73366834170854267</v>
      </c>
      <c r="K190" s="51">
        <f t="shared" si="11"/>
        <v>0.69880491796612576</v>
      </c>
      <c r="L190" s="55">
        <f t="shared" si="12"/>
        <v>0.2201005025125628</v>
      </c>
      <c r="M190" s="55">
        <f t="shared" si="13"/>
        <v>0.48916344257628802</v>
      </c>
      <c r="N190" s="52">
        <f t="shared" si="14"/>
        <v>0.70926394508885082</v>
      </c>
      <c r="O190" s="53"/>
      <c r="P190" s="53"/>
    </row>
    <row r="191" spans="1:16" x14ac:dyDescent="0.25">
      <c r="A191" s="159">
        <v>188</v>
      </c>
      <c r="B191" s="196" t="s">
        <v>1355</v>
      </c>
      <c r="C191" s="196" t="s">
        <v>41</v>
      </c>
      <c r="D191" s="166" t="s">
        <v>482</v>
      </c>
      <c r="E191" s="197" t="s">
        <v>1322</v>
      </c>
      <c r="F191" s="223">
        <v>1134</v>
      </c>
      <c r="G191" s="223">
        <v>2053738.2250000001</v>
      </c>
      <c r="H191" s="8">
        <v>576</v>
      </c>
      <c r="I191" s="8">
        <v>901895</v>
      </c>
      <c r="J191" s="51">
        <f t="shared" si="10"/>
        <v>0.50793650793650791</v>
      </c>
      <c r="K191" s="51">
        <f t="shared" si="11"/>
        <v>0.4391479834290955</v>
      </c>
      <c r="L191" s="55">
        <f t="shared" si="12"/>
        <v>0.15238095238095237</v>
      </c>
      <c r="M191" s="55">
        <f t="shared" si="13"/>
        <v>0.30740358840036686</v>
      </c>
      <c r="N191" s="52">
        <f t="shared" si="14"/>
        <v>0.45978454078131925</v>
      </c>
      <c r="O191" s="53"/>
      <c r="P191" s="53"/>
    </row>
    <row r="192" spans="1:16" x14ac:dyDescent="0.25">
      <c r="A192" s="159">
        <v>189</v>
      </c>
      <c r="B192" s="196" t="s">
        <v>50</v>
      </c>
      <c r="C192" s="196" t="s">
        <v>41</v>
      </c>
      <c r="D192" s="166" t="s">
        <v>475</v>
      </c>
      <c r="E192" s="197" t="s">
        <v>1170</v>
      </c>
      <c r="F192" s="223">
        <v>734</v>
      </c>
      <c r="G192" s="223">
        <v>1114700.3500000001</v>
      </c>
      <c r="H192" s="8">
        <v>513</v>
      </c>
      <c r="I192" s="8">
        <v>618390</v>
      </c>
      <c r="J192" s="51">
        <f t="shared" si="10"/>
        <v>0.69891008174386926</v>
      </c>
      <c r="K192" s="51">
        <f t="shared" si="11"/>
        <v>0.55475895383005835</v>
      </c>
      <c r="L192" s="55">
        <f t="shared" si="12"/>
        <v>0.20967302452316078</v>
      </c>
      <c r="M192" s="55">
        <f t="shared" si="13"/>
        <v>0.38833126768104081</v>
      </c>
      <c r="N192" s="52">
        <f t="shared" si="14"/>
        <v>0.59800429220420159</v>
      </c>
      <c r="O192" s="53"/>
      <c r="P192" s="53"/>
    </row>
    <row r="193" spans="1:16" x14ac:dyDescent="0.25">
      <c r="A193" s="159">
        <v>190</v>
      </c>
      <c r="B193" s="196" t="s">
        <v>50</v>
      </c>
      <c r="C193" s="196" t="s">
        <v>41</v>
      </c>
      <c r="D193" s="166" t="s">
        <v>477</v>
      </c>
      <c r="E193" s="197" t="s">
        <v>1169</v>
      </c>
      <c r="F193" s="223">
        <v>3022</v>
      </c>
      <c r="G193" s="223">
        <v>4950849.8</v>
      </c>
      <c r="H193" s="8">
        <v>1145</v>
      </c>
      <c r="I193" s="8">
        <v>2100175</v>
      </c>
      <c r="J193" s="51">
        <f t="shared" si="10"/>
        <v>0.37888815354070154</v>
      </c>
      <c r="K193" s="51">
        <f t="shared" si="11"/>
        <v>0.42420495164284727</v>
      </c>
      <c r="L193" s="55">
        <f t="shared" si="12"/>
        <v>0.11366644606221046</v>
      </c>
      <c r="M193" s="55">
        <f t="shared" si="13"/>
        <v>0.29694346614999306</v>
      </c>
      <c r="N193" s="52">
        <f t="shared" si="14"/>
        <v>0.41060991221220355</v>
      </c>
      <c r="O193" s="53"/>
      <c r="P193" s="53"/>
    </row>
    <row r="194" spans="1:16" x14ac:dyDescent="0.25">
      <c r="A194" s="159">
        <v>191</v>
      </c>
      <c r="B194" s="196" t="s">
        <v>50</v>
      </c>
      <c r="C194" s="196" t="s">
        <v>41</v>
      </c>
      <c r="D194" s="166" t="s">
        <v>474</v>
      </c>
      <c r="E194" s="197" t="s">
        <v>478</v>
      </c>
      <c r="F194" s="223">
        <v>754</v>
      </c>
      <c r="G194" s="223">
        <v>1094253.675</v>
      </c>
      <c r="H194" s="8">
        <v>433</v>
      </c>
      <c r="I194" s="8">
        <v>548245</v>
      </c>
      <c r="J194" s="51">
        <f t="shared" si="10"/>
        <v>0.57427055702917773</v>
      </c>
      <c r="K194" s="51">
        <f t="shared" si="11"/>
        <v>0.50102184943541539</v>
      </c>
      <c r="L194" s="55">
        <f t="shared" si="12"/>
        <v>0.17228116710875332</v>
      </c>
      <c r="M194" s="55">
        <f t="shared" si="13"/>
        <v>0.35071529460479073</v>
      </c>
      <c r="N194" s="52">
        <f t="shared" si="14"/>
        <v>0.52299646171354408</v>
      </c>
      <c r="O194" s="53"/>
      <c r="P194" s="53"/>
    </row>
    <row r="195" spans="1:16" x14ac:dyDescent="0.25">
      <c r="A195" s="159">
        <v>192</v>
      </c>
      <c r="B195" s="196" t="s">
        <v>50</v>
      </c>
      <c r="C195" s="196" t="s">
        <v>41</v>
      </c>
      <c r="D195" s="166" t="s">
        <v>1201</v>
      </c>
      <c r="E195" s="197" t="s">
        <v>476</v>
      </c>
      <c r="F195" s="223">
        <v>1296</v>
      </c>
      <c r="G195" s="223">
        <v>2141269.2999999998</v>
      </c>
      <c r="H195" s="8">
        <v>1111</v>
      </c>
      <c r="I195" s="8">
        <v>1720455</v>
      </c>
      <c r="J195" s="51">
        <f t="shared" si="10"/>
        <v>0.85725308641975306</v>
      </c>
      <c r="K195" s="51">
        <f t="shared" si="11"/>
        <v>0.8034743691510452</v>
      </c>
      <c r="L195" s="55">
        <f t="shared" si="12"/>
        <v>0.25717592592592592</v>
      </c>
      <c r="M195" s="55">
        <f t="shared" si="13"/>
        <v>0.56243205840573163</v>
      </c>
      <c r="N195" s="52">
        <f t="shared" si="14"/>
        <v>0.81960798433165749</v>
      </c>
      <c r="O195" s="53"/>
      <c r="P195" s="53"/>
    </row>
    <row r="196" spans="1:16" x14ac:dyDescent="0.25">
      <c r="A196" s="159">
        <v>193</v>
      </c>
      <c r="B196" s="196" t="s">
        <v>50</v>
      </c>
      <c r="C196" s="196" t="s">
        <v>41</v>
      </c>
      <c r="D196" s="166" t="s">
        <v>1202</v>
      </c>
      <c r="E196" s="197" t="s">
        <v>1286</v>
      </c>
      <c r="F196" s="223">
        <v>1072</v>
      </c>
      <c r="G196" s="223">
        <v>2303785.65</v>
      </c>
      <c r="H196" s="8">
        <v>861</v>
      </c>
      <c r="I196" s="8">
        <v>1943105</v>
      </c>
      <c r="J196" s="51">
        <f t="shared" ref="J196:J259" si="15">IFERROR(H196/F196,0)</f>
        <v>0.80317164179104472</v>
      </c>
      <c r="K196" s="51">
        <f t="shared" ref="K196:K259" si="16">IFERROR(I196/G196,0)</f>
        <v>0.8434400136141138</v>
      </c>
      <c r="L196" s="55">
        <f t="shared" si="12"/>
        <v>0.24095149253731341</v>
      </c>
      <c r="M196" s="55">
        <f t="shared" si="13"/>
        <v>0.5904080095298796</v>
      </c>
      <c r="N196" s="52">
        <f t="shared" si="14"/>
        <v>0.831359502067193</v>
      </c>
      <c r="O196" s="53"/>
      <c r="P196" s="53"/>
    </row>
    <row r="197" spans="1:16" x14ac:dyDescent="0.25">
      <c r="A197" s="159">
        <v>194</v>
      </c>
      <c r="B197" s="166" t="s">
        <v>1368</v>
      </c>
      <c r="C197" s="166" t="s">
        <v>41</v>
      </c>
      <c r="D197" s="166" t="s">
        <v>464</v>
      </c>
      <c r="E197" s="195" t="s">
        <v>465</v>
      </c>
      <c r="F197" s="223">
        <v>1887</v>
      </c>
      <c r="G197" s="223">
        <v>3208391.3</v>
      </c>
      <c r="H197" s="8">
        <v>1437</v>
      </c>
      <c r="I197" s="8">
        <v>2880810</v>
      </c>
      <c r="J197" s="51">
        <f t="shared" si="15"/>
        <v>0.76152623211446746</v>
      </c>
      <c r="K197" s="51">
        <f t="shared" si="16"/>
        <v>0.89789858238301545</v>
      </c>
      <c r="L197" s="55">
        <f t="shared" ref="L197:L260" si="17">IF((J197*0.3)&gt;30%,30%,(J197*0.3))</f>
        <v>0.22845786963434023</v>
      </c>
      <c r="M197" s="55">
        <f t="shared" ref="M197:M260" si="18">IF((K197*0.7)&gt;70%,70%,(K197*0.7))</f>
        <v>0.62852900766811082</v>
      </c>
      <c r="N197" s="52">
        <f t="shared" ref="N197:N260" si="19">L197+M197</f>
        <v>0.85698687730245104</v>
      </c>
      <c r="O197" s="53"/>
      <c r="P197" s="53"/>
    </row>
    <row r="198" spans="1:16" x14ac:dyDescent="0.25">
      <c r="A198" s="159">
        <v>195</v>
      </c>
      <c r="B198" s="166" t="s">
        <v>1368</v>
      </c>
      <c r="C198" s="166" t="s">
        <v>41</v>
      </c>
      <c r="D198" s="166" t="s">
        <v>463</v>
      </c>
      <c r="E198" s="195" t="s">
        <v>1237</v>
      </c>
      <c r="F198" s="223">
        <v>1315</v>
      </c>
      <c r="G198" s="223">
        <v>2225993.3250000002</v>
      </c>
      <c r="H198" s="8">
        <v>815</v>
      </c>
      <c r="I198" s="8">
        <v>1184085</v>
      </c>
      <c r="J198" s="51">
        <f t="shared" si="15"/>
        <v>0.61977186311787069</v>
      </c>
      <c r="K198" s="51">
        <f t="shared" si="16"/>
        <v>0.53193555735392872</v>
      </c>
      <c r="L198" s="55">
        <f t="shared" si="17"/>
        <v>0.1859315589353612</v>
      </c>
      <c r="M198" s="55">
        <f t="shared" si="18"/>
        <v>0.37235489014775008</v>
      </c>
      <c r="N198" s="52">
        <f t="shared" si="19"/>
        <v>0.55828644908311131</v>
      </c>
      <c r="O198" s="53"/>
      <c r="P198" s="53"/>
    </row>
    <row r="199" spans="1:16" x14ac:dyDescent="0.25">
      <c r="A199" s="159">
        <v>196</v>
      </c>
      <c r="B199" s="166" t="s">
        <v>1368</v>
      </c>
      <c r="C199" s="166" t="s">
        <v>41</v>
      </c>
      <c r="D199" s="166" t="s">
        <v>461</v>
      </c>
      <c r="E199" s="195" t="s">
        <v>462</v>
      </c>
      <c r="F199" s="223">
        <v>1253</v>
      </c>
      <c r="G199" s="223">
        <v>2107797.9249999998</v>
      </c>
      <c r="H199" s="8">
        <v>913</v>
      </c>
      <c r="I199" s="8">
        <v>1516090</v>
      </c>
      <c r="J199" s="51">
        <f t="shared" si="15"/>
        <v>0.72865123703112533</v>
      </c>
      <c r="K199" s="51">
        <f t="shared" si="16"/>
        <v>0.71927673047690288</v>
      </c>
      <c r="L199" s="55">
        <f t="shared" si="17"/>
        <v>0.21859537110933761</v>
      </c>
      <c r="M199" s="55">
        <f t="shared" si="18"/>
        <v>0.50349371133383203</v>
      </c>
      <c r="N199" s="52">
        <f t="shared" si="19"/>
        <v>0.72208908244316961</v>
      </c>
      <c r="O199" s="53"/>
      <c r="P199" s="53"/>
    </row>
    <row r="200" spans="1:16" x14ac:dyDescent="0.25">
      <c r="A200" s="159">
        <v>197</v>
      </c>
      <c r="B200" s="166" t="s">
        <v>1238</v>
      </c>
      <c r="C200" s="166" t="s">
        <v>41</v>
      </c>
      <c r="D200" s="166" t="s">
        <v>470</v>
      </c>
      <c r="E200" s="195" t="s">
        <v>471</v>
      </c>
      <c r="F200" s="223">
        <v>635</v>
      </c>
      <c r="G200" s="223">
        <v>1126716.075</v>
      </c>
      <c r="H200" s="8">
        <v>744</v>
      </c>
      <c r="I200" s="8">
        <v>1212110</v>
      </c>
      <c r="J200" s="51">
        <f t="shared" si="15"/>
        <v>1.1716535433070867</v>
      </c>
      <c r="K200" s="51">
        <f t="shared" si="16"/>
        <v>1.0757901008912116</v>
      </c>
      <c r="L200" s="55">
        <f t="shared" si="17"/>
        <v>0.3</v>
      </c>
      <c r="M200" s="55">
        <f t="shared" si="18"/>
        <v>0.7</v>
      </c>
      <c r="N200" s="52">
        <f t="shared" si="19"/>
        <v>1</v>
      </c>
      <c r="O200" s="53"/>
      <c r="P200" s="53"/>
    </row>
    <row r="201" spans="1:16" x14ac:dyDescent="0.25">
      <c r="A201" s="159">
        <v>198</v>
      </c>
      <c r="B201" s="166" t="s">
        <v>1238</v>
      </c>
      <c r="C201" s="166" t="s">
        <v>41</v>
      </c>
      <c r="D201" s="166" t="s">
        <v>466</v>
      </c>
      <c r="E201" s="195" t="s">
        <v>1032</v>
      </c>
      <c r="F201" s="223">
        <v>1078</v>
      </c>
      <c r="G201" s="223">
        <v>1938762.55</v>
      </c>
      <c r="H201" s="8">
        <v>1101</v>
      </c>
      <c r="I201" s="8">
        <v>1840230</v>
      </c>
      <c r="J201" s="51">
        <f t="shared" si="15"/>
        <v>1.0213358070500929</v>
      </c>
      <c r="K201" s="51">
        <f t="shared" si="16"/>
        <v>0.94917760816042174</v>
      </c>
      <c r="L201" s="55">
        <f t="shared" si="17"/>
        <v>0.3</v>
      </c>
      <c r="M201" s="55">
        <f t="shared" si="18"/>
        <v>0.66442432571229515</v>
      </c>
      <c r="N201" s="52">
        <f t="shared" si="19"/>
        <v>0.96442432571229508</v>
      </c>
      <c r="O201" s="53"/>
      <c r="P201" s="53"/>
    </row>
    <row r="202" spans="1:16" x14ac:dyDescent="0.25">
      <c r="A202" s="159">
        <v>199</v>
      </c>
      <c r="B202" s="166" t="s">
        <v>1238</v>
      </c>
      <c r="C202" s="166" t="s">
        <v>41</v>
      </c>
      <c r="D202" s="166" t="s">
        <v>469</v>
      </c>
      <c r="E202" s="195" t="s">
        <v>1033</v>
      </c>
      <c r="F202" s="223">
        <v>699</v>
      </c>
      <c r="G202" s="223">
        <v>1242544.5249999999</v>
      </c>
      <c r="H202" s="8">
        <v>680</v>
      </c>
      <c r="I202" s="8">
        <v>1030885</v>
      </c>
      <c r="J202" s="51">
        <f t="shared" si="15"/>
        <v>0.97281831187410583</v>
      </c>
      <c r="K202" s="51">
        <f t="shared" si="16"/>
        <v>0.82965638595526392</v>
      </c>
      <c r="L202" s="55">
        <f t="shared" si="17"/>
        <v>0.29184549356223172</v>
      </c>
      <c r="M202" s="55">
        <f t="shared" si="18"/>
        <v>0.58075947016868468</v>
      </c>
      <c r="N202" s="52">
        <f t="shared" si="19"/>
        <v>0.87260496373091634</v>
      </c>
      <c r="O202" s="53"/>
      <c r="P202" s="53"/>
    </row>
    <row r="203" spans="1:16" x14ac:dyDescent="0.25">
      <c r="A203" s="159">
        <v>200</v>
      </c>
      <c r="B203" s="166" t="s">
        <v>1238</v>
      </c>
      <c r="C203" s="166" t="s">
        <v>41</v>
      </c>
      <c r="D203" s="166" t="s">
        <v>467</v>
      </c>
      <c r="E203" s="195" t="s">
        <v>468</v>
      </c>
      <c r="F203" s="223">
        <v>1276</v>
      </c>
      <c r="G203" s="223">
        <v>2310011.1749999998</v>
      </c>
      <c r="H203" s="8">
        <v>1360</v>
      </c>
      <c r="I203" s="8">
        <v>2805965</v>
      </c>
      <c r="J203" s="51">
        <f t="shared" si="15"/>
        <v>1.0658307210031348</v>
      </c>
      <c r="K203" s="51">
        <f t="shared" si="16"/>
        <v>1.2146975869066954</v>
      </c>
      <c r="L203" s="55">
        <f t="shared" si="17"/>
        <v>0.3</v>
      </c>
      <c r="M203" s="55">
        <f t="shared" si="18"/>
        <v>0.7</v>
      </c>
      <c r="N203" s="52">
        <f t="shared" si="19"/>
        <v>1</v>
      </c>
      <c r="O203" s="53"/>
      <c r="P203" s="53"/>
    </row>
    <row r="204" spans="1:16" x14ac:dyDescent="0.25">
      <c r="A204" s="159">
        <v>201</v>
      </c>
      <c r="B204" s="166" t="s">
        <v>1238</v>
      </c>
      <c r="C204" s="166" t="s">
        <v>41</v>
      </c>
      <c r="D204" s="166" t="s">
        <v>472</v>
      </c>
      <c r="E204" s="195" t="s">
        <v>473</v>
      </c>
      <c r="F204" s="223">
        <v>1166</v>
      </c>
      <c r="G204" s="223">
        <v>2078272.45</v>
      </c>
      <c r="H204" s="8">
        <v>945</v>
      </c>
      <c r="I204" s="8">
        <v>2044065</v>
      </c>
      <c r="J204" s="51">
        <f t="shared" si="15"/>
        <v>0.81046312178387647</v>
      </c>
      <c r="K204" s="51">
        <f t="shared" si="16"/>
        <v>0.98354044004192043</v>
      </c>
      <c r="L204" s="55">
        <f t="shared" si="17"/>
        <v>0.24313893653516294</v>
      </c>
      <c r="M204" s="55">
        <f t="shared" si="18"/>
        <v>0.68847830802934429</v>
      </c>
      <c r="N204" s="52">
        <f t="shared" si="19"/>
        <v>0.93161724456450723</v>
      </c>
      <c r="O204" s="53"/>
      <c r="P204" s="53"/>
    </row>
    <row r="205" spans="1:16" x14ac:dyDescent="0.25">
      <c r="A205" s="159">
        <v>202</v>
      </c>
      <c r="B205" s="198" t="s">
        <v>1236</v>
      </c>
      <c r="C205" s="198" t="s">
        <v>41</v>
      </c>
      <c r="D205" s="166" t="s">
        <v>516</v>
      </c>
      <c r="E205" s="169" t="s">
        <v>517</v>
      </c>
      <c r="F205" s="223">
        <v>3558</v>
      </c>
      <c r="G205" s="223">
        <v>6188019.7249999996</v>
      </c>
      <c r="H205" s="8">
        <v>3030</v>
      </c>
      <c r="I205" s="8">
        <v>5366130</v>
      </c>
      <c r="J205" s="51">
        <f t="shared" si="15"/>
        <v>0.85160202360876902</v>
      </c>
      <c r="K205" s="51">
        <f t="shared" si="16"/>
        <v>0.86718049367562422</v>
      </c>
      <c r="L205" s="55">
        <f t="shared" si="17"/>
        <v>0.25548060708263071</v>
      </c>
      <c r="M205" s="55">
        <f t="shared" si="18"/>
        <v>0.60702634557293689</v>
      </c>
      <c r="N205" s="52">
        <f t="shared" si="19"/>
        <v>0.86250695265556754</v>
      </c>
      <c r="O205" s="53"/>
      <c r="P205" s="53"/>
    </row>
    <row r="206" spans="1:16" x14ac:dyDescent="0.25">
      <c r="A206" s="159">
        <v>203</v>
      </c>
      <c r="B206" s="198" t="s">
        <v>1236</v>
      </c>
      <c r="C206" s="198" t="s">
        <v>41</v>
      </c>
      <c r="D206" s="166" t="s">
        <v>518</v>
      </c>
      <c r="E206" s="169" t="s">
        <v>1307</v>
      </c>
      <c r="F206" s="223">
        <v>503</v>
      </c>
      <c r="G206" s="223">
        <v>879521.17500000005</v>
      </c>
      <c r="H206" s="8">
        <v>601</v>
      </c>
      <c r="I206" s="8">
        <v>880555</v>
      </c>
      <c r="J206" s="51">
        <f t="shared" si="15"/>
        <v>1.194831013916501</v>
      </c>
      <c r="K206" s="51">
        <f t="shared" si="16"/>
        <v>1.0011754407163647</v>
      </c>
      <c r="L206" s="55">
        <f t="shared" si="17"/>
        <v>0.3</v>
      </c>
      <c r="M206" s="55">
        <f t="shared" si="18"/>
        <v>0.7</v>
      </c>
      <c r="N206" s="52">
        <f t="shared" si="19"/>
        <v>1</v>
      </c>
      <c r="O206" s="53"/>
      <c r="P206" s="53"/>
    </row>
    <row r="207" spans="1:16" x14ac:dyDescent="0.25">
      <c r="A207" s="159">
        <v>204</v>
      </c>
      <c r="B207" s="198" t="s">
        <v>1236</v>
      </c>
      <c r="C207" s="198" t="s">
        <v>41</v>
      </c>
      <c r="D207" s="166" t="s">
        <v>512</v>
      </c>
      <c r="E207" s="169" t="s">
        <v>513</v>
      </c>
      <c r="F207" s="223">
        <v>1339</v>
      </c>
      <c r="G207" s="223">
        <v>2405238.9249999998</v>
      </c>
      <c r="H207" s="8">
        <v>1226</v>
      </c>
      <c r="I207" s="8">
        <v>2272145</v>
      </c>
      <c r="J207" s="51">
        <f t="shared" si="15"/>
        <v>0.91560866318147871</v>
      </c>
      <c r="K207" s="51">
        <f t="shared" si="16"/>
        <v>0.94466498790759434</v>
      </c>
      <c r="L207" s="55">
        <f t="shared" si="17"/>
        <v>0.27468259895444358</v>
      </c>
      <c r="M207" s="55">
        <f t="shared" si="18"/>
        <v>0.661265491535316</v>
      </c>
      <c r="N207" s="52">
        <f t="shared" si="19"/>
        <v>0.93594809048975958</v>
      </c>
      <c r="O207" s="53"/>
      <c r="P207" s="53"/>
    </row>
    <row r="208" spans="1:16" x14ac:dyDescent="0.25">
      <c r="A208" s="159">
        <v>205</v>
      </c>
      <c r="B208" s="198" t="s">
        <v>1236</v>
      </c>
      <c r="C208" s="198" t="s">
        <v>41</v>
      </c>
      <c r="D208" s="166" t="s">
        <v>515</v>
      </c>
      <c r="E208" s="169" t="s">
        <v>1331</v>
      </c>
      <c r="F208" s="223">
        <v>365</v>
      </c>
      <c r="G208" s="223">
        <v>776797.75</v>
      </c>
      <c r="H208" s="8">
        <v>241</v>
      </c>
      <c r="I208" s="8">
        <v>386650</v>
      </c>
      <c r="J208" s="51">
        <f t="shared" si="15"/>
        <v>0.66027397260273968</v>
      </c>
      <c r="K208" s="51">
        <f t="shared" si="16"/>
        <v>0.49774860959625589</v>
      </c>
      <c r="L208" s="55">
        <f t="shared" si="17"/>
        <v>0.1980821917808219</v>
      </c>
      <c r="M208" s="55">
        <f t="shared" si="18"/>
        <v>0.3484240267173791</v>
      </c>
      <c r="N208" s="52">
        <f t="shared" si="19"/>
        <v>0.54650621849820102</v>
      </c>
      <c r="O208" s="53"/>
      <c r="P208" s="53"/>
    </row>
    <row r="209" spans="1:16" x14ac:dyDescent="0.25">
      <c r="A209" s="159">
        <v>206</v>
      </c>
      <c r="B209" s="198" t="s">
        <v>55</v>
      </c>
      <c r="C209" s="198" t="s">
        <v>41</v>
      </c>
      <c r="D209" s="166" t="s">
        <v>504</v>
      </c>
      <c r="E209" s="169" t="s">
        <v>505</v>
      </c>
      <c r="F209" s="223">
        <v>2832</v>
      </c>
      <c r="G209" s="223">
        <v>3816667.875</v>
      </c>
      <c r="H209" s="8">
        <v>3884</v>
      </c>
      <c r="I209" s="8">
        <v>4291375</v>
      </c>
      <c r="J209" s="51">
        <f t="shared" si="15"/>
        <v>1.3714689265536724</v>
      </c>
      <c r="K209" s="51">
        <f t="shared" si="16"/>
        <v>1.1243773732866396</v>
      </c>
      <c r="L209" s="55">
        <f t="shared" si="17"/>
        <v>0.3</v>
      </c>
      <c r="M209" s="55">
        <f t="shared" si="18"/>
        <v>0.7</v>
      </c>
      <c r="N209" s="52">
        <f t="shared" si="19"/>
        <v>1</v>
      </c>
      <c r="O209" s="53"/>
      <c r="P209" s="53"/>
    </row>
    <row r="210" spans="1:16" x14ac:dyDescent="0.25">
      <c r="A210" s="159">
        <v>207</v>
      </c>
      <c r="B210" s="198" t="s">
        <v>55</v>
      </c>
      <c r="C210" s="198" t="s">
        <v>41</v>
      </c>
      <c r="D210" s="166" t="s">
        <v>500</v>
      </c>
      <c r="E210" s="169" t="s">
        <v>501</v>
      </c>
      <c r="F210" s="223">
        <v>1010</v>
      </c>
      <c r="G210" s="223">
        <v>2458306.7749999999</v>
      </c>
      <c r="H210" s="8">
        <v>1498</v>
      </c>
      <c r="I210" s="8">
        <v>3121320</v>
      </c>
      <c r="J210" s="51">
        <f t="shared" si="15"/>
        <v>1.4831683168316832</v>
      </c>
      <c r="K210" s="51">
        <f t="shared" si="16"/>
        <v>1.2697032086241555</v>
      </c>
      <c r="L210" s="55">
        <f t="shared" si="17"/>
        <v>0.3</v>
      </c>
      <c r="M210" s="55">
        <f t="shared" si="18"/>
        <v>0.7</v>
      </c>
      <c r="N210" s="52">
        <f t="shared" si="19"/>
        <v>1</v>
      </c>
      <c r="O210" s="53"/>
      <c r="P210" s="53"/>
    </row>
    <row r="211" spans="1:16" x14ac:dyDescent="0.25">
      <c r="A211" s="159">
        <v>208</v>
      </c>
      <c r="B211" s="198" t="s">
        <v>55</v>
      </c>
      <c r="C211" s="198" t="s">
        <v>41</v>
      </c>
      <c r="D211" s="166" t="s">
        <v>498</v>
      </c>
      <c r="E211" s="169" t="s">
        <v>499</v>
      </c>
      <c r="F211" s="223">
        <v>1213</v>
      </c>
      <c r="G211" s="223">
        <v>3686466.7749999999</v>
      </c>
      <c r="H211" s="8">
        <v>1771</v>
      </c>
      <c r="I211" s="8">
        <v>4184605</v>
      </c>
      <c r="J211" s="51">
        <f t="shared" si="15"/>
        <v>1.4600164880461666</v>
      </c>
      <c r="K211" s="51">
        <f t="shared" si="16"/>
        <v>1.1351261941049231</v>
      </c>
      <c r="L211" s="55">
        <f t="shared" si="17"/>
        <v>0.3</v>
      </c>
      <c r="M211" s="55">
        <f t="shared" si="18"/>
        <v>0.7</v>
      </c>
      <c r="N211" s="52">
        <f t="shared" si="19"/>
        <v>1</v>
      </c>
      <c r="O211" s="53"/>
      <c r="P211" s="53"/>
    </row>
    <row r="212" spans="1:16" x14ac:dyDescent="0.25">
      <c r="A212" s="159">
        <v>209</v>
      </c>
      <c r="B212" s="198" t="s">
        <v>55</v>
      </c>
      <c r="C212" s="198" t="s">
        <v>41</v>
      </c>
      <c r="D212" s="166" t="s">
        <v>502</v>
      </c>
      <c r="E212" s="169" t="s">
        <v>503</v>
      </c>
      <c r="F212" s="223">
        <v>671</v>
      </c>
      <c r="G212" s="223">
        <v>1062372.6499999999</v>
      </c>
      <c r="H212" s="8">
        <v>746</v>
      </c>
      <c r="I212" s="8">
        <v>948915</v>
      </c>
      <c r="J212" s="51">
        <f t="shared" si="15"/>
        <v>1.1117734724292101</v>
      </c>
      <c r="K212" s="51">
        <f t="shared" si="16"/>
        <v>0.89320352891238308</v>
      </c>
      <c r="L212" s="55">
        <f t="shared" si="17"/>
        <v>0.3</v>
      </c>
      <c r="M212" s="55">
        <f t="shared" si="18"/>
        <v>0.62524247023866808</v>
      </c>
      <c r="N212" s="52">
        <f t="shared" si="19"/>
        <v>0.92524247023866812</v>
      </c>
      <c r="O212" s="53"/>
      <c r="P212" s="53"/>
    </row>
    <row r="213" spans="1:16" x14ac:dyDescent="0.25">
      <c r="A213" s="159">
        <v>210</v>
      </c>
      <c r="B213" s="198" t="s">
        <v>55</v>
      </c>
      <c r="C213" s="198" t="s">
        <v>41</v>
      </c>
      <c r="D213" s="166" t="s">
        <v>506</v>
      </c>
      <c r="E213" s="169" t="s">
        <v>507</v>
      </c>
      <c r="F213" s="223">
        <v>2072</v>
      </c>
      <c r="G213" s="223">
        <v>2831997.9750000001</v>
      </c>
      <c r="H213" s="8">
        <v>2565</v>
      </c>
      <c r="I213" s="8">
        <v>2748645</v>
      </c>
      <c r="J213" s="51">
        <f t="shared" si="15"/>
        <v>1.2379343629343629</v>
      </c>
      <c r="K213" s="51">
        <f t="shared" si="16"/>
        <v>0.97056743128497469</v>
      </c>
      <c r="L213" s="55">
        <f t="shared" si="17"/>
        <v>0.3</v>
      </c>
      <c r="M213" s="55">
        <f t="shared" si="18"/>
        <v>0.67939720189948227</v>
      </c>
      <c r="N213" s="52">
        <f t="shared" si="19"/>
        <v>0.97939720189948232</v>
      </c>
      <c r="O213" s="53"/>
      <c r="P213" s="53"/>
    </row>
    <row r="214" spans="1:16" x14ac:dyDescent="0.25">
      <c r="A214" s="159">
        <v>211</v>
      </c>
      <c r="B214" s="198" t="s">
        <v>57</v>
      </c>
      <c r="C214" s="198" t="s">
        <v>41</v>
      </c>
      <c r="D214" s="166" t="s">
        <v>510</v>
      </c>
      <c r="E214" s="169" t="s">
        <v>1041</v>
      </c>
      <c r="F214" s="223">
        <v>2504</v>
      </c>
      <c r="G214" s="223">
        <v>4030307.0750000002</v>
      </c>
      <c r="H214" s="8">
        <v>869</v>
      </c>
      <c r="I214" s="8">
        <v>1602035</v>
      </c>
      <c r="J214" s="51">
        <f t="shared" si="15"/>
        <v>0.34704472843450479</v>
      </c>
      <c r="K214" s="51">
        <f t="shared" si="16"/>
        <v>0.3974970070983983</v>
      </c>
      <c r="L214" s="55">
        <f t="shared" si="17"/>
        <v>0.10411341853035143</v>
      </c>
      <c r="M214" s="55">
        <f t="shared" si="18"/>
        <v>0.2782479049688788</v>
      </c>
      <c r="N214" s="52">
        <f t="shared" si="19"/>
        <v>0.38236132349923024</v>
      </c>
      <c r="O214" s="53"/>
      <c r="P214" s="53"/>
    </row>
    <row r="215" spans="1:16" x14ac:dyDescent="0.25">
      <c r="A215" s="159">
        <v>212</v>
      </c>
      <c r="B215" s="198" t="s">
        <v>57</v>
      </c>
      <c r="C215" s="198" t="s">
        <v>41</v>
      </c>
      <c r="D215" s="166" t="s">
        <v>1301</v>
      </c>
      <c r="E215" s="169" t="s">
        <v>1285</v>
      </c>
      <c r="F215" s="223">
        <v>821</v>
      </c>
      <c r="G215" s="223">
        <v>1643445.625</v>
      </c>
      <c r="H215" s="8">
        <v>980</v>
      </c>
      <c r="I215" s="8">
        <v>1647350</v>
      </c>
      <c r="J215" s="51">
        <f t="shared" si="15"/>
        <v>1.1936662606577344</v>
      </c>
      <c r="K215" s="51">
        <f t="shared" si="16"/>
        <v>1.0023757250867367</v>
      </c>
      <c r="L215" s="55">
        <f t="shared" si="17"/>
        <v>0.3</v>
      </c>
      <c r="M215" s="55">
        <f t="shared" si="18"/>
        <v>0.7</v>
      </c>
      <c r="N215" s="52">
        <f t="shared" si="19"/>
        <v>1</v>
      </c>
      <c r="O215" s="53"/>
      <c r="P215" s="53"/>
    </row>
    <row r="216" spans="1:16" x14ac:dyDescent="0.25">
      <c r="A216" s="159">
        <v>213</v>
      </c>
      <c r="B216" s="198" t="s">
        <v>43</v>
      </c>
      <c r="C216" s="198" t="s">
        <v>41</v>
      </c>
      <c r="D216" s="166" t="s">
        <v>456</v>
      </c>
      <c r="E216" s="169" t="s">
        <v>457</v>
      </c>
      <c r="F216" s="223">
        <v>3107</v>
      </c>
      <c r="G216" s="223">
        <v>6243164.4749999996</v>
      </c>
      <c r="H216" s="8">
        <v>1896</v>
      </c>
      <c r="I216" s="8">
        <v>3490840</v>
      </c>
      <c r="J216" s="51">
        <f t="shared" si="15"/>
        <v>0.6102349533311876</v>
      </c>
      <c r="K216" s="51">
        <f t="shared" si="16"/>
        <v>0.55914592895616455</v>
      </c>
      <c r="L216" s="55">
        <f t="shared" si="17"/>
        <v>0.18307048599935627</v>
      </c>
      <c r="M216" s="55">
        <f t="shared" si="18"/>
        <v>0.39140215026931519</v>
      </c>
      <c r="N216" s="52">
        <f t="shared" si="19"/>
        <v>0.5744726362686714</v>
      </c>
      <c r="O216" s="53"/>
      <c r="P216" s="53"/>
    </row>
    <row r="217" spans="1:16" x14ac:dyDescent="0.25">
      <c r="A217" s="159">
        <v>214</v>
      </c>
      <c r="B217" s="198" t="s">
        <v>43</v>
      </c>
      <c r="C217" s="198" t="s">
        <v>41</v>
      </c>
      <c r="D217" s="166" t="s">
        <v>458</v>
      </c>
      <c r="E217" s="169" t="s">
        <v>459</v>
      </c>
      <c r="F217" s="223">
        <v>2010</v>
      </c>
      <c r="G217" s="223">
        <v>2757664.95</v>
      </c>
      <c r="H217" s="8">
        <v>703</v>
      </c>
      <c r="I217" s="8">
        <v>907900</v>
      </c>
      <c r="J217" s="51">
        <f t="shared" si="15"/>
        <v>0.34975124378109451</v>
      </c>
      <c r="K217" s="51">
        <f t="shared" si="16"/>
        <v>0.32922781282766056</v>
      </c>
      <c r="L217" s="55">
        <f t="shared" si="17"/>
        <v>0.10492537313432836</v>
      </c>
      <c r="M217" s="55">
        <f t="shared" si="18"/>
        <v>0.23045946897936237</v>
      </c>
      <c r="N217" s="52">
        <f t="shared" si="19"/>
        <v>0.33538484211369074</v>
      </c>
      <c r="O217" s="53"/>
      <c r="P217" s="53"/>
    </row>
    <row r="218" spans="1:16" x14ac:dyDescent="0.25">
      <c r="A218" s="159">
        <v>215</v>
      </c>
      <c r="B218" s="199" t="s">
        <v>1044</v>
      </c>
      <c r="C218" s="199" t="s">
        <v>172</v>
      </c>
      <c r="D218" s="166" t="s">
        <v>572</v>
      </c>
      <c r="E218" s="200" t="s">
        <v>1241</v>
      </c>
      <c r="F218" s="228">
        <v>947</v>
      </c>
      <c r="G218" s="223">
        <v>2289052.9500000002</v>
      </c>
      <c r="H218" s="8">
        <v>736</v>
      </c>
      <c r="I218" s="8">
        <v>2024835</v>
      </c>
      <c r="J218" s="51">
        <f t="shared" si="15"/>
        <v>0.77719112988384376</v>
      </c>
      <c r="K218" s="51">
        <f t="shared" si="16"/>
        <v>0.88457324676565474</v>
      </c>
      <c r="L218" s="55">
        <f t="shared" si="17"/>
        <v>0.23315733896515312</v>
      </c>
      <c r="M218" s="55">
        <f t="shared" si="18"/>
        <v>0.61920127273595826</v>
      </c>
      <c r="N218" s="52">
        <f t="shared" si="19"/>
        <v>0.85235861170111138</v>
      </c>
      <c r="O218" s="53"/>
      <c r="P218" s="53"/>
    </row>
    <row r="219" spans="1:16" x14ac:dyDescent="0.25">
      <c r="A219" s="159">
        <v>216</v>
      </c>
      <c r="B219" s="199" t="s">
        <v>1044</v>
      </c>
      <c r="C219" s="199" t="s">
        <v>172</v>
      </c>
      <c r="D219" s="166" t="s">
        <v>571</v>
      </c>
      <c r="E219" s="199" t="s">
        <v>1376</v>
      </c>
      <c r="F219" s="228">
        <v>826</v>
      </c>
      <c r="G219" s="223">
        <v>2037690.625</v>
      </c>
      <c r="H219" s="8">
        <v>699</v>
      </c>
      <c r="I219" s="8">
        <v>1771360</v>
      </c>
      <c r="J219" s="51">
        <f t="shared" si="15"/>
        <v>0.84624697336561738</v>
      </c>
      <c r="K219" s="51">
        <f t="shared" si="16"/>
        <v>0.86929781109436077</v>
      </c>
      <c r="L219" s="55">
        <f t="shared" si="17"/>
        <v>0.25387409200968519</v>
      </c>
      <c r="M219" s="55">
        <f t="shared" si="18"/>
        <v>0.6085084677660525</v>
      </c>
      <c r="N219" s="52">
        <f t="shared" si="19"/>
        <v>0.86238255977573774</v>
      </c>
      <c r="O219" s="53"/>
      <c r="P219" s="53"/>
    </row>
    <row r="220" spans="1:16" x14ac:dyDescent="0.25">
      <c r="A220" s="159">
        <v>217</v>
      </c>
      <c r="B220" s="199" t="s">
        <v>1044</v>
      </c>
      <c r="C220" s="199" t="s">
        <v>172</v>
      </c>
      <c r="D220" s="166" t="s">
        <v>579</v>
      </c>
      <c r="E220" s="199" t="s">
        <v>1091</v>
      </c>
      <c r="F220" s="228">
        <v>2036</v>
      </c>
      <c r="G220" s="223">
        <v>3124322.9249999998</v>
      </c>
      <c r="H220" s="8">
        <v>1881</v>
      </c>
      <c r="I220" s="8">
        <v>2976470</v>
      </c>
      <c r="J220" s="51">
        <f t="shared" si="15"/>
        <v>0.92387033398821217</v>
      </c>
      <c r="K220" s="51">
        <f t="shared" si="16"/>
        <v>0.95267681076852839</v>
      </c>
      <c r="L220" s="55">
        <f t="shared" si="17"/>
        <v>0.27716110019646362</v>
      </c>
      <c r="M220" s="55">
        <f t="shared" si="18"/>
        <v>0.66687376753796979</v>
      </c>
      <c r="N220" s="52">
        <f t="shared" si="19"/>
        <v>0.94403486773443346</v>
      </c>
      <c r="O220" s="53"/>
      <c r="P220" s="53"/>
    </row>
    <row r="221" spans="1:16" x14ac:dyDescent="0.25">
      <c r="A221" s="159">
        <v>218</v>
      </c>
      <c r="B221" s="199" t="s">
        <v>1044</v>
      </c>
      <c r="C221" s="199" t="s">
        <v>172</v>
      </c>
      <c r="D221" s="166" t="s">
        <v>580</v>
      </c>
      <c r="E221" s="199" t="s">
        <v>1394</v>
      </c>
      <c r="F221" s="228">
        <v>1124</v>
      </c>
      <c r="G221" s="223">
        <v>2008818.65</v>
      </c>
      <c r="H221" s="8">
        <v>540</v>
      </c>
      <c r="I221" s="8">
        <v>790735</v>
      </c>
      <c r="J221" s="51">
        <f t="shared" si="15"/>
        <v>0.4804270462633452</v>
      </c>
      <c r="K221" s="51">
        <f t="shared" si="16"/>
        <v>0.393631849246322</v>
      </c>
      <c r="L221" s="55">
        <f t="shared" si="17"/>
        <v>0.14412811387900357</v>
      </c>
      <c r="M221" s="55">
        <f t="shared" si="18"/>
        <v>0.2755422944724254</v>
      </c>
      <c r="N221" s="52">
        <f t="shared" si="19"/>
        <v>0.41967040835142899</v>
      </c>
      <c r="O221" s="53"/>
      <c r="P221" s="53"/>
    </row>
    <row r="222" spans="1:16" x14ac:dyDescent="0.25">
      <c r="A222" s="159">
        <v>219</v>
      </c>
      <c r="B222" s="199" t="s">
        <v>1044</v>
      </c>
      <c r="C222" s="199" t="s">
        <v>172</v>
      </c>
      <c r="D222" s="166" t="s">
        <v>575</v>
      </c>
      <c r="E222" s="199" t="s">
        <v>576</v>
      </c>
      <c r="F222" s="228">
        <v>2701</v>
      </c>
      <c r="G222" s="223">
        <v>4292952.6749999998</v>
      </c>
      <c r="H222" s="8">
        <v>1365</v>
      </c>
      <c r="I222" s="8">
        <v>2761105</v>
      </c>
      <c r="J222" s="51">
        <f t="shared" si="15"/>
        <v>0.50536838208071089</v>
      </c>
      <c r="K222" s="51">
        <f t="shared" si="16"/>
        <v>0.64317154393042553</v>
      </c>
      <c r="L222" s="55">
        <f t="shared" si="17"/>
        <v>0.15161051462421327</v>
      </c>
      <c r="M222" s="55">
        <f t="shared" si="18"/>
        <v>0.45022008075129782</v>
      </c>
      <c r="N222" s="52">
        <f t="shared" si="19"/>
        <v>0.60183059537551109</v>
      </c>
      <c r="O222" s="53"/>
      <c r="P222" s="53"/>
    </row>
    <row r="223" spans="1:16" x14ac:dyDescent="0.25">
      <c r="A223" s="159">
        <v>220</v>
      </c>
      <c r="B223" s="199" t="s">
        <v>1044</v>
      </c>
      <c r="C223" s="199" t="s">
        <v>172</v>
      </c>
      <c r="D223" s="166" t="s">
        <v>581</v>
      </c>
      <c r="E223" s="199" t="s">
        <v>1151</v>
      </c>
      <c r="F223" s="228">
        <v>1315</v>
      </c>
      <c r="G223" s="223">
        <v>2289187.0750000002</v>
      </c>
      <c r="H223" s="8">
        <v>1063</v>
      </c>
      <c r="I223" s="8">
        <v>1903635</v>
      </c>
      <c r="J223" s="51">
        <f t="shared" si="15"/>
        <v>0.80836501901140689</v>
      </c>
      <c r="K223" s="51">
        <f t="shared" si="16"/>
        <v>0.83157686009563014</v>
      </c>
      <c r="L223" s="55">
        <f t="shared" si="17"/>
        <v>0.24250950570342206</v>
      </c>
      <c r="M223" s="55">
        <f t="shared" si="18"/>
        <v>0.58210380206694101</v>
      </c>
      <c r="N223" s="52">
        <f t="shared" si="19"/>
        <v>0.82461330777036301</v>
      </c>
      <c r="O223" s="53"/>
      <c r="P223" s="53"/>
    </row>
    <row r="224" spans="1:16" x14ac:dyDescent="0.25">
      <c r="A224" s="159">
        <v>221</v>
      </c>
      <c r="B224" s="199" t="s">
        <v>1044</v>
      </c>
      <c r="C224" s="199" t="s">
        <v>172</v>
      </c>
      <c r="D224" s="166" t="s">
        <v>577</v>
      </c>
      <c r="E224" s="199" t="s">
        <v>1395</v>
      </c>
      <c r="F224" s="228">
        <v>890</v>
      </c>
      <c r="G224" s="223">
        <v>1603095.8</v>
      </c>
      <c r="H224" s="8">
        <v>410</v>
      </c>
      <c r="I224" s="8">
        <v>525935</v>
      </c>
      <c r="J224" s="51">
        <f t="shared" si="15"/>
        <v>0.4606741573033708</v>
      </c>
      <c r="K224" s="51">
        <f t="shared" si="16"/>
        <v>0.32807459167443392</v>
      </c>
      <c r="L224" s="55">
        <f t="shared" si="17"/>
        <v>0.13820224719101123</v>
      </c>
      <c r="M224" s="55">
        <f t="shared" si="18"/>
        <v>0.22965221417210374</v>
      </c>
      <c r="N224" s="52">
        <f t="shared" si="19"/>
        <v>0.36785446136311495</v>
      </c>
      <c r="O224" s="53"/>
      <c r="P224" s="53"/>
    </row>
    <row r="225" spans="1:16" x14ac:dyDescent="0.25">
      <c r="A225" s="159">
        <v>222</v>
      </c>
      <c r="B225" s="199" t="s">
        <v>1044</v>
      </c>
      <c r="C225" s="199" t="s">
        <v>172</v>
      </c>
      <c r="D225" s="166" t="s">
        <v>573</v>
      </c>
      <c r="E225" s="199" t="s">
        <v>574</v>
      </c>
      <c r="F225" s="228">
        <v>1553</v>
      </c>
      <c r="G225" s="223">
        <v>2516856.4249999998</v>
      </c>
      <c r="H225" s="8">
        <v>914</v>
      </c>
      <c r="I225" s="8">
        <v>1392920</v>
      </c>
      <c r="J225" s="51">
        <f t="shared" si="15"/>
        <v>0.58853831294269154</v>
      </c>
      <c r="K225" s="51">
        <f t="shared" si="16"/>
        <v>0.55343641622306683</v>
      </c>
      <c r="L225" s="55">
        <f t="shared" si="17"/>
        <v>0.17656149388280745</v>
      </c>
      <c r="M225" s="55">
        <f t="shared" si="18"/>
        <v>0.38740549135614677</v>
      </c>
      <c r="N225" s="52">
        <f t="shared" si="19"/>
        <v>0.56396698523895417</v>
      </c>
      <c r="O225" s="53"/>
      <c r="P225" s="53"/>
    </row>
    <row r="226" spans="1:16" x14ac:dyDescent="0.25">
      <c r="A226" s="159">
        <v>223</v>
      </c>
      <c r="B226" s="199" t="s">
        <v>1240</v>
      </c>
      <c r="C226" s="199" t="s">
        <v>172</v>
      </c>
      <c r="D226" s="166" t="s">
        <v>565</v>
      </c>
      <c r="E226" s="199" t="s">
        <v>566</v>
      </c>
      <c r="F226" s="228">
        <v>772</v>
      </c>
      <c r="G226" s="223">
        <v>1373413.05</v>
      </c>
      <c r="H226" s="8">
        <v>584</v>
      </c>
      <c r="I226" s="8">
        <v>1187055</v>
      </c>
      <c r="J226" s="51">
        <f t="shared" si="15"/>
        <v>0.75647668393782386</v>
      </c>
      <c r="K226" s="51">
        <f t="shared" si="16"/>
        <v>0.86431026703874703</v>
      </c>
      <c r="L226" s="55">
        <f t="shared" si="17"/>
        <v>0.22694300518134713</v>
      </c>
      <c r="M226" s="55">
        <f t="shared" si="18"/>
        <v>0.60501718692712292</v>
      </c>
      <c r="N226" s="52">
        <f t="shared" si="19"/>
        <v>0.83196019210847005</v>
      </c>
      <c r="O226" s="53"/>
      <c r="P226" s="53"/>
    </row>
    <row r="227" spans="1:16" x14ac:dyDescent="0.25">
      <c r="A227" s="159">
        <v>224</v>
      </c>
      <c r="B227" s="199" t="s">
        <v>1240</v>
      </c>
      <c r="C227" s="199" t="s">
        <v>172</v>
      </c>
      <c r="D227" s="166" t="s">
        <v>569</v>
      </c>
      <c r="E227" s="199" t="s">
        <v>1324</v>
      </c>
      <c r="F227" s="228">
        <v>728</v>
      </c>
      <c r="G227" s="223">
        <v>1288955.7</v>
      </c>
      <c r="H227" s="8">
        <v>712</v>
      </c>
      <c r="I227" s="8">
        <v>1138360</v>
      </c>
      <c r="J227" s="51">
        <f t="shared" si="15"/>
        <v>0.97802197802197799</v>
      </c>
      <c r="K227" s="51">
        <f t="shared" si="16"/>
        <v>0.88316456492647499</v>
      </c>
      <c r="L227" s="55">
        <f t="shared" si="17"/>
        <v>0.29340659340659336</v>
      </c>
      <c r="M227" s="55">
        <f t="shared" si="18"/>
        <v>0.61821519544853243</v>
      </c>
      <c r="N227" s="52">
        <f t="shared" si="19"/>
        <v>0.91162178885512579</v>
      </c>
      <c r="O227" s="53"/>
      <c r="P227" s="53"/>
    </row>
    <row r="228" spans="1:16" x14ac:dyDescent="0.25">
      <c r="A228" s="159">
        <v>225</v>
      </c>
      <c r="B228" s="199" t="s">
        <v>1240</v>
      </c>
      <c r="C228" s="199" t="s">
        <v>172</v>
      </c>
      <c r="D228" s="166" t="s">
        <v>567</v>
      </c>
      <c r="E228" s="199" t="s">
        <v>568</v>
      </c>
      <c r="F228" s="228">
        <v>847</v>
      </c>
      <c r="G228" s="223">
        <v>1514360.6</v>
      </c>
      <c r="H228" s="8">
        <v>843</v>
      </c>
      <c r="I228" s="8">
        <v>1286340</v>
      </c>
      <c r="J228" s="51">
        <f t="shared" si="15"/>
        <v>0.99527744982290434</v>
      </c>
      <c r="K228" s="51">
        <f t="shared" si="16"/>
        <v>0.84942780471177071</v>
      </c>
      <c r="L228" s="55">
        <f t="shared" si="17"/>
        <v>0.29858323494687128</v>
      </c>
      <c r="M228" s="55">
        <f t="shared" si="18"/>
        <v>0.59459946329823943</v>
      </c>
      <c r="N228" s="52">
        <f t="shared" si="19"/>
        <v>0.89318269824511076</v>
      </c>
      <c r="O228" s="53"/>
      <c r="P228" s="53"/>
    </row>
    <row r="229" spans="1:16" x14ac:dyDescent="0.25">
      <c r="A229" s="159">
        <v>226</v>
      </c>
      <c r="B229" s="199" t="s">
        <v>1240</v>
      </c>
      <c r="C229" s="199" t="s">
        <v>172</v>
      </c>
      <c r="D229" s="166" t="s">
        <v>563</v>
      </c>
      <c r="E229" s="199" t="s">
        <v>564</v>
      </c>
      <c r="F229" s="228">
        <v>1693</v>
      </c>
      <c r="G229" s="223">
        <v>3004046.2</v>
      </c>
      <c r="H229" s="8">
        <v>898</v>
      </c>
      <c r="I229" s="8">
        <v>1700775</v>
      </c>
      <c r="J229" s="51">
        <f t="shared" si="15"/>
        <v>0.53041937389249849</v>
      </c>
      <c r="K229" s="51">
        <f t="shared" si="16"/>
        <v>0.5661613992487865</v>
      </c>
      <c r="L229" s="55">
        <f t="shared" si="17"/>
        <v>0.15912581216774954</v>
      </c>
      <c r="M229" s="55">
        <f t="shared" si="18"/>
        <v>0.39631297947415051</v>
      </c>
      <c r="N229" s="52">
        <f t="shared" si="19"/>
        <v>0.55543879164190002</v>
      </c>
      <c r="O229" s="53"/>
      <c r="P229" s="53"/>
    </row>
    <row r="230" spans="1:16" x14ac:dyDescent="0.25">
      <c r="A230" s="159">
        <v>227</v>
      </c>
      <c r="B230" s="199" t="s">
        <v>162</v>
      </c>
      <c r="C230" s="199" t="s">
        <v>172</v>
      </c>
      <c r="D230" s="166" t="s">
        <v>555</v>
      </c>
      <c r="E230" s="199" t="s">
        <v>556</v>
      </c>
      <c r="F230" s="228">
        <v>1716</v>
      </c>
      <c r="G230" s="223">
        <v>3042059.5249999999</v>
      </c>
      <c r="H230" s="8">
        <v>1746</v>
      </c>
      <c r="I230" s="8">
        <v>3049335</v>
      </c>
      <c r="J230" s="51">
        <f t="shared" si="15"/>
        <v>1.0174825174825175</v>
      </c>
      <c r="K230" s="51">
        <f t="shared" si="16"/>
        <v>1.0023916280862388</v>
      </c>
      <c r="L230" s="55">
        <f t="shared" si="17"/>
        <v>0.3</v>
      </c>
      <c r="M230" s="55">
        <f t="shared" si="18"/>
        <v>0.7</v>
      </c>
      <c r="N230" s="52">
        <f t="shared" si="19"/>
        <v>1</v>
      </c>
      <c r="O230" s="53"/>
      <c r="P230" s="53"/>
    </row>
    <row r="231" spans="1:16" x14ac:dyDescent="0.25">
      <c r="A231" s="159">
        <v>228</v>
      </c>
      <c r="B231" s="199" t="s">
        <v>162</v>
      </c>
      <c r="C231" s="199" t="s">
        <v>172</v>
      </c>
      <c r="D231" s="166" t="s">
        <v>551</v>
      </c>
      <c r="E231" s="199" t="s">
        <v>552</v>
      </c>
      <c r="F231" s="228">
        <v>1883</v>
      </c>
      <c r="G231" s="223">
        <v>3317809.8250000002</v>
      </c>
      <c r="H231" s="8">
        <v>1292</v>
      </c>
      <c r="I231" s="8">
        <v>3060715</v>
      </c>
      <c r="J231" s="51">
        <f t="shared" si="15"/>
        <v>0.68613913967073814</v>
      </c>
      <c r="K231" s="51">
        <f t="shared" si="16"/>
        <v>0.92251068067169884</v>
      </c>
      <c r="L231" s="55">
        <f t="shared" si="17"/>
        <v>0.20584174190122143</v>
      </c>
      <c r="M231" s="55">
        <f t="shared" si="18"/>
        <v>0.64575747647018911</v>
      </c>
      <c r="N231" s="52">
        <f t="shared" si="19"/>
        <v>0.8515992183714105</v>
      </c>
      <c r="O231" s="53"/>
      <c r="P231" s="53"/>
    </row>
    <row r="232" spans="1:16" x14ac:dyDescent="0.25">
      <c r="A232" s="159">
        <v>229</v>
      </c>
      <c r="B232" s="199" t="s">
        <v>162</v>
      </c>
      <c r="C232" s="199" t="s">
        <v>172</v>
      </c>
      <c r="D232" s="166" t="s">
        <v>561</v>
      </c>
      <c r="E232" s="199" t="s">
        <v>1361</v>
      </c>
      <c r="F232" s="228">
        <v>2152</v>
      </c>
      <c r="G232" s="223">
        <v>3826333.85</v>
      </c>
      <c r="H232" s="8">
        <v>1743</v>
      </c>
      <c r="I232" s="8">
        <v>3328720</v>
      </c>
      <c r="J232" s="51">
        <f t="shared" si="15"/>
        <v>0.80994423791821557</v>
      </c>
      <c r="K232" s="51">
        <f t="shared" si="16"/>
        <v>0.86995022663796051</v>
      </c>
      <c r="L232" s="55">
        <f t="shared" si="17"/>
        <v>0.24298327137546466</v>
      </c>
      <c r="M232" s="55">
        <f t="shared" si="18"/>
        <v>0.6089651586465723</v>
      </c>
      <c r="N232" s="52">
        <f t="shared" si="19"/>
        <v>0.85194843002203702</v>
      </c>
      <c r="O232" s="53"/>
      <c r="P232" s="53"/>
    </row>
    <row r="233" spans="1:16" x14ac:dyDescent="0.25">
      <c r="A233" s="159">
        <v>230</v>
      </c>
      <c r="B233" s="199" t="s">
        <v>162</v>
      </c>
      <c r="C233" s="199" t="s">
        <v>172</v>
      </c>
      <c r="D233" s="166" t="s">
        <v>557</v>
      </c>
      <c r="E233" s="199" t="s">
        <v>1325</v>
      </c>
      <c r="F233" s="228">
        <v>1044</v>
      </c>
      <c r="G233" s="223">
        <v>1526073.65</v>
      </c>
      <c r="H233" s="8">
        <v>999</v>
      </c>
      <c r="I233" s="8">
        <v>1527905</v>
      </c>
      <c r="J233" s="51">
        <f t="shared" si="15"/>
        <v>0.9568965517241379</v>
      </c>
      <c r="K233" s="51">
        <f t="shared" si="16"/>
        <v>1.0012000403781298</v>
      </c>
      <c r="L233" s="55">
        <f t="shared" si="17"/>
        <v>0.28706896551724137</v>
      </c>
      <c r="M233" s="55">
        <f t="shared" si="18"/>
        <v>0.7</v>
      </c>
      <c r="N233" s="52">
        <f t="shared" si="19"/>
        <v>0.98706896551724133</v>
      </c>
      <c r="O233" s="53"/>
      <c r="P233" s="53"/>
    </row>
    <row r="234" spans="1:16" x14ac:dyDescent="0.25">
      <c r="A234" s="159">
        <v>231</v>
      </c>
      <c r="B234" s="199" t="s">
        <v>162</v>
      </c>
      <c r="C234" s="199" t="s">
        <v>172</v>
      </c>
      <c r="D234" s="166" t="s">
        <v>559</v>
      </c>
      <c r="E234" s="199" t="s">
        <v>560</v>
      </c>
      <c r="F234" s="228">
        <v>1792</v>
      </c>
      <c r="G234" s="223">
        <v>3493636.4</v>
      </c>
      <c r="H234" s="8">
        <v>1355</v>
      </c>
      <c r="I234" s="8">
        <v>3533350</v>
      </c>
      <c r="J234" s="51">
        <f t="shared" si="15"/>
        <v>0.7561383928571429</v>
      </c>
      <c r="K234" s="51">
        <f t="shared" si="16"/>
        <v>1.011367410758601</v>
      </c>
      <c r="L234" s="55">
        <f t="shared" si="17"/>
        <v>0.22684151785714285</v>
      </c>
      <c r="M234" s="55">
        <f t="shared" si="18"/>
        <v>0.7</v>
      </c>
      <c r="N234" s="52">
        <f t="shared" si="19"/>
        <v>0.92684151785714275</v>
      </c>
      <c r="O234" s="53"/>
      <c r="P234" s="53"/>
    </row>
    <row r="235" spans="1:16" x14ac:dyDescent="0.25">
      <c r="A235" s="159">
        <v>232</v>
      </c>
      <c r="B235" s="201" t="s">
        <v>166</v>
      </c>
      <c r="C235" s="202" t="s">
        <v>172</v>
      </c>
      <c r="D235" s="166" t="s">
        <v>519</v>
      </c>
      <c r="E235" s="202" t="s">
        <v>1359</v>
      </c>
      <c r="F235" s="228">
        <v>980</v>
      </c>
      <c r="G235" s="223">
        <v>1733833.55</v>
      </c>
      <c r="H235" s="8">
        <v>910</v>
      </c>
      <c r="I235" s="8">
        <v>2098880</v>
      </c>
      <c r="J235" s="51">
        <f t="shared" si="15"/>
        <v>0.9285714285714286</v>
      </c>
      <c r="K235" s="51">
        <f t="shared" si="16"/>
        <v>1.21054296128945</v>
      </c>
      <c r="L235" s="55">
        <f t="shared" si="17"/>
        <v>0.27857142857142858</v>
      </c>
      <c r="M235" s="55">
        <f t="shared" si="18"/>
        <v>0.7</v>
      </c>
      <c r="N235" s="52">
        <f t="shared" si="19"/>
        <v>0.97857142857142854</v>
      </c>
      <c r="O235" s="53"/>
      <c r="P235" s="53"/>
    </row>
    <row r="236" spans="1:16" x14ac:dyDescent="0.25">
      <c r="A236" s="159">
        <v>233</v>
      </c>
      <c r="B236" s="201" t="s">
        <v>166</v>
      </c>
      <c r="C236" s="202" t="s">
        <v>172</v>
      </c>
      <c r="D236" s="166" t="s">
        <v>522</v>
      </c>
      <c r="E236" s="202" t="s">
        <v>1360</v>
      </c>
      <c r="F236" s="228">
        <v>530</v>
      </c>
      <c r="G236" s="223">
        <v>963396.07499999995</v>
      </c>
      <c r="H236" s="8">
        <v>465</v>
      </c>
      <c r="I236" s="8">
        <v>902240</v>
      </c>
      <c r="J236" s="51">
        <f t="shared" si="15"/>
        <v>0.87735849056603776</v>
      </c>
      <c r="K236" s="51">
        <f t="shared" si="16"/>
        <v>0.93652031953732018</v>
      </c>
      <c r="L236" s="55">
        <f t="shared" si="17"/>
        <v>0.26320754716981132</v>
      </c>
      <c r="M236" s="55">
        <f t="shared" si="18"/>
        <v>0.6555642236761241</v>
      </c>
      <c r="N236" s="52">
        <f t="shared" si="19"/>
        <v>0.91877177084593542</v>
      </c>
      <c r="O236" s="53"/>
      <c r="P236" s="53"/>
    </row>
    <row r="237" spans="1:16" x14ac:dyDescent="0.25">
      <c r="A237" s="159">
        <v>234</v>
      </c>
      <c r="B237" s="201" t="s">
        <v>166</v>
      </c>
      <c r="C237" s="202" t="s">
        <v>172</v>
      </c>
      <c r="D237" s="166" t="s">
        <v>521</v>
      </c>
      <c r="E237" s="202" t="s">
        <v>1242</v>
      </c>
      <c r="F237" s="228">
        <v>480</v>
      </c>
      <c r="G237" s="223">
        <v>825132.95</v>
      </c>
      <c r="H237" s="8">
        <v>503</v>
      </c>
      <c r="I237" s="8">
        <v>664320</v>
      </c>
      <c r="J237" s="51">
        <f t="shared" si="15"/>
        <v>1.0479166666666666</v>
      </c>
      <c r="K237" s="51">
        <f t="shared" si="16"/>
        <v>0.80510661948477524</v>
      </c>
      <c r="L237" s="55">
        <f t="shared" si="17"/>
        <v>0.3</v>
      </c>
      <c r="M237" s="55">
        <f t="shared" si="18"/>
        <v>0.56357463363934268</v>
      </c>
      <c r="N237" s="52">
        <f t="shared" si="19"/>
        <v>0.86357463363934261</v>
      </c>
      <c r="O237" s="53"/>
      <c r="P237" s="53"/>
    </row>
    <row r="238" spans="1:16" x14ac:dyDescent="0.25">
      <c r="A238" s="159">
        <v>235</v>
      </c>
      <c r="B238" s="229" t="s">
        <v>167</v>
      </c>
      <c r="C238" s="199" t="s">
        <v>172</v>
      </c>
      <c r="D238" s="166" t="s">
        <v>586</v>
      </c>
      <c r="E238" s="229" t="s">
        <v>587</v>
      </c>
      <c r="F238" s="228">
        <v>1518</v>
      </c>
      <c r="G238" s="223">
        <v>2634771.0499999998</v>
      </c>
      <c r="H238" s="8">
        <v>1349</v>
      </c>
      <c r="I238" s="8">
        <v>2220500</v>
      </c>
      <c r="J238" s="51">
        <f t="shared" si="15"/>
        <v>0.88866930171278002</v>
      </c>
      <c r="K238" s="51">
        <f t="shared" si="16"/>
        <v>0.84276772359404817</v>
      </c>
      <c r="L238" s="55">
        <f t="shared" si="17"/>
        <v>0.26660079051383401</v>
      </c>
      <c r="M238" s="55">
        <f t="shared" si="18"/>
        <v>0.58993740651583371</v>
      </c>
      <c r="N238" s="52">
        <f t="shared" si="19"/>
        <v>0.85653819702966771</v>
      </c>
      <c r="O238" s="53"/>
      <c r="P238" s="53"/>
    </row>
    <row r="239" spans="1:16" x14ac:dyDescent="0.25">
      <c r="A239" s="159">
        <v>236</v>
      </c>
      <c r="B239" s="229" t="s">
        <v>167</v>
      </c>
      <c r="C239" s="199" t="s">
        <v>172</v>
      </c>
      <c r="D239" s="166" t="s">
        <v>588</v>
      </c>
      <c r="E239" s="229" t="s">
        <v>589</v>
      </c>
      <c r="F239" s="228">
        <v>1243</v>
      </c>
      <c r="G239" s="223">
        <v>2516181.0249999999</v>
      </c>
      <c r="H239" s="8">
        <v>1199</v>
      </c>
      <c r="I239" s="8">
        <v>2442290</v>
      </c>
      <c r="J239" s="51">
        <f t="shared" si="15"/>
        <v>0.96460176991150437</v>
      </c>
      <c r="K239" s="51">
        <f t="shared" si="16"/>
        <v>0.97063366098629578</v>
      </c>
      <c r="L239" s="55">
        <f t="shared" si="17"/>
        <v>0.28938053097345129</v>
      </c>
      <c r="M239" s="55">
        <f t="shared" si="18"/>
        <v>0.67944356269040695</v>
      </c>
      <c r="N239" s="52">
        <f t="shared" si="19"/>
        <v>0.96882409366385824</v>
      </c>
      <c r="O239" s="53"/>
      <c r="P239" s="53"/>
    </row>
    <row r="240" spans="1:16" x14ac:dyDescent="0.25">
      <c r="A240" s="159">
        <v>237</v>
      </c>
      <c r="B240" s="229" t="s">
        <v>167</v>
      </c>
      <c r="C240" s="199" t="s">
        <v>172</v>
      </c>
      <c r="D240" s="166" t="s">
        <v>583</v>
      </c>
      <c r="E240" s="229" t="s">
        <v>1399</v>
      </c>
      <c r="F240" s="228">
        <v>1031</v>
      </c>
      <c r="G240" s="223">
        <v>1766736.875</v>
      </c>
      <c r="H240" s="8">
        <v>887</v>
      </c>
      <c r="I240" s="8">
        <v>1522235</v>
      </c>
      <c r="J240" s="51">
        <f t="shared" si="15"/>
        <v>0.86032977691561585</v>
      </c>
      <c r="K240" s="51">
        <f t="shared" si="16"/>
        <v>0.86160821203213978</v>
      </c>
      <c r="L240" s="55">
        <f t="shared" si="17"/>
        <v>0.25809893307468473</v>
      </c>
      <c r="M240" s="55">
        <f t="shared" si="18"/>
        <v>0.60312574842249778</v>
      </c>
      <c r="N240" s="52">
        <f t="shared" si="19"/>
        <v>0.86122468149718245</v>
      </c>
      <c r="O240" s="53"/>
      <c r="P240" s="53"/>
    </row>
    <row r="241" spans="1:16" x14ac:dyDescent="0.25">
      <c r="A241" s="159">
        <v>238</v>
      </c>
      <c r="B241" s="229" t="s">
        <v>167</v>
      </c>
      <c r="C241" s="229" t="s">
        <v>172</v>
      </c>
      <c r="D241" s="166" t="s">
        <v>582</v>
      </c>
      <c r="E241" s="229" t="s">
        <v>1172</v>
      </c>
      <c r="F241" s="228">
        <v>886</v>
      </c>
      <c r="G241" s="223">
        <v>1501747.675</v>
      </c>
      <c r="H241" s="8">
        <v>717</v>
      </c>
      <c r="I241" s="8">
        <v>1018590</v>
      </c>
      <c r="J241" s="51">
        <f t="shared" si="15"/>
        <v>0.80925507900677196</v>
      </c>
      <c r="K241" s="51">
        <f t="shared" si="16"/>
        <v>0.67826973662536216</v>
      </c>
      <c r="L241" s="55">
        <f t="shared" si="17"/>
        <v>0.24277652370203157</v>
      </c>
      <c r="M241" s="55">
        <f t="shared" si="18"/>
        <v>0.47478881563775349</v>
      </c>
      <c r="N241" s="52">
        <f t="shared" si="19"/>
        <v>0.71756533933978506</v>
      </c>
      <c r="O241" s="53"/>
      <c r="P241" s="53"/>
    </row>
    <row r="242" spans="1:16" x14ac:dyDescent="0.25">
      <c r="A242" s="159">
        <v>239</v>
      </c>
      <c r="B242" s="229" t="s">
        <v>167</v>
      </c>
      <c r="C242" s="229" t="s">
        <v>172</v>
      </c>
      <c r="D242" s="166" t="s">
        <v>585</v>
      </c>
      <c r="E242" s="229" t="s">
        <v>1408</v>
      </c>
      <c r="F242" s="228">
        <v>839</v>
      </c>
      <c r="G242" s="223">
        <v>1379583.5249999999</v>
      </c>
      <c r="H242" s="8">
        <v>806</v>
      </c>
      <c r="I242" s="8">
        <v>1188855</v>
      </c>
      <c r="J242" s="51">
        <f t="shared" si="15"/>
        <v>0.96066746126340885</v>
      </c>
      <c r="K242" s="51">
        <f t="shared" si="16"/>
        <v>0.86174920072345751</v>
      </c>
      <c r="L242" s="55">
        <f t="shared" si="17"/>
        <v>0.28820023837902264</v>
      </c>
      <c r="M242" s="55">
        <f t="shared" si="18"/>
        <v>0.60322444050642021</v>
      </c>
      <c r="N242" s="52">
        <f t="shared" si="19"/>
        <v>0.89142467888544286</v>
      </c>
      <c r="O242" s="53"/>
      <c r="P242" s="53"/>
    </row>
    <row r="243" spans="1:16" x14ac:dyDescent="0.25">
      <c r="A243" s="159">
        <v>240</v>
      </c>
      <c r="B243" s="201" t="s">
        <v>168</v>
      </c>
      <c r="C243" s="202" t="s">
        <v>172</v>
      </c>
      <c r="D243" s="166" t="s">
        <v>525</v>
      </c>
      <c r="E243" s="202" t="s">
        <v>1400</v>
      </c>
      <c r="F243" s="228">
        <v>941</v>
      </c>
      <c r="G243" s="223">
        <v>1725705.2</v>
      </c>
      <c r="H243" s="8">
        <v>535</v>
      </c>
      <c r="I243" s="8">
        <v>1064880</v>
      </c>
      <c r="J243" s="51">
        <f t="shared" si="15"/>
        <v>0.56854410201912864</v>
      </c>
      <c r="K243" s="51">
        <f t="shared" si="16"/>
        <v>0.61706947397504508</v>
      </c>
      <c r="L243" s="55">
        <f t="shared" si="17"/>
        <v>0.17056323060573858</v>
      </c>
      <c r="M243" s="55">
        <f t="shared" si="18"/>
        <v>0.43194863178253151</v>
      </c>
      <c r="N243" s="52">
        <f t="shared" si="19"/>
        <v>0.60251186238827015</v>
      </c>
      <c r="O243" s="53"/>
      <c r="P243" s="53"/>
    </row>
    <row r="244" spans="1:16" x14ac:dyDescent="0.25">
      <c r="A244" s="159">
        <v>241</v>
      </c>
      <c r="B244" s="201" t="s">
        <v>168</v>
      </c>
      <c r="C244" s="202" t="s">
        <v>172</v>
      </c>
      <c r="D244" s="166" t="s">
        <v>528</v>
      </c>
      <c r="E244" s="202" t="s">
        <v>529</v>
      </c>
      <c r="F244" s="228">
        <v>858</v>
      </c>
      <c r="G244" s="223">
        <v>1572641.7</v>
      </c>
      <c r="H244" s="8">
        <v>723</v>
      </c>
      <c r="I244" s="8">
        <v>1330440</v>
      </c>
      <c r="J244" s="51">
        <f t="shared" si="15"/>
        <v>0.84265734265734271</v>
      </c>
      <c r="K244" s="51">
        <f t="shared" si="16"/>
        <v>0.845990539358075</v>
      </c>
      <c r="L244" s="55">
        <f t="shared" si="17"/>
        <v>0.2527972027972028</v>
      </c>
      <c r="M244" s="55">
        <f t="shared" si="18"/>
        <v>0.59219337755065249</v>
      </c>
      <c r="N244" s="52">
        <f t="shared" si="19"/>
        <v>0.84499058034785524</v>
      </c>
      <c r="O244" s="53"/>
      <c r="P244" s="53"/>
    </row>
    <row r="245" spans="1:16" x14ac:dyDescent="0.25">
      <c r="A245" s="159">
        <v>242</v>
      </c>
      <c r="B245" s="201" t="s">
        <v>168</v>
      </c>
      <c r="C245" s="202" t="s">
        <v>172</v>
      </c>
      <c r="D245" s="166" t="s">
        <v>530</v>
      </c>
      <c r="E245" s="202" t="s">
        <v>468</v>
      </c>
      <c r="F245" s="228">
        <v>1141</v>
      </c>
      <c r="G245" s="223">
        <v>1943776.15</v>
      </c>
      <c r="H245" s="8">
        <v>810</v>
      </c>
      <c r="I245" s="8">
        <v>1672795</v>
      </c>
      <c r="J245" s="51">
        <f t="shared" si="15"/>
        <v>0.70990359333917619</v>
      </c>
      <c r="K245" s="51">
        <f t="shared" si="16"/>
        <v>0.86059035141469353</v>
      </c>
      <c r="L245" s="55">
        <f t="shared" si="17"/>
        <v>0.21297107800175286</v>
      </c>
      <c r="M245" s="55">
        <f t="shared" si="18"/>
        <v>0.60241324599028545</v>
      </c>
      <c r="N245" s="52">
        <f t="shared" si="19"/>
        <v>0.81538432399203831</v>
      </c>
      <c r="O245" s="53"/>
      <c r="P245" s="53"/>
    </row>
    <row r="246" spans="1:16" x14ac:dyDescent="0.25">
      <c r="A246" s="159">
        <v>243</v>
      </c>
      <c r="B246" s="201" t="s">
        <v>168</v>
      </c>
      <c r="C246" s="202" t="s">
        <v>172</v>
      </c>
      <c r="D246" s="166" t="s">
        <v>527</v>
      </c>
      <c r="E246" s="202" t="s">
        <v>1148</v>
      </c>
      <c r="F246" s="228">
        <v>1393</v>
      </c>
      <c r="G246" s="223">
        <v>2463823.3250000002</v>
      </c>
      <c r="H246" s="8">
        <v>1173</v>
      </c>
      <c r="I246" s="8">
        <v>2267845</v>
      </c>
      <c r="J246" s="51">
        <f t="shared" si="15"/>
        <v>0.84206748025843503</v>
      </c>
      <c r="K246" s="51">
        <f t="shared" si="16"/>
        <v>0.92045763873917374</v>
      </c>
      <c r="L246" s="55">
        <f t="shared" si="17"/>
        <v>0.25262024407753048</v>
      </c>
      <c r="M246" s="55">
        <f t="shared" si="18"/>
        <v>0.64432034711742159</v>
      </c>
      <c r="N246" s="52">
        <f t="shared" si="19"/>
        <v>0.89694059119495206</v>
      </c>
      <c r="O246" s="53"/>
      <c r="P246" s="53"/>
    </row>
    <row r="247" spans="1:16" x14ac:dyDescent="0.25">
      <c r="A247" s="159">
        <v>244</v>
      </c>
      <c r="B247" s="201" t="s">
        <v>168</v>
      </c>
      <c r="C247" s="202" t="s">
        <v>172</v>
      </c>
      <c r="D247" s="166" t="s">
        <v>524</v>
      </c>
      <c r="E247" s="202" t="s">
        <v>1439</v>
      </c>
      <c r="F247" s="228">
        <v>719</v>
      </c>
      <c r="G247" s="223">
        <v>1276374</v>
      </c>
      <c r="H247" s="8">
        <v>654</v>
      </c>
      <c r="I247" s="8">
        <v>1061755</v>
      </c>
      <c r="J247" s="51">
        <f t="shared" si="15"/>
        <v>0.90959666203059808</v>
      </c>
      <c r="K247" s="51">
        <f t="shared" si="16"/>
        <v>0.83185257612580643</v>
      </c>
      <c r="L247" s="55">
        <f t="shared" si="17"/>
        <v>0.27287899860917941</v>
      </c>
      <c r="M247" s="55">
        <f t="shared" si="18"/>
        <v>0.58229680328806444</v>
      </c>
      <c r="N247" s="52">
        <f t="shared" si="19"/>
        <v>0.85517580189724385</v>
      </c>
      <c r="O247" s="53"/>
      <c r="P247" s="53"/>
    </row>
    <row r="248" spans="1:16" x14ac:dyDescent="0.25">
      <c r="A248" s="159">
        <v>245</v>
      </c>
      <c r="B248" s="202" t="s">
        <v>169</v>
      </c>
      <c r="C248" s="202" t="s">
        <v>172</v>
      </c>
      <c r="D248" s="166" t="s">
        <v>593</v>
      </c>
      <c r="E248" s="202" t="s">
        <v>594</v>
      </c>
      <c r="F248" s="228">
        <v>1180</v>
      </c>
      <c r="G248" s="223">
        <v>2082074.325</v>
      </c>
      <c r="H248" s="8">
        <v>845</v>
      </c>
      <c r="I248" s="8">
        <v>1493695</v>
      </c>
      <c r="J248" s="51">
        <f t="shared" si="15"/>
        <v>0.71610169491525422</v>
      </c>
      <c r="K248" s="51">
        <f t="shared" si="16"/>
        <v>0.71740714635631464</v>
      </c>
      <c r="L248" s="55">
        <f t="shared" si="17"/>
        <v>0.21483050847457627</v>
      </c>
      <c r="M248" s="55">
        <f t="shared" si="18"/>
        <v>0.50218500244942021</v>
      </c>
      <c r="N248" s="52">
        <f t="shared" si="19"/>
        <v>0.71701551092399651</v>
      </c>
      <c r="O248" s="53"/>
      <c r="P248" s="53"/>
    </row>
    <row r="249" spans="1:16" x14ac:dyDescent="0.25">
      <c r="A249" s="159">
        <v>246</v>
      </c>
      <c r="B249" s="202" t="s">
        <v>169</v>
      </c>
      <c r="C249" s="202" t="s">
        <v>172</v>
      </c>
      <c r="D249" s="166" t="s">
        <v>597</v>
      </c>
      <c r="E249" s="202" t="s">
        <v>1204</v>
      </c>
      <c r="F249" s="228">
        <v>865</v>
      </c>
      <c r="G249" s="223">
        <v>1531541.7749999999</v>
      </c>
      <c r="H249" s="8">
        <v>1065</v>
      </c>
      <c r="I249" s="8">
        <v>1935240</v>
      </c>
      <c r="J249" s="51">
        <f t="shared" si="15"/>
        <v>1.23121387283237</v>
      </c>
      <c r="K249" s="51">
        <f t="shared" si="16"/>
        <v>1.2635894309836897</v>
      </c>
      <c r="L249" s="55">
        <f t="shared" si="17"/>
        <v>0.3</v>
      </c>
      <c r="M249" s="55">
        <f t="shared" si="18"/>
        <v>0.7</v>
      </c>
      <c r="N249" s="52">
        <f t="shared" si="19"/>
        <v>1</v>
      </c>
      <c r="O249" s="53"/>
      <c r="P249" s="53"/>
    </row>
    <row r="250" spans="1:16" x14ac:dyDescent="0.25">
      <c r="A250" s="159">
        <v>247</v>
      </c>
      <c r="B250" s="202" t="s">
        <v>169</v>
      </c>
      <c r="C250" s="202" t="s">
        <v>172</v>
      </c>
      <c r="D250" s="166" t="s">
        <v>591</v>
      </c>
      <c r="E250" s="202" t="s">
        <v>592</v>
      </c>
      <c r="F250" s="228">
        <v>1286</v>
      </c>
      <c r="G250" s="223">
        <v>2287128.9500000002</v>
      </c>
      <c r="H250" s="8">
        <v>1264</v>
      </c>
      <c r="I250" s="8">
        <v>2317150</v>
      </c>
      <c r="J250" s="51">
        <f t="shared" si="15"/>
        <v>0.98289269051321926</v>
      </c>
      <c r="K250" s="51">
        <f t="shared" si="16"/>
        <v>1.0131260854356288</v>
      </c>
      <c r="L250" s="55">
        <f t="shared" si="17"/>
        <v>0.29486780715396577</v>
      </c>
      <c r="M250" s="55">
        <f t="shared" si="18"/>
        <v>0.7</v>
      </c>
      <c r="N250" s="52">
        <f t="shared" si="19"/>
        <v>0.99486780715396572</v>
      </c>
      <c r="O250" s="53"/>
      <c r="P250" s="53"/>
    </row>
    <row r="251" spans="1:16" x14ac:dyDescent="0.25">
      <c r="A251" s="159">
        <v>248</v>
      </c>
      <c r="B251" s="202" t="s">
        <v>169</v>
      </c>
      <c r="C251" s="202" t="s">
        <v>172</v>
      </c>
      <c r="D251" s="166" t="s">
        <v>595</v>
      </c>
      <c r="E251" s="202" t="s">
        <v>596</v>
      </c>
      <c r="F251" s="228">
        <v>821</v>
      </c>
      <c r="G251" s="223">
        <v>1470650.4</v>
      </c>
      <c r="H251" s="8">
        <v>713</v>
      </c>
      <c r="I251" s="8">
        <v>1079030</v>
      </c>
      <c r="J251" s="51">
        <f t="shared" si="15"/>
        <v>0.86845310596833125</v>
      </c>
      <c r="K251" s="51">
        <f t="shared" si="16"/>
        <v>0.73370938463689273</v>
      </c>
      <c r="L251" s="55">
        <f t="shared" si="17"/>
        <v>0.26053593179049939</v>
      </c>
      <c r="M251" s="55">
        <f t="shared" si="18"/>
        <v>0.51359656924582486</v>
      </c>
      <c r="N251" s="52">
        <f t="shared" si="19"/>
        <v>0.77413250103632425</v>
      </c>
      <c r="O251" s="53"/>
      <c r="P251" s="53"/>
    </row>
    <row r="252" spans="1:16" x14ac:dyDescent="0.25">
      <c r="A252" s="159">
        <v>249</v>
      </c>
      <c r="B252" s="202" t="s">
        <v>169</v>
      </c>
      <c r="C252" s="202" t="s">
        <v>172</v>
      </c>
      <c r="D252" s="166" t="s">
        <v>590</v>
      </c>
      <c r="E252" s="202" t="s">
        <v>373</v>
      </c>
      <c r="F252" s="228">
        <v>414</v>
      </c>
      <c r="G252" s="223">
        <v>724978.15</v>
      </c>
      <c r="H252" s="8">
        <v>469</v>
      </c>
      <c r="I252" s="8">
        <v>617815</v>
      </c>
      <c r="J252" s="51">
        <f t="shared" si="15"/>
        <v>1.1328502415458936</v>
      </c>
      <c r="K252" s="51">
        <f t="shared" si="16"/>
        <v>0.85218430376143062</v>
      </c>
      <c r="L252" s="55">
        <f t="shared" si="17"/>
        <v>0.3</v>
      </c>
      <c r="M252" s="55">
        <f t="shared" si="18"/>
        <v>0.5965290126330014</v>
      </c>
      <c r="N252" s="52">
        <f t="shared" si="19"/>
        <v>0.89652901263300144</v>
      </c>
      <c r="O252" s="53"/>
      <c r="P252" s="53"/>
    </row>
    <row r="253" spans="1:16" x14ac:dyDescent="0.25">
      <c r="A253" s="159">
        <v>250</v>
      </c>
      <c r="B253" s="202" t="s">
        <v>170</v>
      </c>
      <c r="C253" s="202" t="s">
        <v>172</v>
      </c>
      <c r="D253" s="166" t="s">
        <v>604</v>
      </c>
      <c r="E253" s="202" t="s">
        <v>605</v>
      </c>
      <c r="F253" s="228">
        <v>687</v>
      </c>
      <c r="G253" s="223">
        <v>1230834.325</v>
      </c>
      <c r="H253" s="8">
        <v>741</v>
      </c>
      <c r="I253" s="8">
        <v>1056560</v>
      </c>
      <c r="J253" s="51">
        <f t="shared" si="15"/>
        <v>1.0786026200873362</v>
      </c>
      <c r="K253" s="51">
        <f t="shared" si="16"/>
        <v>0.85840959952104035</v>
      </c>
      <c r="L253" s="55">
        <f t="shared" si="17"/>
        <v>0.3</v>
      </c>
      <c r="M253" s="55">
        <f t="shared" si="18"/>
        <v>0.60088671966472817</v>
      </c>
      <c r="N253" s="52">
        <f t="shared" si="19"/>
        <v>0.90088671966472811</v>
      </c>
      <c r="O253" s="53"/>
      <c r="P253" s="53"/>
    </row>
    <row r="254" spans="1:16" x14ac:dyDescent="0.25">
      <c r="A254" s="159">
        <v>251</v>
      </c>
      <c r="B254" s="199" t="s">
        <v>170</v>
      </c>
      <c r="C254" s="199" t="s">
        <v>172</v>
      </c>
      <c r="D254" s="166" t="s">
        <v>602</v>
      </c>
      <c r="E254" s="199" t="s">
        <v>1396</v>
      </c>
      <c r="F254" s="228">
        <v>721</v>
      </c>
      <c r="G254" s="223">
        <v>1278576.675</v>
      </c>
      <c r="H254" s="8">
        <v>793</v>
      </c>
      <c r="I254" s="8">
        <v>1116890</v>
      </c>
      <c r="J254" s="51">
        <f t="shared" si="15"/>
        <v>1.0998613037447988</v>
      </c>
      <c r="K254" s="51">
        <f t="shared" si="16"/>
        <v>0.87354166694774094</v>
      </c>
      <c r="L254" s="55">
        <f t="shared" si="17"/>
        <v>0.3</v>
      </c>
      <c r="M254" s="55">
        <f t="shared" si="18"/>
        <v>0.61147916686341863</v>
      </c>
      <c r="N254" s="52">
        <f t="shared" si="19"/>
        <v>0.91147916686341857</v>
      </c>
      <c r="O254" s="53"/>
      <c r="P254" s="53"/>
    </row>
    <row r="255" spans="1:16" x14ac:dyDescent="0.25">
      <c r="A255" s="159">
        <v>252</v>
      </c>
      <c r="B255" s="199" t="s">
        <v>170</v>
      </c>
      <c r="C255" s="199" t="s">
        <v>172</v>
      </c>
      <c r="D255" s="166" t="s">
        <v>600</v>
      </c>
      <c r="E255" s="199" t="s">
        <v>601</v>
      </c>
      <c r="F255" s="228">
        <v>908</v>
      </c>
      <c r="G255" s="223">
        <v>1614498.15</v>
      </c>
      <c r="H255" s="8">
        <v>852</v>
      </c>
      <c r="I255" s="8">
        <v>1509445</v>
      </c>
      <c r="J255" s="51">
        <f t="shared" si="15"/>
        <v>0.93832599118942728</v>
      </c>
      <c r="K255" s="51">
        <f t="shared" si="16"/>
        <v>0.93493139028991767</v>
      </c>
      <c r="L255" s="55">
        <f t="shared" si="17"/>
        <v>0.28149779735682817</v>
      </c>
      <c r="M255" s="55">
        <f t="shared" si="18"/>
        <v>0.65445197320294235</v>
      </c>
      <c r="N255" s="52">
        <f t="shared" si="19"/>
        <v>0.93594977055977058</v>
      </c>
      <c r="O255" s="53"/>
      <c r="P255" s="53"/>
    </row>
    <row r="256" spans="1:16" x14ac:dyDescent="0.25">
      <c r="A256" s="159">
        <v>253</v>
      </c>
      <c r="B256" s="199" t="s">
        <v>170</v>
      </c>
      <c r="C256" s="199" t="s">
        <v>172</v>
      </c>
      <c r="D256" s="166" t="s">
        <v>606</v>
      </c>
      <c r="E256" s="199" t="s">
        <v>1397</v>
      </c>
      <c r="F256" s="228">
        <v>361</v>
      </c>
      <c r="G256" s="223">
        <v>641166.77500000002</v>
      </c>
      <c r="H256" s="8">
        <v>384</v>
      </c>
      <c r="I256" s="8">
        <v>572025</v>
      </c>
      <c r="J256" s="51">
        <f t="shared" si="15"/>
        <v>1.0637119113573408</v>
      </c>
      <c r="K256" s="51">
        <f t="shared" si="16"/>
        <v>0.89216257345836425</v>
      </c>
      <c r="L256" s="55">
        <f t="shared" si="17"/>
        <v>0.3</v>
      </c>
      <c r="M256" s="55">
        <f t="shared" si="18"/>
        <v>0.62451380142085489</v>
      </c>
      <c r="N256" s="52">
        <f t="shared" si="19"/>
        <v>0.92451380142085493</v>
      </c>
      <c r="O256" s="53"/>
      <c r="P256" s="53"/>
    </row>
    <row r="257" spans="1:16" x14ac:dyDescent="0.25">
      <c r="A257" s="159">
        <v>254</v>
      </c>
      <c r="B257" s="199" t="s">
        <v>170</v>
      </c>
      <c r="C257" s="199" t="s">
        <v>172</v>
      </c>
      <c r="D257" s="166" t="s">
        <v>608</v>
      </c>
      <c r="E257" s="199" t="s">
        <v>1205</v>
      </c>
      <c r="F257" s="228">
        <v>1169</v>
      </c>
      <c r="G257" s="223">
        <v>2047223.15</v>
      </c>
      <c r="H257" s="8">
        <v>892</v>
      </c>
      <c r="I257" s="8">
        <v>2038250</v>
      </c>
      <c r="J257" s="51">
        <f t="shared" si="15"/>
        <v>0.76304533789563733</v>
      </c>
      <c r="K257" s="51">
        <f t="shared" si="16"/>
        <v>0.99561691650468098</v>
      </c>
      <c r="L257" s="55">
        <f t="shared" si="17"/>
        <v>0.22891360136869118</v>
      </c>
      <c r="M257" s="55">
        <f t="shared" si="18"/>
        <v>0.6969318415532767</v>
      </c>
      <c r="N257" s="52">
        <f t="shared" si="19"/>
        <v>0.92584544292196791</v>
      </c>
      <c r="O257" s="53"/>
      <c r="P257" s="53"/>
    </row>
    <row r="258" spans="1:16" x14ac:dyDescent="0.25">
      <c r="A258" s="159">
        <v>255</v>
      </c>
      <c r="B258" s="199" t="s">
        <v>170</v>
      </c>
      <c r="C258" s="199" t="s">
        <v>172</v>
      </c>
      <c r="D258" s="166" t="s">
        <v>598</v>
      </c>
      <c r="E258" s="199" t="s">
        <v>1398</v>
      </c>
      <c r="F258" s="228">
        <v>687</v>
      </c>
      <c r="G258" s="223">
        <v>1230834.325</v>
      </c>
      <c r="H258" s="8">
        <v>691</v>
      </c>
      <c r="I258" s="8">
        <v>1068965</v>
      </c>
      <c r="J258" s="51">
        <f t="shared" si="15"/>
        <v>1.0058224163027656</v>
      </c>
      <c r="K258" s="51">
        <f t="shared" si="16"/>
        <v>0.86848812897706607</v>
      </c>
      <c r="L258" s="55">
        <f t="shared" si="17"/>
        <v>0.3</v>
      </c>
      <c r="M258" s="55">
        <f t="shared" si="18"/>
        <v>0.60794169028394618</v>
      </c>
      <c r="N258" s="52">
        <f t="shared" si="19"/>
        <v>0.90794169028394611</v>
      </c>
      <c r="O258" s="53"/>
      <c r="P258" s="53"/>
    </row>
    <row r="259" spans="1:16" x14ac:dyDescent="0.25">
      <c r="A259" s="159">
        <v>256</v>
      </c>
      <c r="B259" s="199" t="s">
        <v>165</v>
      </c>
      <c r="C259" s="199" t="s">
        <v>172</v>
      </c>
      <c r="D259" s="166" t="s">
        <v>613</v>
      </c>
      <c r="E259" s="199" t="s">
        <v>1440</v>
      </c>
      <c r="F259" s="228">
        <v>1651</v>
      </c>
      <c r="G259" s="223">
        <v>2928638.85</v>
      </c>
      <c r="H259" s="8">
        <v>1517</v>
      </c>
      <c r="I259" s="8">
        <v>2994365</v>
      </c>
      <c r="J259" s="51">
        <f t="shared" si="15"/>
        <v>0.91883706844336765</v>
      </c>
      <c r="K259" s="51">
        <f t="shared" si="16"/>
        <v>1.0224425589382589</v>
      </c>
      <c r="L259" s="55">
        <f t="shared" si="17"/>
        <v>0.27565112053301027</v>
      </c>
      <c r="M259" s="55">
        <f t="shared" si="18"/>
        <v>0.7</v>
      </c>
      <c r="N259" s="52">
        <f t="shared" si="19"/>
        <v>0.97565112053301029</v>
      </c>
      <c r="O259" s="53"/>
      <c r="P259" s="53"/>
    </row>
    <row r="260" spans="1:16" x14ac:dyDescent="0.25">
      <c r="A260" s="159">
        <v>257</v>
      </c>
      <c r="B260" s="199" t="s">
        <v>165</v>
      </c>
      <c r="C260" s="199" t="s">
        <v>172</v>
      </c>
      <c r="D260" s="166" t="s">
        <v>617</v>
      </c>
      <c r="E260" s="199" t="s">
        <v>618</v>
      </c>
      <c r="F260" s="228">
        <v>772</v>
      </c>
      <c r="G260" s="223">
        <v>1373413.05</v>
      </c>
      <c r="H260" s="8">
        <v>706</v>
      </c>
      <c r="I260" s="8">
        <v>1082090</v>
      </c>
      <c r="J260" s="51">
        <f t="shared" ref="J260:J323" si="20">IFERROR(H260/F260,0)</f>
        <v>0.91450777202072542</v>
      </c>
      <c r="K260" s="51">
        <f t="shared" ref="K260:K323" si="21">IFERROR(I260/G260,0)</f>
        <v>0.78788387805110771</v>
      </c>
      <c r="L260" s="55">
        <f t="shared" si="17"/>
        <v>0.27435233160621764</v>
      </c>
      <c r="M260" s="55">
        <f t="shared" si="18"/>
        <v>0.5515187146357754</v>
      </c>
      <c r="N260" s="52">
        <f t="shared" si="19"/>
        <v>0.82587104624199303</v>
      </c>
      <c r="O260" s="53"/>
      <c r="P260" s="53"/>
    </row>
    <row r="261" spans="1:16" x14ac:dyDescent="0.25">
      <c r="A261" s="159">
        <v>258</v>
      </c>
      <c r="B261" s="199" t="s">
        <v>165</v>
      </c>
      <c r="C261" s="199" t="s">
        <v>172</v>
      </c>
      <c r="D261" s="166" t="s">
        <v>615</v>
      </c>
      <c r="E261" s="199" t="s">
        <v>616</v>
      </c>
      <c r="F261" s="228">
        <v>1062</v>
      </c>
      <c r="G261" s="223">
        <v>1883605.4</v>
      </c>
      <c r="H261" s="8">
        <v>858</v>
      </c>
      <c r="I261" s="8">
        <v>1551800</v>
      </c>
      <c r="J261" s="51">
        <f t="shared" si="20"/>
        <v>0.80790960451977401</v>
      </c>
      <c r="K261" s="51">
        <f t="shared" si="21"/>
        <v>0.82384558889032711</v>
      </c>
      <c r="L261" s="55">
        <f t="shared" ref="L261:L324" si="22">IF((J261*0.3)&gt;30%,30%,(J261*0.3))</f>
        <v>0.24237288135593218</v>
      </c>
      <c r="M261" s="55">
        <f t="shared" ref="M261:M324" si="23">IF((K261*0.7)&gt;70%,70%,(K261*0.7))</f>
        <v>0.57669191222322891</v>
      </c>
      <c r="N261" s="52">
        <f t="shared" ref="N261:N324" si="24">L261+M261</f>
        <v>0.81906479357916107</v>
      </c>
      <c r="O261" s="53"/>
      <c r="P261" s="53"/>
    </row>
    <row r="262" spans="1:16" x14ac:dyDescent="0.25">
      <c r="A262" s="159">
        <v>259</v>
      </c>
      <c r="B262" s="199" t="s">
        <v>165</v>
      </c>
      <c r="C262" s="199" t="s">
        <v>172</v>
      </c>
      <c r="D262" s="166" t="s">
        <v>611</v>
      </c>
      <c r="E262" s="199" t="s">
        <v>612</v>
      </c>
      <c r="F262" s="228">
        <v>852</v>
      </c>
      <c r="G262" s="223">
        <v>1519290.6</v>
      </c>
      <c r="H262" s="8">
        <v>964</v>
      </c>
      <c r="I262" s="8">
        <v>1679405</v>
      </c>
      <c r="J262" s="51">
        <f t="shared" si="20"/>
        <v>1.1314553990610328</v>
      </c>
      <c r="K262" s="51">
        <f t="shared" si="21"/>
        <v>1.1053876065579553</v>
      </c>
      <c r="L262" s="55">
        <f t="shared" si="22"/>
        <v>0.3</v>
      </c>
      <c r="M262" s="55">
        <f t="shared" si="23"/>
        <v>0.7</v>
      </c>
      <c r="N262" s="52">
        <f t="shared" si="24"/>
        <v>1</v>
      </c>
      <c r="O262" s="53"/>
      <c r="P262" s="53"/>
    </row>
    <row r="263" spans="1:16" x14ac:dyDescent="0.25">
      <c r="A263" s="159">
        <v>260</v>
      </c>
      <c r="B263" s="199" t="s">
        <v>165</v>
      </c>
      <c r="C263" s="199" t="s">
        <v>172</v>
      </c>
      <c r="D263" s="166" t="s">
        <v>609</v>
      </c>
      <c r="E263" s="199" t="s">
        <v>1046</v>
      </c>
      <c r="F263" s="228">
        <v>1564</v>
      </c>
      <c r="G263" s="223">
        <v>2767695.125</v>
      </c>
      <c r="H263" s="8">
        <v>1202</v>
      </c>
      <c r="I263" s="8">
        <v>2282750</v>
      </c>
      <c r="J263" s="51">
        <f t="shared" si="20"/>
        <v>0.76854219948849101</v>
      </c>
      <c r="K263" s="51">
        <f t="shared" si="21"/>
        <v>0.82478376298762313</v>
      </c>
      <c r="L263" s="55">
        <f t="shared" si="22"/>
        <v>0.23056265984654728</v>
      </c>
      <c r="M263" s="55">
        <f t="shared" si="23"/>
        <v>0.57734863409133619</v>
      </c>
      <c r="N263" s="52">
        <f t="shared" si="24"/>
        <v>0.80791129393788341</v>
      </c>
      <c r="O263" s="53"/>
      <c r="P263" s="53"/>
    </row>
    <row r="264" spans="1:16" x14ac:dyDescent="0.25">
      <c r="A264" s="159">
        <v>261</v>
      </c>
      <c r="B264" s="199" t="s">
        <v>165</v>
      </c>
      <c r="C264" s="199" t="s">
        <v>172</v>
      </c>
      <c r="D264" s="166" t="s">
        <v>1047</v>
      </c>
      <c r="E264" s="199" t="s">
        <v>1152</v>
      </c>
      <c r="F264" s="228">
        <v>772</v>
      </c>
      <c r="G264" s="223">
        <v>1373413.05</v>
      </c>
      <c r="H264" s="8">
        <v>704</v>
      </c>
      <c r="I264" s="8">
        <v>1097810</v>
      </c>
      <c r="J264" s="51">
        <f t="shared" si="20"/>
        <v>0.91191709844559588</v>
      </c>
      <c r="K264" s="51">
        <f t="shared" si="21"/>
        <v>0.79932981560063088</v>
      </c>
      <c r="L264" s="55">
        <f t="shared" si="22"/>
        <v>0.27357512953367874</v>
      </c>
      <c r="M264" s="55">
        <f t="shared" si="23"/>
        <v>0.55953087092044163</v>
      </c>
      <c r="N264" s="52">
        <f t="shared" si="24"/>
        <v>0.83310600045412042</v>
      </c>
      <c r="O264" s="53"/>
      <c r="P264" s="53"/>
    </row>
    <row r="265" spans="1:16" x14ac:dyDescent="0.25">
      <c r="A265" s="159">
        <v>262</v>
      </c>
      <c r="B265" s="199" t="s">
        <v>165</v>
      </c>
      <c r="C265" s="199" t="s">
        <v>172</v>
      </c>
      <c r="D265" s="166" t="s">
        <v>610</v>
      </c>
      <c r="E265" s="199" t="s">
        <v>1243</v>
      </c>
      <c r="F265" s="228">
        <v>721</v>
      </c>
      <c r="G265" s="223">
        <v>1282346.675</v>
      </c>
      <c r="H265" s="8">
        <v>631</v>
      </c>
      <c r="I265" s="8">
        <v>1010380</v>
      </c>
      <c r="J265" s="51">
        <f t="shared" si="20"/>
        <v>0.87517337031900144</v>
      </c>
      <c r="K265" s="51">
        <f t="shared" si="21"/>
        <v>0.78791485929497185</v>
      </c>
      <c r="L265" s="55">
        <f t="shared" si="22"/>
        <v>0.26255201109570042</v>
      </c>
      <c r="M265" s="55">
        <f t="shared" si="23"/>
        <v>0.5515404015064802</v>
      </c>
      <c r="N265" s="52">
        <f t="shared" si="24"/>
        <v>0.81409241260218068</v>
      </c>
      <c r="O265" s="53"/>
      <c r="P265" s="53"/>
    </row>
    <row r="266" spans="1:16" x14ac:dyDescent="0.25">
      <c r="A266" s="159">
        <v>263</v>
      </c>
      <c r="B266" s="199" t="s">
        <v>165</v>
      </c>
      <c r="C266" s="199" t="s">
        <v>172</v>
      </c>
      <c r="D266" s="166" t="s">
        <v>619</v>
      </c>
      <c r="E266" s="199" t="s">
        <v>1106</v>
      </c>
      <c r="F266" s="228">
        <v>1068</v>
      </c>
      <c r="G266" s="223">
        <v>1865913.45</v>
      </c>
      <c r="H266" s="8">
        <v>649</v>
      </c>
      <c r="I266" s="8">
        <v>1407040</v>
      </c>
      <c r="J266" s="51">
        <f t="shared" si="20"/>
        <v>0.60767790262172283</v>
      </c>
      <c r="K266" s="51">
        <f t="shared" si="21"/>
        <v>0.75407570485115483</v>
      </c>
      <c r="L266" s="55">
        <f t="shared" si="22"/>
        <v>0.18230337078651684</v>
      </c>
      <c r="M266" s="55">
        <f t="shared" si="23"/>
        <v>0.52785299339580838</v>
      </c>
      <c r="N266" s="52">
        <f t="shared" si="24"/>
        <v>0.71015636418232519</v>
      </c>
      <c r="O266" s="53"/>
      <c r="P266" s="53"/>
    </row>
    <row r="267" spans="1:16" x14ac:dyDescent="0.25">
      <c r="A267" s="159">
        <v>264</v>
      </c>
      <c r="B267" s="199" t="s">
        <v>160</v>
      </c>
      <c r="C267" s="199" t="s">
        <v>172</v>
      </c>
      <c r="D267" s="166" t="s">
        <v>532</v>
      </c>
      <c r="E267" s="199" t="s">
        <v>533</v>
      </c>
      <c r="F267" s="228">
        <v>1062</v>
      </c>
      <c r="G267" s="223">
        <v>1883605.4</v>
      </c>
      <c r="H267" s="8">
        <v>1174</v>
      </c>
      <c r="I267" s="8">
        <v>1819370</v>
      </c>
      <c r="J267" s="51">
        <f t="shared" si="20"/>
        <v>1.1054613935969868</v>
      </c>
      <c r="K267" s="51">
        <f t="shared" si="21"/>
        <v>0.9658976343983724</v>
      </c>
      <c r="L267" s="55">
        <f t="shared" si="22"/>
        <v>0.3</v>
      </c>
      <c r="M267" s="55">
        <f t="shared" si="23"/>
        <v>0.67612834407886069</v>
      </c>
      <c r="N267" s="52">
        <f t="shared" si="24"/>
        <v>0.97612834407886062</v>
      </c>
      <c r="O267" s="53"/>
      <c r="P267" s="53"/>
    </row>
    <row r="268" spans="1:16" x14ac:dyDescent="0.25">
      <c r="A268" s="159">
        <v>265</v>
      </c>
      <c r="B268" s="199" t="s">
        <v>160</v>
      </c>
      <c r="C268" s="199" t="s">
        <v>172</v>
      </c>
      <c r="D268" s="166" t="s">
        <v>531</v>
      </c>
      <c r="E268" s="199" t="s">
        <v>1037</v>
      </c>
      <c r="F268" s="228">
        <v>949</v>
      </c>
      <c r="G268" s="223">
        <v>1696013.35</v>
      </c>
      <c r="H268" s="8">
        <v>971</v>
      </c>
      <c r="I268" s="8">
        <v>1591425</v>
      </c>
      <c r="J268" s="51">
        <f t="shared" si="20"/>
        <v>1.0231822971548998</v>
      </c>
      <c r="K268" s="51">
        <f t="shared" si="21"/>
        <v>0.93833282621271819</v>
      </c>
      <c r="L268" s="55">
        <f t="shared" si="22"/>
        <v>0.3</v>
      </c>
      <c r="M268" s="55">
        <f t="shared" si="23"/>
        <v>0.65683297834890264</v>
      </c>
      <c r="N268" s="52">
        <f t="shared" si="24"/>
        <v>0.95683297834890269</v>
      </c>
      <c r="O268" s="53"/>
      <c r="P268" s="53"/>
    </row>
    <row r="269" spans="1:16" x14ac:dyDescent="0.25">
      <c r="A269" s="159">
        <v>266</v>
      </c>
      <c r="B269" s="199" t="s">
        <v>161</v>
      </c>
      <c r="C269" s="199" t="s">
        <v>172</v>
      </c>
      <c r="D269" s="166" t="s">
        <v>542</v>
      </c>
      <c r="E269" s="199" t="s">
        <v>543</v>
      </c>
      <c r="F269" s="228">
        <v>1334</v>
      </c>
      <c r="G269" s="223">
        <v>2357893.4500000002</v>
      </c>
      <c r="H269" s="8">
        <v>1078</v>
      </c>
      <c r="I269" s="8">
        <v>1650760</v>
      </c>
      <c r="J269" s="51">
        <f t="shared" si="20"/>
        <v>0.80809595202398798</v>
      </c>
      <c r="K269" s="51">
        <f t="shared" si="21"/>
        <v>0.70009948922840426</v>
      </c>
      <c r="L269" s="55">
        <f t="shared" si="22"/>
        <v>0.24242878560719638</v>
      </c>
      <c r="M269" s="55">
        <f t="shared" si="23"/>
        <v>0.49006964245988294</v>
      </c>
      <c r="N269" s="52">
        <f t="shared" si="24"/>
        <v>0.73249842806707932</v>
      </c>
      <c r="O269" s="53"/>
      <c r="P269" s="53"/>
    </row>
    <row r="270" spans="1:16" x14ac:dyDescent="0.25">
      <c r="A270" s="159">
        <v>267</v>
      </c>
      <c r="B270" s="199" t="s">
        <v>161</v>
      </c>
      <c r="C270" s="199" t="s">
        <v>172</v>
      </c>
      <c r="D270" s="166" t="s">
        <v>548</v>
      </c>
      <c r="E270" s="199" t="s">
        <v>1147</v>
      </c>
      <c r="F270" s="228">
        <v>1132</v>
      </c>
      <c r="G270" s="223">
        <v>2002099.825</v>
      </c>
      <c r="H270" s="8">
        <v>1077</v>
      </c>
      <c r="I270" s="8">
        <v>1702825</v>
      </c>
      <c r="J270" s="51">
        <f t="shared" si="20"/>
        <v>0.95141342756183744</v>
      </c>
      <c r="K270" s="51">
        <f t="shared" si="21"/>
        <v>0.85051952891509797</v>
      </c>
      <c r="L270" s="55">
        <f t="shared" si="22"/>
        <v>0.28542402826855123</v>
      </c>
      <c r="M270" s="55">
        <f t="shared" si="23"/>
        <v>0.59536367024056858</v>
      </c>
      <c r="N270" s="52">
        <f t="shared" si="24"/>
        <v>0.88078769850911987</v>
      </c>
      <c r="O270" s="53"/>
      <c r="P270" s="53"/>
    </row>
    <row r="271" spans="1:16" x14ac:dyDescent="0.25">
      <c r="A271" s="159">
        <v>268</v>
      </c>
      <c r="B271" s="199" t="s">
        <v>161</v>
      </c>
      <c r="C271" s="199" t="s">
        <v>172</v>
      </c>
      <c r="D271" s="166" t="s">
        <v>549</v>
      </c>
      <c r="E271" s="199" t="s">
        <v>550</v>
      </c>
      <c r="F271" s="228">
        <v>976</v>
      </c>
      <c r="G271" s="223">
        <v>1733383.55</v>
      </c>
      <c r="H271" s="8">
        <v>903</v>
      </c>
      <c r="I271" s="8">
        <v>1525780</v>
      </c>
      <c r="J271" s="51">
        <f t="shared" si="20"/>
        <v>0.92520491803278693</v>
      </c>
      <c r="K271" s="51">
        <f t="shared" si="21"/>
        <v>0.88023219096546745</v>
      </c>
      <c r="L271" s="55">
        <f t="shared" si="22"/>
        <v>0.27756147540983606</v>
      </c>
      <c r="M271" s="55">
        <f t="shared" si="23"/>
        <v>0.61616253367582718</v>
      </c>
      <c r="N271" s="52">
        <f t="shared" si="24"/>
        <v>0.8937240090856633</v>
      </c>
      <c r="O271" s="53"/>
      <c r="P271" s="53"/>
    </row>
    <row r="272" spans="1:16" x14ac:dyDescent="0.25">
      <c r="A272" s="159">
        <v>269</v>
      </c>
      <c r="B272" s="199" t="s">
        <v>161</v>
      </c>
      <c r="C272" s="199" t="s">
        <v>172</v>
      </c>
      <c r="D272" s="166" t="s">
        <v>540</v>
      </c>
      <c r="E272" s="199" t="s">
        <v>541</v>
      </c>
      <c r="F272" s="228">
        <v>1230</v>
      </c>
      <c r="G272" s="223">
        <v>2173540.7000000002</v>
      </c>
      <c r="H272" s="8">
        <v>934</v>
      </c>
      <c r="I272" s="8">
        <v>2142680</v>
      </c>
      <c r="J272" s="51">
        <f t="shared" si="20"/>
        <v>0.759349593495935</v>
      </c>
      <c r="K272" s="51">
        <f t="shared" si="21"/>
        <v>0.98580164613434651</v>
      </c>
      <c r="L272" s="55">
        <f t="shared" si="22"/>
        <v>0.2278048780487805</v>
      </c>
      <c r="M272" s="55">
        <f t="shared" si="23"/>
        <v>0.69006115229404252</v>
      </c>
      <c r="N272" s="52">
        <f t="shared" si="24"/>
        <v>0.91786603034282299</v>
      </c>
      <c r="O272" s="53"/>
      <c r="P272" s="53"/>
    </row>
    <row r="273" spans="1:16" x14ac:dyDescent="0.25">
      <c r="A273" s="159">
        <v>270</v>
      </c>
      <c r="B273" s="199" t="s">
        <v>161</v>
      </c>
      <c r="C273" s="199" t="s">
        <v>172</v>
      </c>
      <c r="D273" s="166" t="s">
        <v>536</v>
      </c>
      <c r="E273" s="199" t="s">
        <v>537</v>
      </c>
      <c r="F273" s="228">
        <v>1406</v>
      </c>
      <c r="G273" s="223">
        <v>2490721</v>
      </c>
      <c r="H273" s="8">
        <v>710</v>
      </c>
      <c r="I273" s="8">
        <v>2082720</v>
      </c>
      <c r="J273" s="51">
        <f t="shared" si="20"/>
        <v>0.50497866287339976</v>
      </c>
      <c r="K273" s="51">
        <f t="shared" si="21"/>
        <v>0.83619160877512977</v>
      </c>
      <c r="L273" s="55">
        <f t="shared" si="22"/>
        <v>0.15149359886201993</v>
      </c>
      <c r="M273" s="55">
        <f t="shared" si="23"/>
        <v>0.58533412614259084</v>
      </c>
      <c r="N273" s="52">
        <f t="shared" si="24"/>
        <v>0.7368277250046108</v>
      </c>
      <c r="O273" s="53"/>
      <c r="P273" s="53"/>
    </row>
    <row r="274" spans="1:16" x14ac:dyDescent="0.25">
      <c r="A274" s="159">
        <v>271</v>
      </c>
      <c r="B274" s="199" t="s">
        <v>161</v>
      </c>
      <c r="C274" s="199" t="s">
        <v>172</v>
      </c>
      <c r="D274" s="166" t="s">
        <v>546</v>
      </c>
      <c r="E274" s="199" t="s">
        <v>547</v>
      </c>
      <c r="F274" s="228">
        <v>2905</v>
      </c>
      <c r="G274" s="223">
        <v>5154935.7249999996</v>
      </c>
      <c r="H274" s="8">
        <v>1969</v>
      </c>
      <c r="I274" s="8">
        <v>4060690</v>
      </c>
      <c r="J274" s="51">
        <f t="shared" si="20"/>
        <v>0.67779690189328745</v>
      </c>
      <c r="K274" s="51">
        <f t="shared" si="21"/>
        <v>0.78772854146498605</v>
      </c>
      <c r="L274" s="55">
        <f t="shared" si="22"/>
        <v>0.20333907056798622</v>
      </c>
      <c r="M274" s="55">
        <f t="shared" si="23"/>
        <v>0.55140997902549016</v>
      </c>
      <c r="N274" s="52">
        <f t="shared" si="24"/>
        <v>0.75474904959347633</v>
      </c>
      <c r="O274" s="53"/>
      <c r="P274" s="53"/>
    </row>
    <row r="275" spans="1:16" x14ac:dyDescent="0.25">
      <c r="A275" s="159">
        <v>272</v>
      </c>
      <c r="B275" s="199" t="s">
        <v>161</v>
      </c>
      <c r="C275" s="199" t="s">
        <v>172</v>
      </c>
      <c r="D275" s="166" t="s">
        <v>534</v>
      </c>
      <c r="E275" s="199" t="s">
        <v>535</v>
      </c>
      <c r="F275" s="228">
        <v>794</v>
      </c>
      <c r="G275" s="223">
        <v>1405214.2250000001</v>
      </c>
      <c r="H275" s="8">
        <v>591</v>
      </c>
      <c r="I275" s="8">
        <v>1241165</v>
      </c>
      <c r="J275" s="51">
        <f t="shared" si="20"/>
        <v>0.74433249370277077</v>
      </c>
      <c r="K275" s="51">
        <f t="shared" si="21"/>
        <v>0.88325678598933899</v>
      </c>
      <c r="L275" s="55">
        <f t="shared" si="22"/>
        <v>0.22329974811083123</v>
      </c>
      <c r="M275" s="55">
        <f t="shared" si="23"/>
        <v>0.61827975019253723</v>
      </c>
      <c r="N275" s="52">
        <f t="shared" si="24"/>
        <v>0.84157949830336842</v>
      </c>
      <c r="O275" s="53"/>
      <c r="P275" s="53"/>
    </row>
    <row r="276" spans="1:16" x14ac:dyDescent="0.25">
      <c r="A276" s="159">
        <v>273</v>
      </c>
      <c r="B276" s="199" t="s">
        <v>161</v>
      </c>
      <c r="C276" s="199" t="s">
        <v>172</v>
      </c>
      <c r="D276" s="166" t="s">
        <v>544</v>
      </c>
      <c r="E276" s="199" t="s">
        <v>1332</v>
      </c>
      <c r="F276" s="228">
        <v>763</v>
      </c>
      <c r="G276" s="223">
        <v>1357164.0249999999</v>
      </c>
      <c r="H276" s="8">
        <v>522</v>
      </c>
      <c r="I276" s="8">
        <v>835640</v>
      </c>
      <c r="J276" s="51">
        <f t="shared" si="20"/>
        <v>0.68414154652686765</v>
      </c>
      <c r="K276" s="51">
        <f t="shared" si="21"/>
        <v>0.61572513315035748</v>
      </c>
      <c r="L276" s="55">
        <f t="shared" si="22"/>
        <v>0.20524246395806028</v>
      </c>
      <c r="M276" s="55">
        <f t="shared" si="23"/>
        <v>0.43100759320525023</v>
      </c>
      <c r="N276" s="52">
        <f t="shared" si="24"/>
        <v>0.63625005716331051</v>
      </c>
      <c r="O276" s="53"/>
      <c r="P276" s="53"/>
    </row>
    <row r="277" spans="1:16" x14ac:dyDescent="0.25">
      <c r="A277" s="159">
        <v>274</v>
      </c>
      <c r="B277" s="199" t="s">
        <v>161</v>
      </c>
      <c r="C277" s="199" t="s">
        <v>172</v>
      </c>
      <c r="D277" s="166" t="s">
        <v>545</v>
      </c>
      <c r="E277" s="199" t="s">
        <v>1333</v>
      </c>
      <c r="F277" s="228">
        <v>816</v>
      </c>
      <c r="G277" s="223">
        <v>1458460.4</v>
      </c>
      <c r="H277" s="8">
        <v>670</v>
      </c>
      <c r="I277" s="8">
        <v>1524450</v>
      </c>
      <c r="J277" s="51">
        <f t="shared" si="20"/>
        <v>0.82107843137254899</v>
      </c>
      <c r="K277" s="51">
        <f t="shared" si="21"/>
        <v>1.0452460690739358</v>
      </c>
      <c r="L277" s="55">
        <f t="shared" si="22"/>
        <v>0.24632352941176469</v>
      </c>
      <c r="M277" s="55">
        <f t="shared" si="23"/>
        <v>0.7</v>
      </c>
      <c r="N277" s="52">
        <f t="shared" si="24"/>
        <v>0.94632352941176467</v>
      </c>
      <c r="O277" s="53"/>
      <c r="P277" s="53"/>
    </row>
    <row r="278" spans="1:16" x14ac:dyDescent="0.25">
      <c r="A278" s="159">
        <v>275</v>
      </c>
      <c r="B278" s="199" t="s">
        <v>161</v>
      </c>
      <c r="C278" s="199" t="s">
        <v>172</v>
      </c>
      <c r="D278" s="166" t="s">
        <v>538</v>
      </c>
      <c r="E278" s="199" t="s">
        <v>1287</v>
      </c>
      <c r="F278" s="228">
        <v>923</v>
      </c>
      <c r="G278" s="223">
        <v>1633787.175</v>
      </c>
      <c r="H278" s="8">
        <v>621</v>
      </c>
      <c r="I278" s="8">
        <v>1339020</v>
      </c>
      <c r="J278" s="51">
        <f t="shared" si="20"/>
        <v>0.67280606717226432</v>
      </c>
      <c r="K278" s="51">
        <f t="shared" si="21"/>
        <v>0.81958043280637205</v>
      </c>
      <c r="L278" s="55">
        <f t="shared" si="22"/>
        <v>0.20184182015167929</v>
      </c>
      <c r="M278" s="55">
        <f t="shared" si="23"/>
        <v>0.57370630296446035</v>
      </c>
      <c r="N278" s="52">
        <f t="shared" si="24"/>
        <v>0.77554812311613963</v>
      </c>
      <c r="O278" s="53"/>
      <c r="P278" s="53"/>
    </row>
    <row r="279" spans="1:16" x14ac:dyDescent="0.25">
      <c r="A279" s="159">
        <v>276</v>
      </c>
      <c r="B279" s="196" t="s">
        <v>72</v>
      </c>
      <c r="C279" s="203" t="s">
        <v>66</v>
      </c>
      <c r="D279" s="166" t="s">
        <v>654</v>
      </c>
      <c r="E279" s="204" t="s">
        <v>1289</v>
      </c>
      <c r="F279" s="223">
        <v>1603</v>
      </c>
      <c r="G279" s="223">
        <v>2548374.8250000002</v>
      </c>
      <c r="H279" s="8">
        <v>1313</v>
      </c>
      <c r="I279" s="8">
        <v>2324240</v>
      </c>
      <c r="J279" s="51">
        <f t="shared" si="20"/>
        <v>0.81908920773549598</v>
      </c>
      <c r="K279" s="51">
        <f t="shared" si="21"/>
        <v>0.91204793627640701</v>
      </c>
      <c r="L279" s="55">
        <f t="shared" si="22"/>
        <v>0.24572676232064877</v>
      </c>
      <c r="M279" s="55">
        <f t="shared" si="23"/>
        <v>0.6384335553934849</v>
      </c>
      <c r="N279" s="52">
        <f t="shared" si="24"/>
        <v>0.88416031771413373</v>
      </c>
      <c r="O279" s="53"/>
      <c r="P279" s="53"/>
    </row>
    <row r="280" spans="1:16" x14ac:dyDescent="0.25">
      <c r="A280" s="159">
        <v>277</v>
      </c>
      <c r="B280" s="196" t="s">
        <v>72</v>
      </c>
      <c r="C280" s="203" t="s">
        <v>66</v>
      </c>
      <c r="D280" s="166" t="s">
        <v>651</v>
      </c>
      <c r="E280" s="196" t="s">
        <v>652</v>
      </c>
      <c r="F280" s="223">
        <v>1476</v>
      </c>
      <c r="G280" s="223">
        <v>2605778.5499999998</v>
      </c>
      <c r="H280" s="8">
        <v>969</v>
      </c>
      <c r="I280" s="8">
        <v>1365690</v>
      </c>
      <c r="J280" s="51">
        <f t="shared" si="20"/>
        <v>0.6565040650406504</v>
      </c>
      <c r="K280" s="51">
        <f t="shared" si="21"/>
        <v>0.52410056103961711</v>
      </c>
      <c r="L280" s="55">
        <f t="shared" si="22"/>
        <v>0.1969512195121951</v>
      </c>
      <c r="M280" s="55">
        <f t="shared" si="23"/>
        <v>0.36687039272773198</v>
      </c>
      <c r="N280" s="52">
        <f t="shared" si="24"/>
        <v>0.56382161223992711</v>
      </c>
      <c r="O280" s="53"/>
      <c r="P280" s="53"/>
    </row>
    <row r="281" spans="1:16" x14ac:dyDescent="0.25">
      <c r="A281" s="159">
        <v>278</v>
      </c>
      <c r="B281" s="196" t="s">
        <v>72</v>
      </c>
      <c r="C281" s="203" t="s">
        <v>66</v>
      </c>
      <c r="D281" s="166" t="s">
        <v>641</v>
      </c>
      <c r="E281" s="205" t="s">
        <v>1373</v>
      </c>
      <c r="F281" s="223">
        <v>1575</v>
      </c>
      <c r="G281" s="223">
        <v>2629972.1749999998</v>
      </c>
      <c r="H281" s="8">
        <v>1206</v>
      </c>
      <c r="I281" s="8">
        <v>2393755</v>
      </c>
      <c r="J281" s="51">
        <f t="shared" si="20"/>
        <v>0.76571428571428568</v>
      </c>
      <c r="K281" s="51">
        <f t="shared" si="21"/>
        <v>0.91018263339611194</v>
      </c>
      <c r="L281" s="55">
        <f t="shared" si="22"/>
        <v>0.2297142857142857</v>
      </c>
      <c r="M281" s="55">
        <f t="shared" si="23"/>
        <v>0.63712784337727835</v>
      </c>
      <c r="N281" s="52">
        <f t="shared" si="24"/>
        <v>0.866842129091564</v>
      </c>
      <c r="O281" s="53"/>
      <c r="P281" s="53"/>
    </row>
    <row r="282" spans="1:16" x14ac:dyDescent="0.25">
      <c r="A282" s="159">
        <v>279</v>
      </c>
      <c r="B282" s="196" t="s">
        <v>72</v>
      </c>
      <c r="C282" s="203" t="s">
        <v>66</v>
      </c>
      <c r="D282" s="166" t="s">
        <v>658</v>
      </c>
      <c r="E282" s="204" t="s">
        <v>659</v>
      </c>
      <c r="F282" s="223">
        <v>1906</v>
      </c>
      <c r="G282" s="223">
        <v>3185225.3250000002</v>
      </c>
      <c r="H282" s="8">
        <v>1489</v>
      </c>
      <c r="I282" s="8">
        <v>2599100</v>
      </c>
      <c r="J282" s="51">
        <f t="shared" si="20"/>
        <v>0.7812172088142707</v>
      </c>
      <c r="K282" s="51">
        <f t="shared" si="21"/>
        <v>0.81598622854099023</v>
      </c>
      <c r="L282" s="55">
        <f t="shared" si="22"/>
        <v>0.2343651626442812</v>
      </c>
      <c r="M282" s="55">
        <f t="shared" si="23"/>
        <v>0.57119035997869316</v>
      </c>
      <c r="N282" s="52">
        <f t="shared" si="24"/>
        <v>0.80555552262297436</v>
      </c>
      <c r="O282" s="53"/>
      <c r="P282" s="53"/>
    </row>
    <row r="283" spans="1:16" x14ac:dyDescent="0.25">
      <c r="A283" s="159">
        <v>280</v>
      </c>
      <c r="B283" s="196" t="s">
        <v>72</v>
      </c>
      <c r="C283" s="203" t="s">
        <v>66</v>
      </c>
      <c r="D283" s="166" t="s">
        <v>648</v>
      </c>
      <c r="E283" s="204" t="s">
        <v>649</v>
      </c>
      <c r="F283" s="223">
        <v>1169</v>
      </c>
      <c r="G283" s="223">
        <v>1974995.9</v>
      </c>
      <c r="H283" s="8">
        <v>1410</v>
      </c>
      <c r="I283" s="8">
        <v>2015325</v>
      </c>
      <c r="J283" s="51">
        <f t="shared" si="20"/>
        <v>1.2061591103507272</v>
      </c>
      <c r="K283" s="51">
        <f t="shared" si="21"/>
        <v>1.0204198398589082</v>
      </c>
      <c r="L283" s="55">
        <f t="shared" si="22"/>
        <v>0.3</v>
      </c>
      <c r="M283" s="55">
        <f t="shared" si="23"/>
        <v>0.7</v>
      </c>
      <c r="N283" s="52">
        <f t="shared" si="24"/>
        <v>1</v>
      </c>
      <c r="O283" s="53"/>
      <c r="P283" s="53"/>
    </row>
    <row r="284" spans="1:16" x14ac:dyDescent="0.25">
      <c r="A284" s="159">
        <v>281</v>
      </c>
      <c r="B284" s="196" t="s">
        <v>72</v>
      </c>
      <c r="C284" s="203" t="s">
        <v>66</v>
      </c>
      <c r="D284" s="166" t="s">
        <v>656</v>
      </c>
      <c r="E284" s="204" t="s">
        <v>657</v>
      </c>
      <c r="F284" s="223">
        <v>3269</v>
      </c>
      <c r="G284" s="223">
        <v>6095273.6749999998</v>
      </c>
      <c r="H284" s="8">
        <v>2679</v>
      </c>
      <c r="I284" s="8">
        <v>5381390</v>
      </c>
      <c r="J284" s="51">
        <f t="shared" si="20"/>
        <v>0.81951667176506582</v>
      </c>
      <c r="K284" s="51">
        <f t="shared" si="21"/>
        <v>0.8828791432404387</v>
      </c>
      <c r="L284" s="55">
        <f t="shared" si="22"/>
        <v>0.24585500152951972</v>
      </c>
      <c r="M284" s="55">
        <f t="shared" si="23"/>
        <v>0.61801540026830704</v>
      </c>
      <c r="N284" s="52">
        <f t="shared" si="24"/>
        <v>0.8638704017978267</v>
      </c>
      <c r="O284" s="53"/>
      <c r="P284" s="53"/>
    </row>
    <row r="285" spans="1:16" x14ac:dyDescent="0.25">
      <c r="A285" s="159">
        <v>282</v>
      </c>
      <c r="B285" s="196" t="s">
        <v>72</v>
      </c>
      <c r="C285" s="203" t="s">
        <v>66</v>
      </c>
      <c r="D285" s="166" t="s">
        <v>639</v>
      </c>
      <c r="E285" s="204" t="s">
        <v>640</v>
      </c>
      <c r="F285" s="223">
        <v>1169</v>
      </c>
      <c r="G285" s="223">
        <v>1974995.9</v>
      </c>
      <c r="H285" s="8">
        <v>1233</v>
      </c>
      <c r="I285" s="8">
        <v>1880695</v>
      </c>
      <c r="J285" s="51">
        <f t="shared" si="20"/>
        <v>1.0547476475620188</v>
      </c>
      <c r="K285" s="51">
        <f t="shared" si="21"/>
        <v>0.95225260973959491</v>
      </c>
      <c r="L285" s="55">
        <f t="shared" si="22"/>
        <v>0.3</v>
      </c>
      <c r="M285" s="55">
        <f t="shared" si="23"/>
        <v>0.66657682681771635</v>
      </c>
      <c r="N285" s="52">
        <f t="shared" si="24"/>
        <v>0.96657682681771639</v>
      </c>
      <c r="O285" s="53"/>
      <c r="P285" s="53"/>
    </row>
    <row r="286" spans="1:16" x14ac:dyDescent="0.25">
      <c r="A286" s="159">
        <v>283</v>
      </c>
      <c r="B286" s="196" t="s">
        <v>72</v>
      </c>
      <c r="C286" s="203" t="s">
        <v>66</v>
      </c>
      <c r="D286" s="166" t="s">
        <v>655</v>
      </c>
      <c r="E286" s="204" t="s">
        <v>1290</v>
      </c>
      <c r="F286" s="223">
        <v>1584</v>
      </c>
      <c r="G286" s="223">
        <v>2701582.1749999998</v>
      </c>
      <c r="H286" s="8">
        <v>1026</v>
      </c>
      <c r="I286" s="8">
        <v>1784330</v>
      </c>
      <c r="J286" s="51">
        <f t="shared" si="20"/>
        <v>0.64772727272727271</v>
      </c>
      <c r="K286" s="51">
        <f t="shared" si="21"/>
        <v>0.66047593018339346</v>
      </c>
      <c r="L286" s="55">
        <f t="shared" si="22"/>
        <v>0.19431818181818181</v>
      </c>
      <c r="M286" s="55">
        <f t="shared" si="23"/>
        <v>0.46233315112837536</v>
      </c>
      <c r="N286" s="52">
        <f t="shared" si="24"/>
        <v>0.6566513329465572</v>
      </c>
      <c r="O286" s="53"/>
      <c r="P286" s="53"/>
    </row>
    <row r="287" spans="1:16" x14ac:dyDescent="0.25">
      <c r="A287" s="159">
        <v>284</v>
      </c>
      <c r="B287" s="196" t="s">
        <v>72</v>
      </c>
      <c r="C287" s="203" t="s">
        <v>66</v>
      </c>
      <c r="D287" s="166" t="s">
        <v>653</v>
      </c>
      <c r="E287" s="204" t="s">
        <v>1291</v>
      </c>
      <c r="F287" s="223">
        <v>735</v>
      </c>
      <c r="G287" s="223">
        <v>1414897.95</v>
      </c>
      <c r="H287" s="8">
        <v>997</v>
      </c>
      <c r="I287" s="8">
        <v>1447965</v>
      </c>
      <c r="J287" s="51">
        <f t="shared" si="20"/>
        <v>1.3564625850340135</v>
      </c>
      <c r="K287" s="51">
        <f t="shared" si="21"/>
        <v>1.0233706254221373</v>
      </c>
      <c r="L287" s="55">
        <f t="shared" si="22"/>
        <v>0.3</v>
      </c>
      <c r="M287" s="55">
        <f t="shared" si="23"/>
        <v>0.7</v>
      </c>
      <c r="N287" s="52">
        <f t="shared" si="24"/>
        <v>1</v>
      </c>
      <c r="O287" s="53"/>
      <c r="P287" s="53"/>
    </row>
    <row r="288" spans="1:16" x14ac:dyDescent="0.25">
      <c r="A288" s="159">
        <v>285</v>
      </c>
      <c r="B288" s="196" t="s">
        <v>72</v>
      </c>
      <c r="C288" s="203" t="s">
        <v>66</v>
      </c>
      <c r="D288" s="166" t="s">
        <v>642</v>
      </c>
      <c r="E288" s="204" t="s">
        <v>693</v>
      </c>
      <c r="F288" s="223">
        <v>1169</v>
      </c>
      <c r="G288" s="223">
        <v>1974995.9</v>
      </c>
      <c r="H288" s="8">
        <v>1223</v>
      </c>
      <c r="I288" s="8">
        <v>2057900</v>
      </c>
      <c r="J288" s="51">
        <f t="shared" si="20"/>
        <v>1.0461933276304534</v>
      </c>
      <c r="K288" s="51">
        <f t="shared" si="21"/>
        <v>1.0419768466354791</v>
      </c>
      <c r="L288" s="55">
        <f t="shared" si="22"/>
        <v>0.3</v>
      </c>
      <c r="M288" s="55">
        <f t="shared" si="23"/>
        <v>0.7</v>
      </c>
      <c r="N288" s="52">
        <f t="shared" si="24"/>
        <v>1</v>
      </c>
      <c r="O288" s="53"/>
      <c r="P288" s="53"/>
    </row>
    <row r="289" spans="1:16" x14ac:dyDescent="0.25">
      <c r="A289" s="159">
        <v>286</v>
      </c>
      <c r="B289" s="196" t="s">
        <v>72</v>
      </c>
      <c r="C289" s="203" t="s">
        <v>66</v>
      </c>
      <c r="D289" s="166" t="s">
        <v>650</v>
      </c>
      <c r="E289" s="204" t="s">
        <v>1292</v>
      </c>
      <c r="F289" s="223">
        <v>1012</v>
      </c>
      <c r="G289" s="223">
        <v>2727882.65</v>
      </c>
      <c r="H289" s="8">
        <v>1193</v>
      </c>
      <c r="I289" s="8">
        <v>2962925</v>
      </c>
      <c r="J289" s="51">
        <f t="shared" si="20"/>
        <v>1.1788537549407114</v>
      </c>
      <c r="K289" s="51">
        <f t="shared" si="21"/>
        <v>1.0861629256669088</v>
      </c>
      <c r="L289" s="55">
        <f t="shared" si="22"/>
        <v>0.3</v>
      </c>
      <c r="M289" s="55">
        <f t="shared" si="23"/>
        <v>0.7</v>
      </c>
      <c r="N289" s="52">
        <f t="shared" si="24"/>
        <v>1</v>
      </c>
      <c r="O289" s="53"/>
      <c r="P289" s="53"/>
    </row>
    <row r="290" spans="1:16" x14ac:dyDescent="0.25">
      <c r="A290" s="159">
        <v>287</v>
      </c>
      <c r="B290" s="196" t="s">
        <v>72</v>
      </c>
      <c r="C290" s="203" t="s">
        <v>66</v>
      </c>
      <c r="D290" s="166" t="s">
        <v>646</v>
      </c>
      <c r="E290" s="204" t="s">
        <v>499</v>
      </c>
      <c r="F290" s="223">
        <v>735</v>
      </c>
      <c r="G290" s="223">
        <v>1414897.95</v>
      </c>
      <c r="H290" s="8">
        <v>1166</v>
      </c>
      <c r="I290" s="8">
        <v>1339670</v>
      </c>
      <c r="J290" s="51">
        <f t="shared" si="20"/>
        <v>1.5863945578231293</v>
      </c>
      <c r="K290" s="51">
        <f t="shared" si="21"/>
        <v>0.94683153650763296</v>
      </c>
      <c r="L290" s="55">
        <f t="shared" si="22"/>
        <v>0.3</v>
      </c>
      <c r="M290" s="55">
        <f t="shared" si="23"/>
        <v>0.66278207555534308</v>
      </c>
      <c r="N290" s="52">
        <f t="shared" si="24"/>
        <v>0.96278207555534312</v>
      </c>
      <c r="O290" s="53"/>
      <c r="P290" s="53"/>
    </row>
    <row r="291" spans="1:16" x14ac:dyDescent="0.25">
      <c r="A291" s="159">
        <v>288</v>
      </c>
      <c r="B291" s="196" t="s">
        <v>72</v>
      </c>
      <c r="C291" s="203" t="s">
        <v>66</v>
      </c>
      <c r="D291" s="166" t="s">
        <v>637</v>
      </c>
      <c r="E291" s="196" t="s">
        <v>638</v>
      </c>
      <c r="F291" s="223">
        <v>1282</v>
      </c>
      <c r="G291" s="223">
        <v>2344805.9</v>
      </c>
      <c r="H291" s="8">
        <v>1652</v>
      </c>
      <c r="I291" s="8">
        <v>2331180</v>
      </c>
      <c r="J291" s="51">
        <f t="shared" si="20"/>
        <v>1.2886115444617785</v>
      </c>
      <c r="K291" s="51">
        <f t="shared" si="21"/>
        <v>0.99418890066764165</v>
      </c>
      <c r="L291" s="55">
        <f t="shared" si="22"/>
        <v>0.3</v>
      </c>
      <c r="M291" s="55">
        <f t="shared" si="23"/>
        <v>0.69593223046734909</v>
      </c>
      <c r="N291" s="52">
        <f t="shared" si="24"/>
        <v>0.99593223046734902</v>
      </c>
      <c r="O291" s="53"/>
      <c r="P291" s="53"/>
    </row>
    <row r="292" spans="1:16" x14ac:dyDescent="0.25">
      <c r="A292" s="159">
        <v>289</v>
      </c>
      <c r="B292" s="196" t="s">
        <v>72</v>
      </c>
      <c r="C292" s="203" t="s">
        <v>66</v>
      </c>
      <c r="D292" s="166" t="s">
        <v>644</v>
      </c>
      <c r="E292" s="196" t="s">
        <v>645</v>
      </c>
      <c r="F292" s="223">
        <v>747</v>
      </c>
      <c r="G292" s="223">
        <v>1218760.6000000001</v>
      </c>
      <c r="H292" s="8">
        <v>768</v>
      </c>
      <c r="I292" s="8">
        <v>1037330</v>
      </c>
      <c r="J292" s="51">
        <f t="shared" si="20"/>
        <v>1.0281124497991967</v>
      </c>
      <c r="K292" s="51">
        <f t="shared" si="21"/>
        <v>0.85113516140905765</v>
      </c>
      <c r="L292" s="55">
        <f t="shared" si="22"/>
        <v>0.3</v>
      </c>
      <c r="M292" s="55">
        <f t="shared" si="23"/>
        <v>0.59579461298634029</v>
      </c>
      <c r="N292" s="52">
        <f t="shared" si="24"/>
        <v>0.89579461298634033</v>
      </c>
      <c r="O292" s="53"/>
      <c r="P292" s="53"/>
    </row>
    <row r="293" spans="1:16" x14ac:dyDescent="0.25">
      <c r="A293" s="159">
        <v>290</v>
      </c>
      <c r="B293" s="196" t="s">
        <v>72</v>
      </c>
      <c r="C293" s="203" t="s">
        <v>66</v>
      </c>
      <c r="D293" s="166" t="s">
        <v>632</v>
      </c>
      <c r="E293" s="196" t="s">
        <v>1326</v>
      </c>
      <c r="F293" s="223">
        <v>847</v>
      </c>
      <c r="G293" s="223">
        <v>1514360.6</v>
      </c>
      <c r="H293" s="8">
        <v>956</v>
      </c>
      <c r="I293" s="8">
        <v>1361910</v>
      </c>
      <c r="J293" s="51">
        <f t="shared" si="20"/>
        <v>1.1286894923258559</v>
      </c>
      <c r="K293" s="51">
        <f t="shared" si="21"/>
        <v>0.8993300538854484</v>
      </c>
      <c r="L293" s="55">
        <f t="shared" si="22"/>
        <v>0.3</v>
      </c>
      <c r="M293" s="55">
        <f t="shared" si="23"/>
        <v>0.62953103771981389</v>
      </c>
      <c r="N293" s="52">
        <f t="shared" si="24"/>
        <v>0.92953103771981382</v>
      </c>
      <c r="O293" s="53"/>
      <c r="P293" s="53"/>
    </row>
    <row r="294" spans="1:16" x14ac:dyDescent="0.25">
      <c r="A294" s="159">
        <v>291</v>
      </c>
      <c r="B294" s="196" t="s">
        <v>72</v>
      </c>
      <c r="C294" s="203" t="s">
        <v>66</v>
      </c>
      <c r="D294" s="166" t="s">
        <v>630</v>
      </c>
      <c r="E294" s="196" t="s">
        <v>1334</v>
      </c>
      <c r="F294" s="223">
        <v>603</v>
      </c>
      <c r="G294" s="223">
        <v>925467.95</v>
      </c>
      <c r="H294" s="8">
        <v>469</v>
      </c>
      <c r="I294" s="8">
        <v>804245</v>
      </c>
      <c r="J294" s="51">
        <f t="shared" si="20"/>
        <v>0.77777777777777779</v>
      </c>
      <c r="K294" s="51">
        <f t="shared" si="21"/>
        <v>0.86901442670164863</v>
      </c>
      <c r="L294" s="55">
        <f t="shared" si="22"/>
        <v>0.23333333333333334</v>
      </c>
      <c r="M294" s="55">
        <f t="shared" si="23"/>
        <v>0.60831009869115404</v>
      </c>
      <c r="N294" s="52">
        <f t="shared" si="24"/>
        <v>0.84164343202448744</v>
      </c>
      <c r="O294" s="53"/>
      <c r="P294" s="53"/>
    </row>
    <row r="295" spans="1:16" x14ac:dyDescent="0.25">
      <c r="A295" s="159">
        <v>292</v>
      </c>
      <c r="B295" s="196" t="s">
        <v>633</v>
      </c>
      <c r="C295" s="203" t="s">
        <v>66</v>
      </c>
      <c r="D295" s="166" t="s">
        <v>635</v>
      </c>
      <c r="E295" s="196" t="s">
        <v>636</v>
      </c>
      <c r="F295" s="223">
        <v>1674</v>
      </c>
      <c r="G295" s="223">
        <v>3227507.0750000002</v>
      </c>
      <c r="H295" s="8">
        <v>1879</v>
      </c>
      <c r="I295" s="8">
        <v>2658225</v>
      </c>
      <c r="J295" s="51">
        <f t="shared" si="20"/>
        <v>1.1224611708482677</v>
      </c>
      <c r="K295" s="51">
        <f t="shared" si="21"/>
        <v>0.82361554544384685</v>
      </c>
      <c r="L295" s="55">
        <f t="shared" si="22"/>
        <v>0.3</v>
      </c>
      <c r="M295" s="55">
        <f t="shared" si="23"/>
        <v>0.57653088181069279</v>
      </c>
      <c r="N295" s="52">
        <f t="shared" si="24"/>
        <v>0.87653088181069272</v>
      </c>
      <c r="O295" s="53"/>
      <c r="P295" s="53"/>
    </row>
    <row r="296" spans="1:16" x14ac:dyDescent="0.25">
      <c r="A296" s="159">
        <v>293</v>
      </c>
      <c r="B296" s="196" t="s">
        <v>633</v>
      </c>
      <c r="C296" s="203" t="s">
        <v>66</v>
      </c>
      <c r="D296" s="166" t="s">
        <v>634</v>
      </c>
      <c r="E296" s="196" t="s">
        <v>1288</v>
      </c>
      <c r="F296" s="223">
        <v>1575</v>
      </c>
      <c r="G296" s="223">
        <v>2659372.4750000001</v>
      </c>
      <c r="H296" s="8">
        <v>1308</v>
      </c>
      <c r="I296" s="8">
        <v>2336105</v>
      </c>
      <c r="J296" s="51">
        <f t="shared" si="20"/>
        <v>0.83047619047619048</v>
      </c>
      <c r="K296" s="51">
        <f t="shared" si="21"/>
        <v>0.8784421971578088</v>
      </c>
      <c r="L296" s="55">
        <f t="shared" si="22"/>
        <v>0.24914285714285714</v>
      </c>
      <c r="M296" s="55">
        <f t="shared" si="23"/>
        <v>0.61490953801046611</v>
      </c>
      <c r="N296" s="52">
        <f t="shared" si="24"/>
        <v>0.86405239515332322</v>
      </c>
      <c r="O296" s="53"/>
      <c r="P296" s="53"/>
    </row>
    <row r="297" spans="1:16" x14ac:dyDescent="0.25">
      <c r="A297" s="159">
        <v>294</v>
      </c>
      <c r="B297" s="206" t="s">
        <v>65</v>
      </c>
      <c r="C297" s="203" t="s">
        <v>66</v>
      </c>
      <c r="D297" s="166" t="s">
        <v>620</v>
      </c>
      <c r="E297" s="206" t="s">
        <v>1048</v>
      </c>
      <c r="F297" s="223">
        <v>838</v>
      </c>
      <c r="G297" s="223">
        <v>1508471.875</v>
      </c>
      <c r="H297" s="8">
        <v>1202</v>
      </c>
      <c r="I297" s="8">
        <v>1899095</v>
      </c>
      <c r="J297" s="51">
        <f t="shared" si="20"/>
        <v>1.4343675417661097</v>
      </c>
      <c r="K297" s="51">
        <f t="shared" si="21"/>
        <v>1.2589528724226298</v>
      </c>
      <c r="L297" s="55">
        <f t="shared" si="22"/>
        <v>0.3</v>
      </c>
      <c r="M297" s="55">
        <f t="shared" si="23"/>
        <v>0.7</v>
      </c>
      <c r="N297" s="52">
        <f t="shared" si="24"/>
        <v>1</v>
      </c>
      <c r="O297" s="53"/>
      <c r="P297" s="53"/>
    </row>
    <row r="298" spans="1:16" x14ac:dyDescent="0.25">
      <c r="A298" s="159">
        <v>295</v>
      </c>
      <c r="B298" s="206" t="s">
        <v>65</v>
      </c>
      <c r="C298" s="203" t="s">
        <v>66</v>
      </c>
      <c r="D298" s="166" t="s">
        <v>622</v>
      </c>
      <c r="E298" s="206" t="s">
        <v>1049</v>
      </c>
      <c r="F298" s="223">
        <v>1481</v>
      </c>
      <c r="G298" s="223">
        <v>2687556.1</v>
      </c>
      <c r="H298" s="8">
        <v>698</v>
      </c>
      <c r="I298" s="8">
        <v>1436300</v>
      </c>
      <c r="J298" s="51">
        <f t="shared" si="20"/>
        <v>0.47130317353139772</v>
      </c>
      <c r="K298" s="51">
        <f t="shared" si="21"/>
        <v>0.53442605346917227</v>
      </c>
      <c r="L298" s="55">
        <f t="shared" si="22"/>
        <v>0.14139095205941932</v>
      </c>
      <c r="M298" s="55">
        <f t="shared" si="23"/>
        <v>0.37409823742842058</v>
      </c>
      <c r="N298" s="52">
        <f t="shared" si="24"/>
        <v>0.51548918948783995</v>
      </c>
      <c r="O298" s="53"/>
      <c r="P298" s="53"/>
    </row>
    <row r="299" spans="1:16" x14ac:dyDescent="0.25">
      <c r="A299" s="159">
        <v>296</v>
      </c>
      <c r="B299" s="206" t="s">
        <v>65</v>
      </c>
      <c r="C299" s="203" t="s">
        <v>66</v>
      </c>
      <c r="D299" s="166" t="s">
        <v>623</v>
      </c>
      <c r="E299" s="206" t="s">
        <v>1050</v>
      </c>
      <c r="F299" s="223">
        <v>903</v>
      </c>
      <c r="G299" s="223">
        <v>1622845.4</v>
      </c>
      <c r="H299" s="8">
        <v>465</v>
      </c>
      <c r="I299" s="8">
        <v>672895</v>
      </c>
      <c r="J299" s="51">
        <f t="shared" si="20"/>
        <v>0.51495016611295685</v>
      </c>
      <c r="K299" s="51">
        <f t="shared" si="21"/>
        <v>0.41463900381391844</v>
      </c>
      <c r="L299" s="55">
        <f t="shared" si="22"/>
        <v>0.15448504983388706</v>
      </c>
      <c r="M299" s="55">
        <f t="shared" si="23"/>
        <v>0.29024730266974291</v>
      </c>
      <c r="N299" s="52">
        <f t="shared" si="24"/>
        <v>0.44473235250362997</v>
      </c>
      <c r="O299" s="53"/>
      <c r="P299" s="53"/>
    </row>
    <row r="300" spans="1:16" x14ac:dyDescent="0.25">
      <c r="A300" s="159">
        <v>297</v>
      </c>
      <c r="B300" s="206" t="s">
        <v>73</v>
      </c>
      <c r="C300" s="203" t="s">
        <v>66</v>
      </c>
      <c r="D300" s="166" t="s">
        <v>627</v>
      </c>
      <c r="E300" s="206" t="s">
        <v>1377</v>
      </c>
      <c r="F300" s="223">
        <v>838</v>
      </c>
      <c r="G300" s="223">
        <v>1508471.875</v>
      </c>
      <c r="H300" s="8">
        <v>1238</v>
      </c>
      <c r="I300" s="8">
        <v>2904295</v>
      </c>
      <c r="J300" s="51">
        <f t="shared" si="20"/>
        <v>1.4773269689737469</v>
      </c>
      <c r="K300" s="51">
        <f t="shared" si="21"/>
        <v>1.9253226050369683</v>
      </c>
      <c r="L300" s="55">
        <f t="shared" si="22"/>
        <v>0.3</v>
      </c>
      <c r="M300" s="55">
        <f t="shared" si="23"/>
        <v>0.7</v>
      </c>
      <c r="N300" s="52">
        <f t="shared" si="24"/>
        <v>1</v>
      </c>
      <c r="O300" s="53"/>
      <c r="P300" s="53"/>
    </row>
    <row r="301" spans="1:16" x14ac:dyDescent="0.25">
      <c r="A301" s="159">
        <v>298</v>
      </c>
      <c r="B301" s="206" t="s">
        <v>73</v>
      </c>
      <c r="C301" s="203" t="s">
        <v>66</v>
      </c>
      <c r="D301" s="166" t="s">
        <v>628</v>
      </c>
      <c r="E301" s="206" t="s">
        <v>629</v>
      </c>
      <c r="F301" s="223">
        <v>1033</v>
      </c>
      <c r="G301" s="223">
        <v>1933470.325</v>
      </c>
      <c r="H301" s="8">
        <v>1976</v>
      </c>
      <c r="I301" s="8">
        <v>3090515</v>
      </c>
      <c r="J301" s="51">
        <f t="shared" si="20"/>
        <v>1.9128751210067765</v>
      </c>
      <c r="K301" s="51">
        <f t="shared" si="21"/>
        <v>1.5984289802844531</v>
      </c>
      <c r="L301" s="55">
        <f t="shared" si="22"/>
        <v>0.3</v>
      </c>
      <c r="M301" s="55">
        <f t="shared" si="23"/>
        <v>0.7</v>
      </c>
      <c r="N301" s="52">
        <f t="shared" si="24"/>
        <v>1</v>
      </c>
      <c r="O301" s="53"/>
      <c r="P301" s="53"/>
    </row>
    <row r="302" spans="1:16" x14ac:dyDescent="0.25">
      <c r="A302" s="159">
        <v>299</v>
      </c>
      <c r="B302" s="206" t="s">
        <v>73</v>
      </c>
      <c r="C302" s="203" t="s">
        <v>66</v>
      </c>
      <c r="D302" s="166" t="s">
        <v>624</v>
      </c>
      <c r="E302" s="206" t="s">
        <v>625</v>
      </c>
      <c r="F302" s="223">
        <v>903</v>
      </c>
      <c r="G302" s="223">
        <v>1622845.4</v>
      </c>
      <c r="H302" s="8">
        <v>1218</v>
      </c>
      <c r="I302" s="8">
        <v>1509170</v>
      </c>
      <c r="J302" s="51">
        <f t="shared" si="20"/>
        <v>1.3488372093023255</v>
      </c>
      <c r="K302" s="51">
        <f t="shared" si="21"/>
        <v>0.92995303187845257</v>
      </c>
      <c r="L302" s="55">
        <f t="shared" si="22"/>
        <v>0.3</v>
      </c>
      <c r="M302" s="55">
        <f t="shared" si="23"/>
        <v>0.65096712231491671</v>
      </c>
      <c r="N302" s="52">
        <f t="shared" si="24"/>
        <v>0.95096712231491676</v>
      </c>
      <c r="O302" s="53"/>
      <c r="P302" s="53"/>
    </row>
    <row r="303" spans="1:16" x14ac:dyDescent="0.25">
      <c r="A303" s="159">
        <v>300</v>
      </c>
      <c r="B303" s="206" t="s">
        <v>73</v>
      </c>
      <c r="C303" s="203" t="s">
        <v>66</v>
      </c>
      <c r="D303" s="166" t="s">
        <v>626</v>
      </c>
      <c r="E303" s="206" t="s">
        <v>1051</v>
      </c>
      <c r="F303" s="223">
        <v>1045</v>
      </c>
      <c r="G303" s="223">
        <v>1785905.4</v>
      </c>
      <c r="H303" s="8">
        <v>767</v>
      </c>
      <c r="I303" s="8">
        <v>1049440</v>
      </c>
      <c r="J303" s="51">
        <f t="shared" si="20"/>
        <v>0.73397129186602872</v>
      </c>
      <c r="K303" s="51">
        <f t="shared" si="21"/>
        <v>0.58762351018144632</v>
      </c>
      <c r="L303" s="55">
        <f t="shared" si="22"/>
        <v>0.2201913875598086</v>
      </c>
      <c r="M303" s="55">
        <f t="shared" si="23"/>
        <v>0.41133645712701239</v>
      </c>
      <c r="N303" s="52">
        <f t="shared" si="24"/>
        <v>0.63152784468682099</v>
      </c>
      <c r="O303" s="53"/>
      <c r="P303" s="53"/>
    </row>
    <row r="304" spans="1:16" x14ac:dyDescent="0.25">
      <c r="A304" s="159">
        <v>301</v>
      </c>
      <c r="B304" s="230" t="s">
        <v>68</v>
      </c>
      <c r="C304" s="231" t="s">
        <v>66</v>
      </c>
      <c r="D304" s="166" t="s">
        <v>710</v>
      </c>
      <c r="E304" s="206" t="s">
        <v>1176</v>
      </c>
      <c r="F304" s="223">
        <v>209</v>
      </c>
      <c r="G304" s="223">
        <v>499500.3</v>
      </c>
      <c r="H304" s="8" t="e">
        <v>#N/A</v>
      </c>
      <c r="I304" s="8" t="e">
        <v>#N/A</v>
      </c>
      <c r="J304" s="51">
        <f t="shared" si="20"/>
        <v>0</v>
      </c>
      <c r="K304" s="51">
        <f t="shared" si="21"/>
        <v>0</v>
      </c>
      <c r="L304" s="55">
        <f t="shared" si="22"/>
        <v>0</v>
      </c>
      <c r="M304" s="55">
        <f t="shared" si="23"/>
        <v>0</v>
      </c>
      <c r="N304" s="52">
        <f t="shared" si="24"/>
        <v>0</v>
      </c>
      <c r="O304" s="53"/>
      <c r="P304" s="53"/>
    </row>
    <row r="305" spans="1:16" x14ac:dyDescent="0.25">
      <c r="A305" s="159">
        <v>302</v>
      </c>
      <c r="B305" s="206" t="s">
        <v>68</v>
      </c>
      <c r="C305" s="203" t="s">
        <v>66</v>
      </c>
      <c r="D305" s="166" t="s">
        <v>709</v>
      </c>
      <c r="E305" s="206" t="s">
        <v>1053</v>
      </c>
      <c r="F305" s="223">
        <v>1105</v>
      </c>
      <c r="G305" s="223">
        <v>1901396.575</v>
      </c>
      <c r="H305" s="8">
        <v>79</v>
      </c>
      <c r="I305" s="8">
        <v>147540</v>
      </c>
      <c r="J305" s="51">
        <f t="shared" si="20"/>
        <v>7.1493212669683254E-2</v>
      </c>
      <c r="K305" s="51">
        <f t="shared" si="21"/>
        <v>7.7595595753084806E-2</v>
      </c>
      <c r="L305" s="55">
        <f t="shared" si="22"/>
        <v>2.1447963800904975E-2</v>
      </c>
      <c r="M305" s="55">
        <f t="shared" si="23"/>
        <v>5.4316917027159364E-2</v>
      </c>
      <c r="N305" s="52">
        <f t="shared" si="24"/>
        <v>7.5764880828064346E-2</v>
      </c>
      <c r="O305" s="53"/>
      <c r="P305" s="53"/>
    </row>
    <row r="306" spans="1:16" x14ac:dyDescent="0.25">
      <c r="A306" s="159">
        <v>303</v>
      </c>
      <c r="B306" s="207" t="s">
        <v>74</v>
      </c>
      <c r="C306" s="207" t="s">
        <v>66</v>
      </c>
      <c r="D306" s="166" t="s">
        <v>674</v>
      </c>
      <c r="E306" s="207" t="s">
        <v>680</v>
      </c>
      <c r="F306" s="223">
        <v>1185</v>
      </c>
      <c r="G306" s="223">
        <v>2760150.9249999998</v>
      </c>
      <c r="H306" s="8">
        <v>1305</v>
      </c>
      <c r="I306" s="8">
        <v>2275675</v>
      </c>
      <c r="J306" s="51">
        <f t="shared" si="20"/>
        <v>1.1012658227848102</v>
      </c>
      <c r="K306" s="51">
        <f t="shared" si="21"/>
        <v>0.82447484280230077</v>
      </c>
      <c r="L306" s="55">
        <f t="shared" si="22"/>
        <v>0.3</v>
      </c>
      <c r="M306" s="55">
        <f t="shared" si="23"/>
        <v>0.57713238996161054</v>
      </c>
      <c r="N306" s="52">
        <f t="shared" si="24"/>
        <v>0.87713238996161058</v>
      </c>
      <c r="O306" s="53"/>
      <c r="P306" s="53"/>
    </row>
    <row r="307" spans="1:16" x14ac:dyDescent="0.25">
      <c r="A307" s="159">
        <v>304</v>
      </c>
      <c r="B307" s="207" t="s">
        <v>74</v>
      </c>
      <c r="C307" s="207" t="s">
        <v>66</v>
      </c>
      <c r="D307" s="166" t="s">
        <v>672</v>
      </c>
      <c r="E307" s="207" t="s">
        <v>673</v>
      </c>
      <c r="F307" s="223">
        <v>677</v>
      </c>
      <c r="G307" s="223">
        <v>1373002.95</v>
      </c>
      <c r="H307" s="8">
        <v>693</v>
      </c>
      <c r="I307" s="8">
        <v>981785</v>
      </c>
      <c r="J307" s="51">
        <f t="shared" si="20"/>
        <v>1.0236336779911375</v>
      </c>
      <c r="K307" s="51">
        <f t="shared" si="21"/>
        <v>0.71506401351868909</v>
      </c>
      <c r="L307" s="55">
        <f t="shared" si="22"/>
        <v>0.3</v>
      </c>
      <c r="M307" s="55">
        <f t="shared" si="23"/>
        <v>0.50054480946308233</v>
      </c>
      <c r="N307" s="52">
        <f t="shared" si="24"/>
        <v>0.80054480946308226</v>
      </c>
      <c r="O307" s="53"/>
      <c r="P307" s="53"/>
    </row>
    <row r="308" spans="1:16" x14ac:dyDescent="0.25">
      <c r="A308" s="159">
        <v>305</v>
      </c>
      <c r="B308" s="207" t="s">
        <v>74</v>
      </c>
      <c r="C308" s="207" t="s">
        <v>66</v>
      </c>
      <c r="D308" s="166" t="s">
        <v>668</v>
      </c>
      <c r="E308" s="207" t="s">
        <v>669</v>
      </c>
      <c r="F308" s="223">
        <v>1297</v>
      </c>
      <c r="G308" s="223">
        <v>1809041.125</v>
      </c>
      <c r="H308" s="8">
        <v>968</v>
      </c>
      <c r="I308" s="8">
        <v>1519570</v>
      </c>
      <c r="J308" s="51">
        <f t="shared" si="20"/>
        <v>0.74633770239013109</v>
      </c>
      <c r="K308" s="51">
        <f t="shared" si="21"/>
        <v>0.83998643203868573</v>
      </c>
      <c r="L308" s="55">
        <f t="shared" si="22"/>
        <v>0.22390131071703931</v>
      </c>
      <c r="M308" s="55">
        <f t="shared" si="23"/>
        <v>0.58799050242707995</v>
      </c>
      <c r="N308" s="52">
        <f t="shared" si="24"/>
        <v>0.81189181314411929</v>
      </c>
      <c r="O308" s="53"/>
      <c r="P308" s="53"/>
    </row>
    <row r="309" spans="1:16" x14ac:dyDescent="0.25">
      <c r="A309" s="159">
        <v>306</v>
      </c>
      <c r="B309" s="207" t="s">
        <v>74</v>
      </c>
      <c r="C309" s="207" t="s">
        <v>66</v>
      </c>
      <c r="D309" s="166" t="s">
        <v>679</v>
      </c>
      <c r="E309" s="207" t="s">
        <v>1088</v>
      </c>
      <c r="F309" s="223">
        <v>1118</v>
      </c>
      <c r="G309" s="223">
        <v>1747161.825</v>
      </c>
      <c r="H309" s="8">
        <v>701</v>
      </c>
      <c r="I309" s="8">
        <v>1418990</v>
      </c>
      <c r="J309" s="51">
        <f t="shared" si="20"/>
        <v>0.62701252236135963</v>
      </c>
      <c r="K309" s="51">
        <f t="shared" si="21"/>
        <v>0.81216861523402395</v>
      </c>
      <c r="L309" s="55">
        <f t="shared" si="22"/>
        <v>0.18810375670840787</v>
      </c>
      <c r="M309" s="55">
        <f t="shared" si="23"/>
        <v>0.56851803066381668</v>
      </c>
      <c r="N309" s="52">
        <f t="shared" si="24"/>
        <v>0.75662178737222452</v>
      </c>
      <c r="O309" s="53"/>
      <c r="P309" s="53"/>
    </row>
    <row r="310" spans="1:16" x14ac:dyDescent="0.25">
      <c r="A310" s="159">
        <v>307</v>
      </c>
      <c r="B310" s="207" t="s">
        <v>74</v>
      </c>
      <c r="C310" s="207" t="s">
        <v>66</v>
      </c>
      <c r="D310" s="166" t="s">
        <v>675</v>
      </c>
      <c r="E310" s="207" t="s">
        <v>1441</v>
      </c>
      <c r="F310" s="223">
        <v>1351</v>
      </c>
      <c r="G310" s="223">
        <v>1538009.7250000001</v>
      </c>
      <c r="H310" s="8">
        <v>1207</v>
      </c>
      <c r="I310" s="8">
        <v>1595925</v>
      </c>
      <c r="J310" s="51">
        <f t="shared" si="20"/>
        <v>0.89341228719467058</v>
      </c>
      <c r="K310" s="51">
        <f t="shared" si="21"/>
        <v>1.0376559875133429</v>
      </c>
      <c r="L310" s="55">
        <f t="shared" si="22"/>
        <v>0.26802368615840116</v>
      </c>
      <c r="M310" s="55">
        <f t="shared" si="23"/>
        <v>0.7</v>
      </c>
      <c r="N310" s="52">
        <f t="shared" si="24"/>
        <v>0.96802368615840106</v>
      </c>
      <c r="O310" s="53"/>
      <c r="P310" s="53"/>
    </row>
    <row r="311" spans="1:16" x14ac:dyDescent="0.25">
      <c r="A311" s="159">
        <v>308</v>
      </c>
      <c r="B311" s="207" t="s">
        <v>74</v>
      </c>
      <c r="C311" s="207" t="s">
        <v>66</v>
      </c>
      <c r="D311" s="166" t="s">
        <v>677</v>
      </c>
      <c r="E311" s="207" t="s">
        <v>1344</v>
      </c>
      <c r="F311" s="223">
        <v>1425</v>
      </c>
      <c r="G311" s="223">
        <v>2233026.0499999998</v>
      </c>
      <c r="H311" s="8">
        <v>1171</v>
      </c>
      <c r="I311" s="8">
        <v>2115555</v>
      </c>
      <c r="J311" s="51">
        <f t="shared" si="20"/>
        <v>0.82175438596491224</v>
      </c>
      <c r="K311" s="51">
        <f t="shared" si="21"/>
        <v>0.94739378432239973</v>
      </c>
      <c r="L311" s="55">
        <f t="shared" si="22"/>
        <v>0.24652631578947365</v>
      </c>
      <c r="M311" s="55">
        <f t="shared" si="23"/>
        <v>0.66317564902567983</v>
      </c>
      <c r="N311" s="52">
        <f t="shared" si="24"/>
        <v>0.90970196481515342</v>
      </c>
      <c r="O311" s="53"/>
      <c r="P311" s="53"/>
    </row>
    <row r="312" spans="1:16" x14ac:dyDescent="0.25">
      <c r="A312" s="159">
        <v>309</v>
      </c>
      <c r="B312" s="207" t="s">
        <v>74</v>
      </c>
      <c r="C312" s="207" t="s">
        <v>66</v>
      </c>
      <c r="D312" s="166" t="s">
        <v>670</v>
      </c>
      <c r="E312" s="207" t="s">
        <v>671</v>
      </c>
      <c r="F312" s="223">
        <v>1337</v>
      </c>
      <c r="G312" s="223">
        <v>2403678.2749999999</v>
      </c>
      <c r="H312" s="8">
        <v>1363</v>
      </c>
      <c r="I312" s="8">
        <v>2057400</v>
      </c>
      <c r="J312" s="51">
        <f t="shared" si="20"/>
        <v>1.0194465220643232</v>
      </c>
      <c r="K312" s="51">
        <f t="shared" si="21"/>
        <v>0.85593817666800687</v>
      </c>
      <c r="L312" s="55">
        <f t="shared" si="22"/>
        <v>0.3</v>
      </c>
      <c r="M312" s="55">
        <f t="shared" si="23"/>
        <v>0.59915672366760475</v>
      </c>
      <c r="N312" s="52">
        <f t="shared" si="24"/>
        <v>0.8991567236676048</v>
      </c>
      <c r="O312" s="53"/>
      <c r="P312" s="53"/>
    </row>
    <row r="313" spans="1:16" x14ac:dyDescent="0.25">
      <c r="A313" s="159">
        <v>310</v>
      </c>
      <c r="B313" s="207" t="s">
        <v>74</v>
      </c>
      <c r="C313" s="207" t="s">
        <v>66</v>
      </c>
      <c r="D313" s="166" t="s">
        <v>678</v>
      </c>
      <c r="E313" s="207" t="s">
        <v>1152</v>
      </c>
      <c r="F313" s="223">
        <v>1850</v>
      </c>
      <c r="G313" s="223">
        <v>4088096.9750000001</v>
      </c>
      <c r="H313" s="8">
        <v>1696</v>
      </c>
      <c r="I313" s="8">
        <v>3359705</v>
      </c>
      <c r="J313" s="51">
        <f t="shared" si="20"/>
        <v>0.91675675675675672</v>
      </c>
      <c r="K313" s="51">
        <f t="shared" si="21"/>
        <v>0.82182615054037456</v>
      </c>
      <c r="L313" s="55">
        <f t="shared" si="22"/>
        <v>0.27502702702702703</v>
      </c>
      <c r="M313" s="55">
        <f t="shared" si="23"/>
        <v>0.57527830537826219</v>
      </c>
      <c r="N313" s="52">
        <f t="shared" si="24"/>
        <v>0.85030533240528916</v>
      </c>
      <c r="O313" s="53"/>
      <c r="P313" s="53"/>
    </row>
    <row r="314" spans="1:16" x14ac:dyDescent="0.25">
      <c r="A314" s="159">
        <v>311</v>
      </c>
      <c r="B314" s="207" t="s">
        <v>74</v>
      </c>
      <c r="C314" s="207" t="s">
        <v>66</v>
      </c>
      <c r="D314" s="166" t="s">
        <v>1409</v>
      </c>
      <c r="E314" s="207" t="s">
        <v>1108</v>
      </c>
      <c r="F314" s="223">
        <v>289</v>
      </c>
      <c r="G314" s="223">
        <v>556072.80000000005</v>
      </c>
      <c r="H314" s="8">
        <v>411</v>
      </c>
      <c r="I314" s="8">
        <v>513165</v>
      </c>
      <c r="J314" s="51">
        <f t="shared" si="20"/>
        <v>1.4221453287197232</v>
      </c>
      <c r="K314" s="51">
        <f t="shared" si="21"/>
        <v>0.92283780109366964</v>
      </c>
      <c r="L314" s="55">
        <f t="shared" si="22"/>
        <v>0.3</v>
      </c>
      <c r="M314" s="55">
        <f t="shared" si="23"/>
        <v>0.64598646076556876</v>
      </c>
      <c r="N314" s="52">
        <f t="shared" si="24"/>
        <v>0.9459864607655688</v>
      </c>
      <c r="O314" s="53"/>
      <c r="P314" s="53"/>
    </row>
    <row r="315" spans="1:16" x14ac:dyDescent="0.25">
      <c r="A315" s="159">
        <v>312</v>
      </c>
      <c r="B315" s="207" t="s">
        <v>76</v>
      </c>
      <c r="C315" s="207" t="s">
        <v>66</v>
      </c>
      <c r="D315" s="166" t="s">
        <v>683</v>
      </c>
      <c r="E315" s="207" t="s">
        <v>1294</v>
      </c>
      <c r="F315" s="223">
        <v>2539</v>
      </c>
      <c r="G315" s="223">
        <v>3771619.0249999999</v>
      </c>
      <c r="H315" s="8">
        <v>2051</v>
      </c>
      <c r="I315" s="8">
        <v>3471425</v>
      </c>
      <c r="J315" s="51">
        <f t="shared" si="20"/>
        <v>0.80779834580543519</v>
      </c>
      <c r="K315" s="51">
        <f t="shared" si="21"/>
        <v>0.92040711879694692</v>
      </c>
      <c r="L315" s="55">
        <f t="shared" si="22"/>
        <v>0.24233950374163055</v>
      </c>
      <c r="M315" s="55">
        <f t="shared" si="23"/>
        <v>0.64428498315786276</v>
      </c>
      <c r="N315" s="52">
        <f t="shared" si="24"/>
        <v>0.88662448689949325</v>
      </c>
      <c r="O315" s="53"/>
      <c r="P315" s="53"/>
    </row>
    <row r="316" spans="1:16" x14ac:dyDescent="0.25">
      <c r="A316" s="159">
        <v>313</v>
      </c>
      <c r="B316" s="207" t="s">
        <v>76</v>
      </c>
      <c r="C316" s="207" t="s">
        <v>66</v>
      </c>
      <c r="D316" s="166" t="s">
        <v>681</v>
      </c>
      <c r="E316" s="207" t="s">
        <v>682</v>
      </c>
      <c r="F316" s="223">
        <v>1096</v>
      </c>
      <c r="G316" s="223">
        <v>2635024.2999999998</v>
      </c>
      <c r="H316" s="8">
        <v>1119</v>
      </c>
      <c r="I316" s="8">
        <v>1771830</v>
      </c>
      <c r="J316" s="51">
        <f t="shared" si="20"/>
        <v>1.0209854014598541</v>
      </c>
      <c r="K316" s="51">
        <f t="shared" si="21"/>
        <v>0.67241505135265744</v>
      </c>
      <c r="L316" s="55">
        <f t="shared" si="22"/>
        <v>0.3</v>
      </c>
      <c r="M316" s="55">
        <f t="shared" si="23"/>
        <v>0.47069053594686017</v>
      </c>
      <c r="N316" s="52">
        <f t="shared" si="24"/>
        <v>0.7706905359468601</v>
      </c>
      <c r="O316" s="53"/>
      <c r="P316" s="53"/>
    </row>
    <row r="317" spans="1:16" x14ac:dyDescent="0.25">
      <c r="A317" s="159">
        <v>314</v>
      </c>
      <c r="B317" s="207" t="s">
        <v>76</v>
      </c>
      <c r="C317" s="207" t="s">
        <v>66</v>
      </c>
      <c r="D317" s="166" t="s">
        <v>1107</v>
      </c>
      <c r="E317" s="207" t="s">
        <v>1345</v>
      </c>
      <c r="F317" s="223">
        <v>803</v>
      </c>
      <c r="G317" s="223">
        <v>1316518.075</v>
      </c>
      <c r="H317" s="8">
        <v>922</v>
      </c>
      <c r="I317" s="8">
        <v>1175895</v>
      </c>
      <c r="J317" s="51">
        <f t="shared" si="20"/>
        <v>1.1481942714819426</v>
      </c>
      <c r="K317" s="51">
        <f t="shared" si="21"/>
        <v>0.89318561007983122</v>
      </c>
      <c r="L317" s="55">
        <f t="shared" si="22"/>
        <v>0.3</v>
      </c>
      <c r="M317" s="55">
        <f t="shared" si="23"/>
        <v>0.62522992705588176</v>
      </c>
      <c r="N317" s="52">
        <f t="shared" si="24"/>
        <v>0.9252299270558817</v>
      </c>
      <c r="O317" s="53"/>
      <c r="P317" s="53"/>
    </row>
    <row r="318" spans="1:16" x14ac:dyDescent="0.25">
      <c r="A318" s="159">
        <v>315</v>
      </c>
      <c r="B318" s="207" t="s">
        <v>84</v>
      </c>
      <c r="C318" s="207" t="s">
        <v>66</v>
      </c>
      <c r="D318" s="166" t="s">
        <v>703</v>
      </c>
      <c r="E318" s="207" t="s">
        <v>1378</v>
      </c>
      <c r="F318" s="223">
        <v>1039</v>
      </c>
      <c r="G318" s="223">
        <v>1758264.425</v>
      </c>
      <c r="H318" s="8">
        <v>1039</v>
      </c>
      <c r="I318" s="8">
        <v>1348440</v>
      </c>
      <c r="J318" s="51">
        <f t="shared" si="20"/>
        <v>1</v>
      </c>
      <c r="K318" s="51">
        <f t="shared" si="21"/>
        <v>0.76691536314283326</v>
      </c>
      <c r="L318" s="55">
        <f t="shared" si="22"/>
        <v>0.3</v>
      </c>
      <c r="M318" s="55">
        <f t="shared" si="23"/>
        <v>0.53684075419998323</v>
      </c>
      <c r="N318" s="52">
        <f t="shared" si="24"/>
        <v>0.83684075419998316</v>
      </c>
      <c r="O318" s="53"/>
      <c r="P318" s="53"/>
    </row>
    <row r="319" spans="1:16" x14ac:dyDescent="0.25">
      <c r="A319" s="159">
        <v>316</v>
      </c>
      <c r="B319" s="207" t="s">
        <v>84</v>
      </c>
      <c r="C319" s="207" t="s">
        <v>66</v>
      </c>
      <c r="D319" s="166" t="s">
        <v>705</v>
      </c>
      <c r="E319" s="207" t="s">
        <v>706</v>
      </c>
      <c r="F319" s="223">
        <v>1084</v>
      </c>
      <c r="G319" s="223">
        <v>1919344.425</v>
      </c>
      <c r="H319" s="8">
        <v>1037</v>
      </c>
      <c r="I319" s="8">
        <v>1843190</v>
      </c>
      <c r="J319" s="51">
        <f t="shared" si="20"/>
        <v>0.95664206642066418</v>
      </c>
      <c r="K319" s="51">
        <f t="shared" si="21"/>
        <v>0.9603226893474317</v>
      </c>
      <c r="L319" s="55">
        <f t="shared" si="22"/>
        <v>0.28699261992619923</v>
      </c>
      <c r="M319" s="55">
        <f t="shared" si="23"/>
        <v>0.67222588254320215</v>
      </c>
      <c r="N319" s="52">
        <f t="shared" si="24"/>
        <v>0.95921850246940132</v>
      </c>
      <c r="O319" s="53"/>
      <c r="P319" s="53"/>
    </row>
    <row r="320" spans="1:16" x14ac:dyDescent="0.25">
      <c r="A320" s="159">
        <v>317</v>
      </c>
      <c r="B320" s="207" t="s">
        <v>84</v>
      </c>
      <c r="C320" s="207" t="s">
        <v>66</v>
      </c>
      <c r="D320" s="166" t="s">
        <v>707</v>
      </c>
      <c r="E320" s="207" t="s">
        <v>1175</v>
      </c>
      <c r="F320" s="223">
        <v>1534</v>
      </c>
      <c r="G320" s="223">
        <v>2714728.75</v>
      </c>
      <c r="H320" s="8">
        <v>1125</v>
      </c>
      <c r="I320" s="8">
        <v>1558000</v>
      </c>
      <c r="J320" s="51">
        <f t="shared" si="20"/>
        <v>0.73337679269882661</v>
      </c>
      <c r="K320" s="51">
        <f t="shared" si="21"/>
        <v>0.57390632489525883</v>
      </c>
      <c r="L320" s="55">
        <f t="shared" si="22"/>
        <v>0.22001303780964798</v>
      </c>
      <c r="M320" s="55">
        <f t="shared" si="23"/>
        <v>0.40173442742668114</v>
      </c>
      <c r="N320" s="52">
        <f t="shared" si="24"/>
        <v>0.62174746523632907</v>
      </c>
      <c r="O320" s="53"/>
      <c r="P320" s="53"/>
    </row>
    <row r="321" spans="1:16" x14ac:dyDescent="0.25">
      <c r="A321" s="159">
        <v>318</v>
      </c>
      <c r="B321" s="207" t="s">
        <v>84</v>
      </c>
      <c r="C321" s="207" t="s">
        <v>66</v>
      </c>
      <c r="D321" s="166" t="s">
        <v>701</v>
      </c>
      <c r="E321" s="207" t="s">
        <v>1054</v>
      </c>
      <c r="F321" s="223">
        <v>2696</v>
      </c>
      <c r="G321" s="223">
        <v>5282799.05</v>
      </c>
      <c r="H321" s="8">
        <v>1534</v>
      </c>
      <c r="I321" s="8">
        <v>3587500</v>
      </c>
      <c r="J321" s="51">
        <f t="shared" si="20"/>
        <v>0.56899109792284863</v>
      </c>
      <c r="K321" s="51">
        <f t="shared" si="21"/>
        <v>0.67909075587495615</v>
      </c>
      <c r="L321" s="55">
        <f t="shared" si="22"/>
        <v>0.17069732937685458</v>
      </c>
      <c r="M321" s="55">
        <f t="shared" si="23"/>
        <v>0.47536352911246926</v>
      </c>
      <c r="N321" s="52">
        <f t="shared" si="24"/>
        <v>0.64606085848932382</v>
      </c>
      <c r="O321" s="53"/>
      <c r="P321" s="53"/>
    </row>
    <row r="322" spans="1:16" x14ac:dyDescent="0.25">
      <c r="A322" s="159">
        <v>319</v>
      </c>
      <c r="B322" s="207" t="s">
        <v>84</v>
      </c>
      <c r="C322" s="207" t="s">
        <v>66</v>
      </c>
      <c r="D322" s="166" t="s">
        <v>702</v>
      </c>
      <c r="E322" s="207" t="s">
        <v>1055</v>
      </c>
      <c r="F322" s="223">
        <v>1670</v>
      </c>
      <c r="G322" s="223">
        <v>3045789.3</v>
      </c>
      <c r="H322" s="8">
        <v>958</v>
      </c>
      <c r="I322" s="8">
        <v>1591935</v>
      </c>
      <c r="J322" s="51">
        <f t="shared" si="20"/>
        <v>0.57365269461077839</v>
      </c>
      <c r="K322" s="51">
        <f t="shared" si="21"/>
        <v>0.52266747407642411</v>
      </c>
      <c r="L322" s="55">
        <f t="shared" si="22"/>
        <v>0.17209580838323352</v>
      </c>
      <c r="M322" s="55">
        <f t="shared" si="23"/>
        <v>0.36586723185349684</v>
      </c>
      <c r="N322" s="52">
        <f t="shared" si="24"/>
        <v>0.53796304023673036</v>
      </c>
      <c r="O322" s="53"/>
      <c r="P322" s="53"/>
    </row>
    <row r="323" spans="1:16" x14ac:dyDescent="0.25">
      <c r="A323" s="159">
        <v>320</v>
      </c>
      <c r="B323" s="207" t="s">
        <v>84</v>
      </c>
      <c r="C323" s="207" t="s">
        <v>66</v>
      </c>
      <c r="D323" s="166" t="s">
        <v>708</v>
      </c>
      <c r="E323" s="207" t="s">
        <v>1056</v>
      </c>
      <c r="F323" s="223">
        <v>750</v>
      </c>
      <c r="G323" s="223">
        <v>1322257.8500000001</v>
      </c>
      <c r="H323" s="8">
        <v>786</v>
      </c>
      <c r="I323" s="8">
        <v>1098270</v>
      </c>
      <c r="J323" s="51">
        <f t="shared" si="20"/>
        <v>1.048</v>
      </c>
      <c r="K323" s="51">
        <f t="shared" si="21"/>
        <v>0.83060198886321601</v>
      </c>
      <c r="L323" s="55">
        <f t="shared" si="22"/>
        <v>0.3</v>
      </c>
      <c r="M323" s="55">
        <f t="shared" si="23"/>
        <v>0.58142139220425115</v>
      </c>
      <c r="N323" s="52">
        <f t="shared" si="24"/>
        <v>0.88142139220425109</v>
      </c>
      <c r="O323" s="53"/>
      <c r="P323" s="53"/>
    </row>
    <row r="324" spans="1:16" x14ac:dyDescent="0.25">
      <c r="A324" s="159">
        <v>321</v>
      </c>
      <c r="B324" s="207" t="s">
        <v>80</v>
      </c>
      <c r="C324" s="207" t="s">
        <v>66</v>
      </c>
      <c r="D324" s="166" t="s">
        <v>717</v>
      </c>
      <c r="E324" s="207" t="s">
        <v>1089</v>
      </c>
      <c r="F324" s="223">
        <v>1202</v>
      </c>
      <c r="G324" s="223">
        <v>2335214.8250000002</v>
      </c>
      <c r="H324" s="8">
        <v>1013</v>
      </c>
      <c r="I324" s="8">
        <v>1982845</v>
      </c>
      <c r="J324" s="51">
        <f t="shared" ref="J324:J387" si="25">IFERROR(H324/F324,0)</f>
        <v>0.84276206322795344</v>
      </c>
      <c r="K324" s="51">
        <f t="shared" ref="K324:K387" si="26">IFERROR(I324/G324,0)</f>
        <v>0.84910603460219114</v>
      </c>
      <c r="L324" s="55">
        <f t="shared" si="22"/>
        <v>0.25282861896838604</v>
      </c>
      <c r="M324" s="55">
        <f t="shared" si="23"/>
        <v>0.59437422422153374</v>
      </c>
      <c r="N324" s="52">
        <f t="shared" si="24"/>
        <v>0.84720284318991979</v>
      </c>
      <c r="O324" s="53"/>
      <c r="P324" s="53"/>
    </row>
    <row r="325" spans="1:16" x14ac:dyDescent="0.25">
      <c r="A325" s="159">
        <v>322</v>
      </c>
      <c r="B325" s="207" t="s">
        <v>80</v>
      </c>
      <c r="C325" s="207" t="s">
        <v>66</v>
      </c>
      <c r="D325" s="166" t="s">
        <v>718</v>
      </c>
      <c r="E325" s="207" t="s">
        <v>719</v>
      </c>
      <c r="F325" s="223">
        <v>445</v>
      </c>
      <c r="G325" s="223">
        <v>665637.85</v>
      </c>
      <c r="H325" s="8">
        <v>383</v>
      </c>
      <c r="I325" s="8">
        <v>553895</v>
      </c>
      <c r="J325" s="51">
        <f t="shared" si="25"/>
        <v>0.86067415730337082</v>
      </c>
      <c r="K325" s="51">
        <f t="shared" si="26"/>
        <v>0.83212665866281499</v>
      </c>
      <c r="L325" s="55">
        <f t="shared" ref="L325:L388" si="27">IF((J325*0.3)&gt;30%,30%,(J325*0.3))</f>
        <v>0.25820224719101126</v>
      </c>
      <c r="M325" s="55">
        <f t="shared" ref="M325:M388" si="28">IF((K325*0.7)&gt;70%,70%,(K325*0.7))</f>
        <v>0.58248866106397046</v>
      </c>
      <c r="N325" s="52">
        <f t="shared" ref="N325:N388" si="29">L325+M325</f>
        <v>0.84069090825498172</v>
      </c>
      <c r="O325" s="53"/>
      <c r="P325" s="53"/>
    </row>
    <row r="326" spans="1:16" x14ac:dyDescent="0.25">
      <c r="A326" s="159">
        <v>323</v>
      </c>
      <c r="B326" s="207" t="s">
        <v>80</v>
      </c>
      <c r="C326" s="207" t="s">
        <v>66</v>
      </c>
      <c r="D326" s="166" t="s">
        <v>720</v>
      </c>
      <c r="E326" s="207" t="s">
        <v>721</v>
      </c>
      <c r="F326" s="223">
        <v>262</v>
      </c>
      <c r="G326" s="223">
        <v>513827.85</v>
      </c>
      <c r="H326" s="8">
        <v>288</v>
      </c>
      <c r="I326" s="8">
        <v>416970</v>
      </c>
      <c r="J326" s="51">
        <f t="shared" si="25"/>
        <v>1.0992366412213741</v>
      </c>
      <c r="K326" s="51">
        <f t="shared" si="26"/>
        <v>0.81149746943455869</v>
      </c>
      <c r="L326" s="55">
        <f t="shared" si="27"/>
        <v>0.3</v>
      </c>
      <c r="M326" s="55">
        <f t="shared" si="28"/>
        <v>0.56804822860419102</v>
      </c>
      <c r="N326" s="52">
        <f t="shared" si="29"/>
        <v>0.86804822860419106</v>
      </c>
      <c r="O326" s="53"/>
      <c r="P326" s="53"/>
    </row>
    <row r="327" spans="1:16" x14ac:dyDescent="0.25">
      <c r="A327" s="159">
        <v>324</v>
      </c>
      <c r="B327" s="207" t="s">
        <v>80</v>
      </c>
      <c r="C327" s="207" t="s">
        <v>66</v>
      </c>
      <c r="D327" s="166" t="s">
        <v>722</v>
      </c>
      <c r="E327" s="207" t="s">
        <v>723</v>
      </c>
      <c r="F327" s="223">
        <v>984</v>
      </c>
      <c r="G327" s="223">
        <v>1648619.0249999999</v>
      </c>
      <c r="H327" s="8">
        <v>813</v>
      </c>
      <c r="I327" s="8">
        <v>1604945</v>
      </c>
      <c r="J327" s="51">
        <f t="shared" si="25"/>
        <v>0.82621951219512191</v>
      </c>
      <c r="K327" s="51">
        <f t="shared" si="26"/>
        <v>0.97350872194381</v>
      </c>
      <c r="L327" s="55">
        <f t="shared" si="27"/>
        <v>0.24786585365853656</v>
      </c>
      <c r="M327" s="55">
        <f t="shared" si="28"/>
        <v>0.68145610536066692</v>
      </c>
      <c r="N327" s="52">
        <f t="shared" si="29"/>
        <v>0.92932195901920345</v>
      </c>
      <c r="O327" s="53"/>
      <c r="P327" s="53"/>
    </row>
    <row r="328" spans="1:16" x14ac:dyDescent="0.25">
      <c r="A328" s="159">
        <v>325</v>
      </c>
      <c r="B328" s="207" t="s">
        <v>78</v>
      </c>
      <c r="C328" s="207" t="s">
        <v>66</v>
      </c>
      <c r="D328" s="166" t="s">
        <v>696</v>
      </c>
      <c r="E328" s="207" t="s">
        <v>697</v>
      </c>
      <c r="F328" s="223">
        <v>2049</v>
      </c>
      <c r="G328" s="223">
        <v>3200267.7250000001</v>
      </c>
      <c r="H328" s="8">
        <v>1589</v>
      </c>
      <c r="I328" s="8">
        <v>2951375</v>
      </c>
      <c r="J328" s="51">
        <f t="shared" si="25"/>
        <v>0.77550024402147388</v>
      </c>
      <c r="K328" s="51">
        <f t="shared" si="26"/>
        <v>0.92222753019827419</v>
      </c>
      <c r="L328" s="55">
        <f t="shared" si="27"/>
        <v>0.23265007320644215</v>
      </c>
      <c r="M328" s="55">
        <f t="shared" si="28"/>
        <v>0.64555927113879186</v>
      </c>
      <c r="N328" s="52">
        <f t="shared" si="29"/>
        <v>0.87820934434523401</v>
      </c>
      <c r="O328" s="53"/>
      <c r="P328" s="53"/>
    </row>
    <row r="329" spans="1:16" x14ac:dyDescent="0.25">
      <c r="A329" s="159">
        <v>326</v>
      </c>
      <c r="B329" s="207" t="s">
        <v>78</v>
      </c>
      <c r="C329" s="207" t="s">
        <v>66</v>
      </c>
      <c r="D329" s="166" t="s">
        <v>690</v>
      </c>
      <c r="E329" s="207" t="s">
        <v>691</v>
      </c>
      <c r="F329" s="223">
        <v>1377</v>
      </c>
      <c r="G329" s="223">
        <v>2540449.625</v>
      </c>
      <c r="H329" s="8">
        <v>1142</v>
      </c>
      <c r="I329" s="8">
        <v>2189395</v>
      </c>
      <c r="J329" s="51">
        <f t="shared" si="25"/>
        <v>0.8293391430646333</v>
      </c>
      <c r="K329" s="51">
        <f t="shared" si="26"/>
        <v>0.86181397909041402</v>
      </c>
      <c r="L329" s="55">
        <f t="shared" si="27"/>
        <v>0.24880174291938997</v>
      </c>
      <c r="M329" s="55">
        <f t="shared" si="28"/>
        <v>0.60326978536328979</v>
      </c>
      <c r="N329" s="52">
        <f t="shared" si="29"/>
        <v>0.85207152828267974</v>
      </c>
      <c r="O329" s="53"/>
      <c r="P329" s="53"/>
    </row>
    <row r="330" spans="1:16" x14ac:dyDescent="0.25">
      <c r="A330" s="159">
        <v>327</v>
      </c>
      <c r="B330" s="207" t="s">
        <v>78</v>
      </c>
      <c r="C330" s="207" t="s">
        <v>66</v>
      </c>
      <c r="D330" s="166" t="s">
        <v>692</v>
      </c>
      <c r="E330" s="207" t="s">
        <v>693</v>
      </c>
      <c r="F330" s="223">
        <v>1020</v>
      </c>
      <c r="G330" s="223">
        <v>1824857.15</v>
      </c>
      <c r="H330" s="8">
        <v>907</v>
      </c>
      <c r="I330" s="8">
        <v>1495790</v>
      </c>
      <c r="J330" s="51">
        <f t="shared" si="25"/>
        <v>0.88921568627450975</v>
      </c>
      <c r="K330" s="51">
        <f t="shared" si="26"/>
        <v>0.81967511813184946</v>
      </c>
      <c r="L330" s="55">
        <f t="shared" si="27"/>
        <v>0.2667647058823529</v>
      </c>
      <c r="M330" s="55">
        <f t="shared" si="28"/>
        <v>0.57377258269229459</v>
      </c>
      <c r="N330" s="52">
        <f t="shared" si="29"/>
        <v>0.84053728857464749</v>
      </c>
      <c r="O330" s="53"/>
      <c r="P330" s="53"/>
    </row>
    <row r="331" spans="1:16" x14ac:dyDescent="0.25">
      <c r="A331" s="159">
        <v>328</v>
      </c>
      <c r="B331" s="207" t="s">
        <v>78</v>
      </c>
      <c r="C331" s="207" t="s">
        <v>66</v>
      </c>
      <c r="D331" s="166" t="s">
        <v>698</v>
      </c>
      <c r="E331" s="207" t="s">
        <v>699</v>
      </c>
      <c r="F331" s="223">
        <v>958</v>
      </c>
      <c r="G331" s="223">
        <v>1655446.55</v>
      </c>
      <c r="H331" s="8">
        <v>977</v>
      </c>
      <c r="I331" s="8">
        <v>1585490</v>
      </c>
      <c r="J331" s="51">
        <f t="shared" si="25"/>
        <v>1.0198329853862214</v>
      </c>
      <c r="K331" s="51">
        <f t="shared" si="26"/>
        <v>0.95774158338123327</v>
      </c>
      <c r="L331" s="55">
        <f t="shared" si="27"/>
        <v>0.3</v>
      </c>
      <c r="M331" s="55">
        <f t="shared" si="28"/>
        <v>0.67041910836686325</v>
      </c>
      <c r="N331" s="52">
        <f t="shared" si="29"/>
        <v>0.97041910836686318</v>
      </c>
      <c r="P331" s="53"/>
    </row>
    <row r="332" spans="1:16" x14ac:dyDescent="0.25">
      <c r="A332" s="159">
        <v>329</v>
      </c>
      <c r="B332" s="207" t="s">
        <v>78</v>
      </c>
      <c r="C332" s="207" t="s">
        <v>66</v>
      </c>
      <c r="D332" s="166" t="s">
        <v>688</v>
      </c>
      <c r="E332" s="207" t="s">
        <v>689</v>
      </c>
      <c r="F332" s="223">
        <v>820</v>
      </c>
      <c r="G332" s="223">
        <v>1510909.2250000001</v>
      </c>
      <c r="H332" s="8">
        <v>959</v>
      </c>
      <c r="I332" s="8">
        <v>1216975</v>
      </c>
      <c r="J332" s="51">
        <f t="shared" si="25"/>
        <v>1.1695121951219511</v>
      </c>
      <c r="K332" s="51">
        <f t="shared" si="26"/>
        <v>0.80545871311362194</v>
      </c>
      <c r="L332" s="55">
        <f t="shared" si="27"/>
        <v>0.3</v>
      </c>
      <c r="M332" s="55">
        <f t="shared" si="28"/>
        <v>0.56382109917953527</v>
      </c>
      <c r="N332" s="52">
        <f t="shared" si="29"/>
        <v>0.8638210991795352</v>
      </c>
      <c r="O332" s="53"/>
      <c r="P332" s="53"/>
    </row>
    <row r="333" spans="1:16" x14ac:dyDescent="0.25">
      <c r="A333" s="159">
        <v>330</v>
      </c>
      <c r="B333" s="207" t="s">
        <v>78</v>
      </c>
      <c r="C333" s="207" t="s">
        <v>66</v>
      </c>
      <c r="D333" s="166" t="s">
        <v>700</v>
      </c>
      <c r="E333" s="207" t="s">
        <v>657</v>
      </c>
      <c r="F333" s="223">
        <v>429</v>
      </c>
      <c r="G333" s="223">
        <v>755564.32499999995</v>
      </c>
      <c r="H333" s="8">
        <v>546</v>
      </c>
      <c r="I333" s="8">
        <v>642670</v>
      </c>
      <c r="J333" s="51">
        <f t="shared" si="25"/>
        <v>1.2727272727272727</v>
      </c>
      <c r="K333" s="51">
        <f t="shared" si="26"/>
        <v>0.85058277466978083</v>
      </c>
      <c r="L333" s="55">
        <f t="shared" si="27"/>
        <v>0.3</v>
      </c>
      <c r="M333" s="55">
        <f t="shared" si="28"/>
        <v>0.59540794226884652</v>
      </c>
      <c r="N333" s="52">
        <f t="shared" si="29"/>
        <v>0.89540794226884657</v>
      </c>
      <c r="O333" s="53"/>
      <c r="P333" s="53"/>
    </row>
    <row r="334" spans="1:16" x14ac:dyDescent="0.25">
      <c r="A334" s="159">
        <v>331</v>
      </c>
      <c r="B334" s="207" t="s">
        <v>83</v>
      </c>
      <c r="C334" s="207" t="s">
        <v>66</v>
      </c>
      <c r="D334" s="166" t="s">
        <v>730</v>
      </c>
      <c r="E334" s="207" t="s">
        <v>476</v>
      </c>
      <c r="F334" s="223">
        <v>2825</v>
      </c>
      <c r="G334" s="223">
        <v>4772863.7750000004</v>
      </c>
      <c r="H334" s="8">
        <v>2227</v>
      </c>
      <c r="I334" s="8">
        <v>4305900</v>
      </c>
      <c r="J334" s="51">
        <f t="shared" si="25"/>
        <v>0.78831858407079647</v>
      </c>
      <c r="K334" s="51">
        <f t="shared" si="26"/>
        <v>0.90216276914377258</v>
      </c>
      <c r="L334" s="55">
        <f t="shared" si="27"/>
        <v>0.23649557522123893</v>
      </c>
      <c r="M334" s="55">
        <f t="shared" si="28"/>
        <v>0.63151393840064074</v>
      </c>
      <c r="N334" s="52">
        <f t="shared" si="29"/>
        <v>0.86800951362187972</v>
      </c>
      <c r="O334" s="53"/>
      <c r="P334" s="53"/>
    </row>
    <row r="335" spans="1:16" x14ac:dyDescent="0.25">
      <c r="A335" s="159">
        <v>332</v>
      </c>
      <c r="B335" s="207" t="s">
        <v>83</v>
      </c>
      <c r="C335" s="207" t="s">
        <v>66</v>
      </c>
      <c r="D335" s="166" t="s">
        <v>728</v>
      </c>
      <c r="E335" s="207" t="s">
        <v>729</v>
      </c>
      <c r="F335" s="223">
        <v>1441</v>
      </c>
      <c r="G335" s="223">
        <v>2576703.35</v>
      </c>
      <c r="H335" s="8">
        <v>1563</v>
      </c>
      <c r="I335" s="8">
        <v>2043900</v>
      </c>
      <c r="J335" s="51">
        <f t="shared" si="25"/>
        <v>1.0846634281748786</v>
      </c>
      <c r="K335" s="51">
        <f t="shared" si="26"/>
        <v>0.79322285974440943</v>
      </c>
      <c r="L335" s="55">
        <f t="shared" si="27"/>
        <v>0.3</v>
      </c>
      <c r="M335" s="55">
        <f t="shared" si="28"/>
        <v>0.55525600182108659</v>
      </c>
      <c r="N335" s="52">
        <f t="shared" si="29"/>
        <v>0.85525600182108663</v>
      </c>
      <c r="O335" s="53"/>
      <c r="P335" s="53"/>
    </row>
    <row r="336" spans="1:16" x14ac:dyDescent="0.25">
      <c r="A336" s="159">
        <v>333</v>
      </c>
      <c r="B336" s="207" t="s">
        <v>83</v>
      </c>
      <c r="C336" s="207" t="s">
        <v>66</v>
      </c>
      <c r="D336" s="166" t="s">
        <v>726</v>
      </c>
      <c r="E336" s="207" t="s">
        <v>1379</v>
      </c>
      <c r="F336" s="223">
        <v>1380</v>
      </c>
      <c r="G336" s="223">
        <v>2542953.4500000002</v>
      </c>
      <c r="H336" s="8">
        <v>1510</v>
      </c>
      <c r="I336" s="8">
        <v>2262425</v>
      </c>
      <c r="J336" s="51">
        <f t="shared" si="25"/>
        <v>1.0942028985507246</v>
      </c>
      <c r="K336" s="51">
        <f t="shared" si="26"/>
        <v>0.88968400109722801</v>
      </c>
      <c r="L336" s="55">
        <f t="shared" si="27"/>
        <v>0.3</v>
      </c>
      <c r="M336" s="55">
        <f t="shared" si="28"/>
        <v>0.62277880076805958</v>
      </c>
      <c r="N336" s="52">
        <f t="shared" si="29"/>
        <v>0.92277880076805952</v>
      </c>
      <c r="O336" s="53"/>
      <c r="P336" s="53"/>
    </row>
    <row r="337" spans="1:16" x14ac:dyDescent="0.25">
      <c r="A337" s="159">
        <v>334</v>
      </c>
      <c r="B337" s="207" t="s">
        <v>83</v>
      </c>
      <c r="C337" s="207" t="s">
        <v>66</v>
      </c>
      <c r="D337" s="166" t="s">
        <v>727</v>
      </c>
      <c r="E337" s="207" t="s">
        <v>1380</v>
      </c>
      <c r="F337" s="223">
        <v>1011</v>
      </c>
      <c r="G337" s="223">
        <v>1856346.875</v>
      </c>
      <c r="H337" s="8">
        <v>1775</v>
      </c>
      <c r="I337" s="8">
        <v>2251955</v>
      </c>
      <c r="J337" s="51">
        <f t="shared" si="25"/>
        <v>1.7556874381800198</v>
      </c>
      <c r="K337" s="51">
        <f t="shared" si="26"/>
        <v>1.2131111002624442</v>
      </c>
      <c r="L337" s="55">
        <f t="shared" si="27"/>
        <v>0.3</v>
      </c>
      <c r="M337" s="55">
        <f t="shared" si="28"/>
        <v>0.7</v>
      </c>
      <c r="N337" s="52">
        <f t="shared" si="29"/>
        <v>1</v>
      </c>
      <c r="O337" s="53"/>
      <c r="P337" s="53"/>
    </row>
    <row r="338" spans="1:16" x14ac:dyDescent="0.25">
      <c r="A338" s="159">
        <v>335</v>
      </c>
      <c r="B338" s="207" t="s">
        <v>81</v>
      </c>
      <c r="C338" s="207" t="s">
        <v>66</v>
      </c>
      <c r="D338" s="166" t="s">
        <v>725</v>
      </c>
      <c r="E338" s="207" t="s">
        <v>1207</v>
      </c>
      <c r="F338" s="223">
        <v>1420</v>
      </c>
      <c r="G338" s="223">
        <v>3236209.5249999999</v>
      </c>
      <c r="H338" s="8">
        <v>1453</v>
      </c>
      <c r="I338" s="8">
        <v>2659390</v>
      </c>
      <c r="J338" s="51">
        <f t="shared" si="25"/>
        <v>1.0232394366197184</v>
      </c>
      <c r="K338" s="51">
        <f t="shared" si="26"/>
        <v>0.82176076037598345</v>
      </c>
      <c r="L338" s="55">
        <f t="shared" si="27"/>
        <v>0.3</v>
      </c>
      <c r="M338" s="55">
        <f t="shared" si="28"/>
        <v>0.57523253226318838</v>
      </c>
      <c r="N338" s="52">
        <f t="shared" si="29"/>
        <v>0.87523253226318842</v>
      </c>
      <c r="O338" s="53"/>
      <c r="P338" s="53"/>
    </row>
    <row r="339" spans="1:16" x14ac:dyDescent="0.25">
      <c r="A339" s="159">
        <v>336</v>
      </c>
      <c r="B339" s="207" t="s">
        <v>81</v>
      </c>
      <c r="C339" s="207" t="s">
        <v>66</v>
      </c>
      <c r="D339" s="166" t="s">
        <v>724</v>
      </c>
      <c r="E339" s="207" t="s">
        <v>1381</v>
      </c>
      <c r="F339" s="223">
        <v>941</v>
      </c>
      <c r="G339" s="223">
        <v>1410305.5</v>
      </c>
      <c r="H339" s="8">
        <v>1040</v>
      </c>
      <c r="I339" s="8">
        <v>1367690</v>
      </c>
      <c r="J339" s="51">
        <f t="shared" si="25"/>
        <v>1.1052072263549415</v>
      </c>
      <c r="K339" s="51">
        <f t="shared" si="26"/>
        <v>0.96978278819730901</v>
      </c>
      <c r="L339" s="55">
        <f t="shared" si="27"/>
        <v>0.3</v>
      </c>
      <c r="M339" s="55">
        <f t="shared" si="28"/>
        <v>0.6788479517381163</v>
      </c>
      <c r="N339" s="52">
        <f t="shared" si="29"/>
        <v>0.97884795173811634</v>
      </c>
      <c r="O339" s="53"/>
      <c r="P339" s="53"/>
    </row>
    <row r="340" spans="1:16" x14ac:dyDescent="0.25">
      <c r="A340" s="159">
        <v>337</v>
      </c>
      <c r="B340" s="207" t="s">
        <v>79</v>
      </c>
      <c r="C340" s="207" t="s">
        <v>66</v>
      </c>
      <c r="D340" s="166" t="s">
        <v>660</v>
      </c>
      <c r="E340" s="207" t="s">
        <v>1327</v>
      </c>
      <c r="F340" s="223">
        <v>695</v>
      </c>
      <c r="G340" s="223">
        <v>1159877.425</v>
      </c>
      <c r="H340" s="8">
        <v>904</v>
      </c>
      <c r="I340" s="8">
        <v>1200340</v>
      </c>
      <c r="J340" s="51">
        <f t="shared" si="25"/>
        <v>1.3007194244604317</v>
      </c>
      <c r="K340" s="51">
        <f t="shared" si="26"/>
        <v>1.0348852164270719</v>
      </c>
      <c r="L340" s="55">
        <f t="shared" si="27"/>
        <v>0.3</v>
      </c>
      <c r="M340" s="55">
        <f t="shared" si="28"/>
        <v>0.7</v>
      </c>
      <c r="N340" s="52">
        <f t="shared" si="29"/>
        <v>1</v>
      </c>
      <c r="O340" s="53"/>
      <c r="P340" s="53"/>
    </row>
    <row r="341" spans="1:16" x14ac:dyDescent="0.25">
      <c r="A341" s="159">
        <v>338</v>
      </c>
      <c r="B341" s="207" t="s">
        <v>79</v>
      </c>
      <c r="C341" s="207" t="s">
        <v>66</v>
      </c>
      <c r="D341" s="166" t="s">
        <v>663</v>
      </c>
      <c r="E341" s="207" t="s">
        <v>1342</v>
      </c>
      <c r="F341" s="223">
        <v>789</v>
      </c>
      <c r="G341" s="223">
        <v>1331067.325</v>
      </c>
      <c r="H341" s="8">
        <v>754</v>
      </c>
      <c r="I341" s="8">
        <v>1094415</v>
      </c>
      <c r="J341" s="51">
        <f t="shared" si="25"/>
        <v>0.95564005069708491</v>
      </c>
      <c r="K341" s="51">
        <f t="shared" si="26"/>
        <v>0.82220859865221319</v>
      </c>
      <c r="L341" s="55">
        <f t="shared" si="27"/>
        <v>0.28669201520912546</v>
      </c>
      <c r="M341" s="55">
        <f t="shared" si="28"/>
        <v>0.57554601905654923</v>
      </c>
      <c r="N341" s="52">
        <f t="shared" si="29"/>
        <v>0.86223803426567469</v>
      </c>
      <c r="O341" s="53"/>
      <c r="P341" s="53"/>
    </row>
    <row r="342" spans="1:16" x14ac:dyDescent="0.25">
      <c r="A342" s="159">
        <v>339</v>
      </c>
      <c r="B342" s="207" t="s">
        <v>79</v>
      </c>
      <c r="C342" s="207" t="s">
        <v>66</v>
      </c>
      <c r="D342" s="166" t="s">
        <v>664</v>
      </c>
      <c r="E342" s="207" t="s">
        <v>665</v>
      </c>
      <c r="F342" s="223">
        <v>757</v>
      </c>
      <c r="G342" s="223">
        <v>1568695.2749999999</v>
      </c>
      <c r="H342" s="8">
        <v>834</v>
      </c>
      <c r="I342" s="8">
        <v>1293510</v>
      </c>
      <c r="J342" s="51">
        <f t="shared" si="25"/>
        <v>1.1017173051519153</v>
      </c>
      <c r="K342" s="51">
        <f t="shared" si="26"/>
        <v>0.82457697209548875</v>
      </c>
      <c r="L342" s="55">
        <f t="shared" si="27"/>
        <v>0.3</v>
      </c>
      <c r="M342" s="55">
        <f t="shared" si="28"/>
        <v>0.57720388046684212</v>
      </c>
      <c r="N342" s="52">
        <f t="shared" si="29"/>
        <v>0.87720388046684206</v>
      </c>
      <c r="O342" s="53"/>
      <c r="P342" s="53"/>
    </row>
    <row r="343" spans="1:16" x14ac:dyDescent="0.25">
      <c r="A343" s="159">
        <v>340</v>
      </c>
      <c r="B343" s="207" t="s">
        <v>79</v>
      </c>
      <c r="C343" s="207" t="s">
        <v>66</v>
      </c>
      <c r="D343" s="166" t="s">
        <v>661</v>
      </c>
      <c r="E343" s="207" t="s">
        <v>662</v>
      </c>
      <c r="F343" s="223">
        <v>522</v>
      </c>
      <c r="G343" s="223">
        <v>846240.6</v>
      </c>
      <c r="H343" s="8">
        <v>596</v>
      </c>
      <c r="I343" s="8">
        <v>717135</v>
      </c>
      <c r="J343" s="51">
        <f t="shared" si="25"/>
        <v>1.1417624521072798</v>
      </c>
      <c r="K343" s="51">
        <f t="shared" si="26"/>
        <v>0.84743629648589303</v>
      </c>
      <c r="L343" s="55">
        <f t="shared" si="27"/>
        <v>0.3</v>
      </c>
      <c r="M343" s="55">
        <f t="shared" si="28"/>
        <v>0.59320540754012507</v>
      </c>
      <c r="N343" s="52">
        <f t="shared" si="29"/>
        <v>0.89320540754012501</v>
      </c>
      <c r="O343" s="53"/>
      <c r="P343" s="53"/>
    </row>
    <row r="344" spans="1:16" x14ac:dyDescent="0.25">
      <c r="A344" s="159">
        <v>341</v>
      </c>
      <c r="B344" s="207" t="s">
        <v>79</v>
      </c>
      <c r="C344" s="207" t="s">
        <v>66</v>
      </c>
      <c r="D344" s="166" t="s">
        <v>666</v>
      </c>
      <c r="E344" s="207" t="s">
        <v>1332</v>
      </c>
      <c r="F344" s="223">
        <v>741</v>
      </c>
      <c r="G344" s="223">
        <v>1214020.6000000001</v>
      </c>
      <c r="H344" s="8">
        <v>913</v>
      </c>
      <c r="I344" s="8">
        <v>1333245</v>
      </c>
      <c r="J344" s="51">
        <f t="shared" si="25"/>
        <v>1.2321187584345479</v>
      </c>
      <c r="K344" s="51">
        <f t="shared" si="26"/>
        <v>1.0982062413108968</v>
      </c>
      <c r="L344" s="55">
        <f t="shared" si="27"/>
        <v>0.3</v>
      </c>
      <c r="M344" s="55">
        <f t="shared" si="28"/>
        <v>0.7</v>
      </c>
      <c r="N344" s="52">
        <f t="shared" si="29"/>
        <v>1</v>
      </c>
      <c r="O344" s="53"/>
      <c r="P344" s="53"/>
    </row>
    <row r="345" spans="1:16" x14ac:dyDescent="0.25">
      <c r="A345" s="159">
        <v>342</v>
      </c>
      <c r="B345" s="207" t="s">
        <v>85</v>
      </c>
      <c r="C345" s="207" t="s">
        <v>66</v>
      </c>
      <c r="D345" s="166" t="s">
        <v>711</v>
      </c>
      <c r="E345" s="207" t="s">
        <v>1343</v>
      </c>
      <c r="F345" s="223">
        <v>860</v>
      </c>
      <c r="G345" s="223">
        <v>1470669.325</v>
      </c>
      <c r="H345" s="8">
        <v>862</v>
      </c>
      <c r="I345" s="8">
        <v>1251585</v>
      </c>
      <c r="J345" s="51">
        <f t="shared" si="25"/>
        <v>1.0023255813953489</v>
      </c>
      <c r="K345" s="51">
        <f t="shared" si="26"/>
        <v>0.85103087330661498</v>
      </c>
      <c r="L345" s="55">
        <f t="shared" si="27"/>
        <v>0.3</v>
      </c>
      <c r="M345" s="55">
        <f t="shared" si="28"/>
        <v>0.59572161131463042</v>
      </c>
      <c r="N345" s="52">
        <f t="shared" si="29"/>
        <v>0.89572161131463046</v>
      </c>
      <c r="O345" s="53"/>
      <c r="P345" s="53"/>
    </row>
    <row r="346" spans="1:16" x14ac:dyDescent="0.25">
      <c r="A346" s="159">
        <v>343</v>
      </c>
      <c r="B346" s="207" t="s">
        <v>85</v>
      </c>
      <c r="C346" s="207" t="s">
        <v>66</v>
      </c>
      <c r="D346" s="166" t="s">
        <v>715</v>
      </c>
      <c r="E346" s="207" t="s">
        <v>1109</v>
      </c>
      <c r="F346" s="223">
        <v>1123</v>
      </c>
      <c r="G346" s="223">
        <v>1910969.5249999999</v>
      </c>
      <c r="H346" s="8">
        <v>1129</v>
      </c>
      <c r="I346" s="8">
        <v>1611790</v>
      </c>
      <c r="J346" s="51">
        <f t="shared" si="25"/>
        <v>1.0053428317008015</v>
      </c>
      <c r="K346" s="51">
        <f t="shared" si="26"/>
        <v>0.84344097533423512</v>
      </c>
      <c r="L346" s="55">
        <f t="shared" si="27"/>
        <v>0.3</v>
      </c>
      <c r="M346" s="55">
        <f t="shared" si="28"/>
        <v>0.59040868273396452</v>
      </c>
      <c r="N346" s="52">
        <f t="shared" si="29"/>
        <v>0.89040868273396456</v>
      </c>
      <c r="O346" s="53"/>
      <c r="P346" s="53"/>
    </row>
    <row r="347" spans="1:16" x14ac:dyDescent="0.25">
      <c r="A347" s="159">
        <v>344</v>
      </c>
      <c r="B347" s="207" t="s">
        <v>85</v>
      </c>
      <c r="C347" s="207" t="s">
        <v>66</v>
      </c>
      <c r="D347" s="166" t="s">
        <v>714</v>
      </c>
      <c r="E347" s="207" t="s">
        <v>1091</v>
      </c>
      <c r="F347" s="223">
        <v>913</v>
      </c>
      <c r="G347" s="223">
        <v>1553810.7</v>
      </c>
      <c r="H347" s="8">
        <v>1266</v>
      </c>
      <c r="I347" s="8">
        <v>1708490</v>
      </c>
      <c r="J347" s="51">
        <f t="shared" si="25"/>
        <v>1.3866374589266155</v>
      </c>
      <c r="K347" s="51">
        <f t="shared" si="26"/>
        <v>1.0995483555364884</v>
      </c>
      <c r="L347" s="55">
        <f t="shared" si="27"/>
        <v>0.3</v>
      </c>
      <c r="M347" s="55">
        <f t="shared" si="28"/>
        <v>0.7</v>
      </c>
      <c r="N347" s="52">
        <f t="shared" si="29"/>
        <v>1</v>
      </c>
      <c r="O347" s="53"/>
      <c r="P347" s="53"/>
    </row>
    <row r="348" spans="1:16" x14ac:dyDescent="0.25">
      <c r="A348" s="159">
        <v>345</v>
      </c>
      <c r="B348" s="207" t="s">
        <v>85</v>
      </c>
      <c r="C348" s="207" t="s">
        <v>66</v>
      </c>
      <c r="D348" s="166" t="s">
        <v>713</v>
      </c>
      <c r="E348" s="207" t="s">
        <v>1090</v>
      </c>
      <c r="F348" s="223">
        <v>748</v>
      </c>
      <c r="G348" s="223">
        <v>1263558.25</v>
      </c>
      <c r="H348" s="8">
        <v>692</v>
      </c>
      <c r="I348" s="8">
        <v>1288825</v>
      </c>
      <c r="J348" s="51">
        <f t="shared" si="25"/>
        <v>0.92513368983957223</v>
      </c>
      <c r="K348" s="51">
        <f t="shared" si="26"/>
        <v>1.0199965058991147</v>
      </c>
      <c r="L348" s="55">
        <f t="shared" si="27"/>
        <v>0.27754010695187165</v>
      </c>
      <c r="M348" s="55">
        <f t="shared" si="28"/>
        <v>0.7</v>
      </c>
      <c r="N348" s="52">
        <f t="shared" si="29"/>
        <v>0.97754010695187166</v>
      </c>
      <c r="O348" s="53"/>
      <c r="P348" s="53"/>
    </row>
    <row r="349" spans="1:16" x14ac:dyDescent="0.25">
      <c r="A349" s="159">
        <v>346</v>
      </c>
      <c r="B349" s="207" t="s">
        <v>85</v>
      </c>
      <c r="C349" s="207" t="s">
        <v>66</v>
      </c>
      <c r="D349" s="166" t="s">
        <v>716</v>
      </c>
      <c r="E349" s="207" t="s">
        <v>1092</v>
      </c>
      <c r="F349" s="223">
        <v>1692</v>
      </c>
      <c r="G349" s="223">
        <v>2829420.3250000002</v>
      </c>
      <c r="H349" s="8">
        <v>1761</v>
      </c>
      <c r="I349" s="8">
        <v>2717655</v>
      </c>
      <c r="J349" s="51">
        <f t="shared" si="25"/>
        <v>1.0407801418439717</v>
      </c>
      <c r="K349" s="51">
        <f t="shared" si="26"/>
        <v>0.96049886119341421</v>
      </c>
      <c r="L349" s="55">
        <f t="shared" si="27"/>
        <v>0.3</v>
      </c>
      <c r="M349" s="55">
        <f t="shared" si="28"/>
        <v>0.6723492028353899</v>
      </c>
      <c r="N349" s="52">
        <f t="shared" si="29"/>
        <v>0.97234920283538995</v>
      </c>
      <c r="O349" s="53"/>
      <c r="P349" s="53"/>
    </row>
    <row r="350" spans="1:16" x14ac:dyDescent="0.25">
      <c r="A350" s="159">
        <v>347</v>
      </c>
      <c r="B350" s="207" t="s">
        <v>88</v>
      </c>
      <c r="C350" s="207" t="s">
        <v>66</v>
      </c>
      <c r="D350" s="166" t="s">
        <v>747</v>
      </c>
      <c r="E350" s="207" t="s">
        <v>1177</v>
      </c>
      <c r="F350" s="223">
        <v>940</v>
      </c>
      <c r="G350" s="223">
        <v>1531014.5249999999</v>
      </c>
      <c r="H350" s="8">
        <v>830</v>
      </c>
      <c r="I350" s="8">
        <v>1343620</v>
      </c>
      <c r="J350" s="51">
        <f t="shared" si="25"/>
        <v>0.88297872340425532</v>
      </c>
      <c r="K350" s="51">
        <f t="shared" si="26"/>
        <v>0.87760107958479372</v>
      </c>
      <c r="L350" s="55">
        <f t="shared" si="27"/>
        <v>0.26489361702127656</v>
      </c>
      <c r="M350" s="55">
        <f t="shared" si="28"/>
        <v>0.61432075570935551</v>
      </c>
      <c r="N350" s="52">
        <f t="shared" si="29"/>
        <v>0.87921437273063208</v>
      </c>
      <c r="O350" s="53"/>
      <c r="P350" s="53"/>
    </row>
    <row r="351" spans="1:16" x14ac:dyDescent="0.25">
      <c r="A351" s="159">
        <v>348</v>
      </c>
      <c r="B351" s="207" t="s">
        <v>88</v>
      </c>
      <c r="C351" s="207" t="s">
        <v>66</v>
      </c>
      <c r="D351" s="166" t="s">
        <v>1178</v>
      </c>
      <c r="E351" s="207" t="s">
        <v>1442</v>
      </c>
      <c r="F351" s="223">
        <v>578</v>
      </c>
      <c r="G351" s="223">
        <v>1036781.575</v>
      </c>
      <c r="H351" s="8">
        <v>428</v>
      </c>
      <c r="I351" s="8">
        <v>686090</v>
      </c>
      <c r="J351" s="51">
        <f t="shared" si="25"/>
        <v>0.74048442906574397</v>
      </c>
      <c r="K351" s="51">
        <f t="shared" si="26"/>
        <v>0.66174980009651507</v>
      </c>
      <c r="L351" s="55">
        <f t="shared" si="27"/>
        <v>0.22214532871972317</v>
      </c>
      <c r="M351" s="55">
        <f t="shared" si="28"/>
        <v>0.46322486006756053</v>
      </c>
      <c r="N351" s="52">
        <f t="shared" si="29"/>
        <v>0.68537018878728373</v>
      </c>
      <c r="O351" s="53"/>
      <c r="P351" s="53"/>
    </row>
    <row r="352" spans="1:16" x14ac:dyDescent="0.25">
      <c r="A352" s="159">
        <v>349</v>
      </c>
      <c r="B352" s="207" t="s">
        <v>88</v>
      </c>
      <c r="C352" s="207" t="s">
        <v>66</v>
      </c>
      <c r="D352" s="166" t="s">
        <v>734</v>
      </c>
      <c r="E352" s="207" t="s">
        <v>1180</v>
      </c>
      <c r="F352" s="223">
        <v>757</v>
      </c>
      <c r="G352" s="223">
        <v>1358484.0249999999</v>
      </c>
      <c r="H352" s="8">
        <v>699</v>
      </c>
      <c r="I352" s="8">
        <v>1064480</v>
      </c>
      <c r="J352" s="51">
        <f t="shared" si="25"/>
        <v>0.92338177014531042</v>
      </c>
      <c r="K352" s="51">
        <f t="shared" si="26"/>
        <v>0.78357932843560685</v>
      </c>
      <c r="L352" s="55">
        <f t="shared" si="27"/>
        <v>0.27701453104359314</v>
      </c>
      <c r="M352" s="55">
        <f t="shared" si="28"/>
        <v>0.54850552990492474</v>
      </c>
      <c r="N352" s="52">
        <f t="shared" si="29"/>
        <v>0.82552006094851782</v>
      </c>
      <c r="O352" s="53"/>
      <c r="P352" s="53"/>
    </row>
    <row r="353" spans="1:16" x14ac:dyDescent="0.25">
      <c r="A353" s="159">
        <v>350</v>
      </c>
      <c r="B353" s="207" t="s">
        <v>88</v>
      </c>
      <c r="C353" s="207" t="s">
        <v>66</v>
      </c>
      <c r="D353" s="166" t="s">
        <v>748</v>
      </c>
      <c r="E353" s="207" t="s">
        <v>1181</v>
      </c>
      <c r="F353" s="223">
        <v>879</v>
      </c>
      <c r="G353" s="223">
        <v>1487462.5</v>
      </c>
      <c r="H353" s="8">
        <v>540</v>
      </c>
      <c r="I353" s="8">
        <v>739460</v>
      </c>
      <c r="J353" s="51">
        <f t="shared" si="25"/>
        <v>0.61433447098976113</v>
      </c>
      <c r="K353" s="51">
        <f t="shared" si="26"/>
        <v>0.49712849903779088</v>
      </c>
      <c r="L353" s="55">
        <f t="shared" si="27"/>
        <v>0.18430034129692832</v>
      </c>
      <c r="M353" s="55">
        <f t="shared" si="28"/>
        <v>0.34798994932645361</v>
      </c>
      <c r="N353" s="52">
        <f t="shared" si="29"/>
        <v>0.53229029062338196</v>
      </c>
      <c r="O353" s="53"/>
      <c r="P353" s="53"/>
    </row>
    <row r="354" spans="1:16" x14ac:dyDescent="0.25">
      <c r="A354" s="159">
        <v>351</v>
      </c>
      <c r="B354" s="207" t="s">
        <v>88</v>
      </c>
      <c r="C354" s="207" t="s">
        <v>66</v>
      </c>
      <c r="D354" s="166" t="s">
        <v>743</v>
      </c>
      <c r="E354" s="207" t="s">
        <v>744</v>
      </c>
      <c r="F354" s="223">
        <v>1231</v>
      </c>
      <c r="G354" s="223">
        <v>2144801.875</v>
      </c>
      <c r="H354" s="8">
        <v>796</v>
      </c>
      <c r="I354" s="8">
        <v>1449220</v>
      </c>
      <c r="J354" s="51">
        <f t="shared" si="25"/>
        <v>0.64662875710804224</v>
      </c>
      <c r="K354" s="51">
        <f t="shared" si="26"/>
        <v>0.67568945033675898</v>
      </c>
      <c r="L354" s="55">
        <f t="shared" si="27"/>
        <v>0.19398862713241266</v>
      </c>
      <c r="M354" s="55">
        <f t="shared" si="28"/>
        <v>0.47298261523573126</v>
      </c>
      <c r="N354" s="52">
        <f t="shared" si="29"/>
        <v>0.66697124236814398</v>
      </c>
      <c r="O354" s="53"/>
      <c r="P354" s="53"/>
    </row>
    <row r="355" spans="1:16" x14ac:dyDescent="0.25">
      <c r="A355" s="159">
        <v>352</v>
      </c>
      <c r="B355" s="207" t="s">
        <v>88</v>
      </c>
      <c r="C355" s="207" t="s">
        <v>66</v>
      </c>
      <c r="D355" s="166" t="s">
        <v>735</v>
      </c>
      <c r="E355" s="207" t="s">
        <v>736</v>
      </c>
      <c r="F355" s="223">
        <v>1235</v>
      </c>
      <c r="G355" s="223">
        <v>2132931.875</v>
      </c>
      <c r="H355" s="8">
        <v>1434</v>
      </c>
      <c r="I355" s="8">
        <v>1988935</v>
      </c>
      <c r="J355" s="51">
        <f t="shared" si="25"/>
        <v>1.1611336032388664</v>
      </c>
      <c r="K355" s="51">
        <f t="shared" si="26"/>
        <v>0.93248876033605155</v>
      </c>
      <c r="L355" s="55">
        <f t="shared" si="27"/>
        <v>0.3</v>
      </c>
      <c r="M355" s="55">
        <f t="shared" si="28"/>
        <v>0.65274213223523603</v>
      </c>
      <c r="N355" s="52">
        <f t="shared" si="29"/>
        <v>0.95274213223523607</v>
      </c>
      <c r="O355" s="53"/>
      <c r="P355" s="53"/>
    </row>
    <row r="356" spans="1:16" x14ac:dyDescent="0.25">
      <c r="A356" s="159">
        <v>353</v>
      </c>
      <c r="B356" s="207" t="s">
        <v>88</v>
      </c>
      <c r="C356" s="207" t="s">
        <v>66</v>
      </c>
      <c r="D356" s="166" t="s">
        <v>746</v>
      </c>
      <c r="E356" s="207" t="s">
        <v>1362</v>
      </c>
      <c r="F356" s="223">
        <v>1235</v>
      </c>
      <c r="G356" s="223">
        <v>2131561.875</v>
      </c>
      <c r="H356" s="8">
        <v>688</v>
      </c>
      <c r="I356" s="8">
        <v>1097745</v>
      </c>
      <c r="J356" s="51">
        <f t="shared" si="25"/>
        <v>0.55708502024291495</v>
      </c>
      <c r="K356" s="51">
        <f t="shared" si="26"/>
        <v>0.514995606214809</v>
      </c>
      <c r="L356" s="55">
        <f t="shared" si="27"/>
        <v>0.16712550607287449</v>
      </c>
      <c r="M356" s="55">
        <f t="shared" si="28"/>
        <v>0.36049692435036629</v>
      </c>
      <c r="N356" s="52">
        <f t="shared" si="29"/>
        <v>0.52762243042324075</v>
      </c>
      <c r="O356" s="53"/>
      <c r="P356" s="53"/>
    </row>
    <row r="357" spans="1:16" x14ac:dyDescent="0.25">
      <c r="A357" s="159">
        <v>354</v>
      </c>
      <c r="B357" s="207" t="s">
        <v>88</v>
      </c>
      <c r="C357" s="207" t="s">
        <v>66</v>
      </c>
      <c r="D357" s="166" t="s">
        <v>737</v>
      </c>
      <c r="E357" s="207" t="s">
        <v>738</v>
      </c>
      <c r="F357" s="223">
        <v>948</v>
      </c>
      <c r="G357" s="223">
        <v>1660034.5249999999</v>
      </c>
      <c r="H357" s="8">
        <v>700</v>
      </c>
      <c r="I357" s="8">
        <v>1030290</v>
      </c>
      <c r="J357" s="51">
        <f t="shared" si="25"/>
        <v>0.73839662447257381</v>
      </c>
      <c r="K357" s="51">
        <f t="shared" si="26"/>
        <v>0.62064371823833009</v>
      </c>
      <c r="L357" s="55">
        <f t="shared" si="27"/>
        <v>0.22151898734177214</v>
      </c>
      <c r="M357" s="55">
        <f t="shared" si="28"/>
        <v>0.43445060276683106</v>
      </c>
      <c r="N357" s="52">
        <f t="shared" si="29"/>
        <v>0.65596959010860323</v>
      </c>
      <c r="O357" s="53"/>
      <c r="P357" s="53"/>
    </row>
    <row r="358" spans="1:16" x14ac:dyDescent="0.25">
      <c r="A358" s="159">
        <v>355</v>
      </c>
      <c r="B358" s="207" t="s">
        <v>88</v>
      </c>
      <c r="C358" s="207" t="s">
        <v>66</v>
      </c>
      <c r="D358" s="166" t="s">
        <v>745</v>
      </c>
      <c r="E358" s="207" t="s">
        <v>1183</v>
      </c>
      <c r="F358" s="223">
        <v>1464</v>
      </c>
      <c r="G358" s="223">
        <v>2444622.4500000002</v>
      </c>
      <c r="H358" s="8">
        <v>898</v>
      </c>
      <c r="I358" s="8">
        <v>1971475</v>
      </c>
      <c r="J358" s="51">
        <f t="shared" si="25"/>
        <v>0.61338797814207646</v>
      </c>
      <c r="K358" s="51">
        <f t="shared" si="26"/>
        <v>0.80645377366963145</v>
      </c>
      <c r="L358" s="55">
        <f t="shared" si="27"/>
        <v>0.18401639344262294</v>
      </c>
      <c r="M358" s="55">
        <f t="shared" si="28"/>
        <v>0.56451764156874196</v>
      </c>
      <c r="N358" s="52">
        <f t="shared" si="29"/>
        <v>0.74853403501136495</v>
      </c>
      <c r="O358" s="53"/>
      <c r="P358" s="53"/>
    </row>
    <row r="359" spans="1:16" x14ac:dyDescent="0.25">
      <c r="A359" s="159">
        <v>356</v>
      </c>
      <c r="B359" s="207" t="s">
        <v>88</v>
      </c>
      <c r="C359" s="207" t="s">
        <v>66</v>
      </c>
      <c r="D359" s="166" t="s">
        <v>1186</v>
      </c>
      <c r="E359" s="207" t="s">
        <v>1401</v>
      </c>
      <c r="F359" s="223">
        <v>288</v>
      </c>
      <c r="G359" s="223">
        <v>536590.19999999995</v>
      </c>
      <c r="H359" s="8">
        <v>104</v>
      </c>
      <c r="I359" s="8">
        <v>141680</v>
      </c>
      <c r="J359" s="51">
        <f t="shared" si="25"/>
        <v>0.3611111111111111</v>
      </c>
      <c r="K359" s="51">
        <f t="shared" si="26"/>
        <v>0.26403762126106667</v>
      </c>
      <c r="L359" s="55">
        <f t="shared" si="27"/>
        <v>0.10833333333333332</v>
      </c>
      <c r="M359" s="55">
        <f t="shared" si="28"/>
        <v>0.18482633488274666</v>
      </c>
      <c r="N359" s="52">
        <f t="shared" si="29"/>
        <v>0.29315966821607997</v>
      </c>
      <c r="O359" s="53"/>
      <c r="P359" s="53"/>
    </row>
    <row r="360" spans="1:16" x14ac:dyDescent="0.25">
      <c r="A360" s="159">
        <v>357</v>
      </c>
      <c r="B360" s="207" t="s">
        <v>88</v>
      </c>
      <c r="C360" s="207" t="s">
        <v>66</v>
      </c>
      <c r="D360" s="166" t="s">
        <v>739</v>
      </c>
      <c r="E360" s="207" t="s">
        <v>1374</v>
      </c>
      <c r="F360" s="223">
        <v>579</v>
      </c>
      <c r="G360" s="223">
        <v>1039551.575</v>
      </c>
      <c r="H360" s="8">
        <v>359</v>
      </c>
      <c r="I360" s="8">
        <v>624515</v>
      </c>
      <c r="J360" s="51">
        <f t="shared" si="25"/>
        <v>0.62003454231433508</v>
      </c>
      <c r="K360" s="51">
        <f t="shared" si="26"/>
        <v>0.60075422424327529</v>
      </c>
      <c r="L360" s="55">
        <f t="shared" si="27"/>
        <v>0.18601036269430052</v>
      </c>
      <c r="M360" s="55">
        <f t="shared" si="28"/>
        <v>0.42052795697029266</v>
      </c>
      <c r="N360" s="52">
        <f t="shared" si="29"/>
        <v>0.60653831966459315</v>
      </c>
      <c r="O360" s="53"/>
      <c r="P360" s="53"/>
    </row>
    <row r="361" spans="1:16" x14ac:dyDescent="0.25">
      <c r="A361" s="159">
        <v>358</v>
      </c>
      <c r="B361" s="207" t="s">
        <v>86</v>
      </c>
      <c r="C361" s="207" t="s">
        <v>66</v>
      </c>
      <c r="D361" s="166" t="s">
        <v>733</v>
      </c>
      <c r="E361" s="207" t="s">
        <v>1189</v>
      </c>
      <c r="F361" s="223">
        <v>1021</v>
      </c>
      <c r="G361" s="223">
        <v>1703754.2250000001</v>
      </c>
      <c r="H361" s="8">
        <v>901</v>
      </c>
      <c r="I361" s="8">
        <v>1713485</v>
      </c>
      <c r="J361" s="51">
        <f t="shared" si="25"/>
        <v>0.88246816846229192</v>
      </c>
      <c r="K361" s="51">
        <f t="shared" si="26"/>
        <v>1.0057113724839037</v>
      </c>
      <c r="L361" s="55">
        <f t="shared" si="27"/>
        <v>0.26474045053868756</v>
      </c>
      <c r="M361" s="55">
        <f t="shared" si="28"/>
        <v>0.7</v>
      </c>
      <c r="N361" s="52">
        <f t="shared" si="29"/>
        <v>0.96474045053868751</v>
      </c>
      <c r="O361" s="53"/>
      <c r="P361" s="53"/>
    </row>
    <row r="362" spans="1:16" x14ac:dyDescent="0.25">
      <c r="A362" s="159">
        <v>359</v>
      </c>
      <c r="B362" s="207" t="s">
        <v>86</v>
      </c>
      <c r="C362" s="207" t="s">
        <v>66</v>
      </c>
      <c r="D362" s="166" t="s">
        <v>731</v>
      </c>
      <c r="E362" s="207" t="s">
        <v>732</v>
      </c>
      <c r="F362" s="223">
        <v>1268</v>
      </c>
      <c r="G362" s="223">
        <v>2487075.7999999998</v>
      </c>
      <c r="H362" s="8">
        <v>1819</v>
      </c>
      <c r="I362" s="8">
        <v>2721730</v>
      </c>
      <c r="J362" s="51">
        <f t="shared" si="25"/>
        <v>1.4345425867507886</v>
      </c>
      <c r="K362" s="51">
        <f t="shared" si="26"/>
        <v>1.0943494363943391</v>
      </c>
      <c r="L362" s="55">
        <f t="shared" si="27"/>
        <v>0.3</v>
      </c>
      <c r="M362" s="55">
        <f t="shared" si="28"/>
        <v>0.7</v>
      </c>
      <c r="N362" s="52">
        <f t="shared" si="29"/>
        <v>1</v>
      </c>
      <c r="O362" s="53"/>
      <c r="P362" s="53"/>
    </row>
    <row r="363" spans="1:16" x14ac:dyDescent="0.25">
      <c r="A363" s="159">
        <v>360</v>
      </c>
      <c r="B363" s="167" t="s">
        <v>98</v>
      </c>
      <c r="C363" s="203" t="s">
        <v>90</v>
      </c>
      <c r="D363" s="166" t="s">
        <v>809</v>
      </c>
      <c r="E363" s="208" t="s">
        <v>1246</v>
      </c>
      <c r="F363" s="223">
        <v>899</v>
      </c>
      <c r="G363" s="223">
        <v>1006405.4</v>
      </c>
      <c r="H363" s="8">
        <v>802</v>
      </c>
      <c r="I363" s="8">
        <v>821585</v>
      </c>
      <c r="J363" s="51">
        <f t="shared" si="25"/>
        <v>0.89210233592880983</v>
      </c>
      <c r="K363" s="51">
        <f t="shared" si="26"/>
        <v>0.81635591382955619</v>
      </c>
      <c r="L363" s="55">
        <f t="shared" si="27"/>
        <v>0.26763070077864293</v>
      </c>
      <c r="M363" s="55">
        <f t="shared" si="28"/>
        <v>0.57144913968068933</v>
      </c>
      <c r="N363" s="52">
        <f t="shared" si="29"/>
        <v>0.83907984045933226</v>
      </c>
      <c r="O363" s="53"/>
      <c r="P363" s="53"/>
    </row>
    <row r="364" spans="1:16" x14ac:dyDescent="0.25">
      <c r="A364" s="159">
        <v>361</v>
      </c>
      <c r="B364" s="167" t="s">
        <v>98</v>
      </c>
      <c r="C364" s="203" t="s">
        <v>90</v>
      </c>
      <c r="D364" s="166" t="s">
        <v>816</v>
      </c>
      <c r="E364" s="208" t="s">
        <v>1247</v>
      </c>
      <c r="F364" s="223">
        <v>923</v>
      </c>
      <c r="G364" s="223">
        <v>1282413.05</v>
      </c>
      <c r="H364" s="8">
        <v>975</v>
      </c>
      <c r="I364" s="8">
        <v>1282105</v>
      </c>
      <c r="J364" s="51">
        <f t="shared" si="25"/>
        <v>1.056338028169014</v>
      </c>
      <c r="K364" s="51">
        <f t="shared" si="26"/>
        <v>0.99975978878256111</v>
      </c>
      <c r="L364" s="55">
        <f t="shared" si="27"/>
        <v>0.3</v>
      </c>
      <c r="M364" s="55">
        <f t="shared" si="28"/>
        <v>0.69983185214779275</v>
      </c>
      <c r="N364" s="52">
        <f t="shared" si="29"/>
        <v>0.99983185214779269</v>
      </c>
      <c r="O364" s="53"/>
      <c r="P364" s="53"/>
    </row>
    <row r="365" spans="1:16" x14ac:dyDescent="0.25">
      <c r="A365" s="159">
        <v>362</v>
      </c>
      <c r="B365" s="167" t="s">
        <v>98</v>
      </c>
      <c r="C365" s="203" t="s">
        <v>90</v>
      </c>
      <c r="D365" s="166" t="s">
        <v>814</v>
      </c>
      <c r="E365" s="208" t="s">
        <v>1443</v>
      </c>
      <c r="F365" s="223">
        <v>712</v>
      </c>
      <c r="G365" s="223">
        <v>828459.42500000005</v>
      </c>
      <c r="H365" s="8">
        <v>648</v>
      </c>
      <c r="I365" s="8">
        <v>709180</v>
      </c>
      <c r="J365" s="51">
        <f t="shared" si="25"/>
        <v>0.9101123595505618</v>
      </c>
      <c r="K365" s="51">
        <f t="shared" si="26"/>
        <v>0.8560226108840514</v>
      </c>
      <c r="L365" s="55">
        <f t="shared" si="27"/>
        <v>0.27303370786516851</v>
      </c>
      <c r="M365" s="55">
        <f t="shared" si="28"/>
        <v>0.59921582761883596</v>
      </c>
      <c r="N365" s="52">
        <f t="shared" si="29"/>
        <v>0.87224953548400452</v>
      </c>
      <c r="O365" s="53"/>
      <c r="P365" s="53"/>
    </row>
    <row r="366" spans="1:16" x14ac:dyDescent="0.25">
      <c r="A366" s="159">
        <v>363</v>
      </c>
      <c r="B366" s="167" t="s">
        <v>98</v>
      </c>
      <c r="C366" s="203" t="s">
        <v>90</v>
      </c>
      <c r="D366" s="166" t="s">
        <v>812</v>
      </c>
      <c r="E366" s="208" t="s">
        <v>1248</v>
      </c>
      <c r="F366" s="223">
        <v>1193</v>
      </c>
      <c r="G366" s="223">
        <v>1343880.0249999999</v>
      </c>
      <c r="H366" s="8">
        <v>1162</v>
      </c>
      <c r="I366" s="8">
        <v>1201490</v>
      </c>
      <c r="J366" s="51">
        <f t="shared" si="25"/>
        <v>0.97401508801341152</v>
      </c>
      <c r="K366" s="51">
        <f t="shared" si="26"/>
        <v>0.8940455826776651</v>
      </c>
      <c r="L366" s="55">
        <f t="shared" si="27"/>
        <v>0.29220452640402345</v>
      </c>
      <c r="M366" s="55">
        <f t="shared" si="28"/>
        <v>0.62583190787436549</v>
      </c>
      <c r="N366" s="52">
        <f t="shared" si="29"/>
        <v>0.91803643427838888</v>
      </c>
      <c r="O366" s="53"/>
      <c r="P366" s="53"/>
    </row>
    <row r="367" spans="1:16" x14ac:dyDescent="0.25">
      <c r="A367" s="159">
        <v>364</v>
      </c>
      <c r="B367" s="167" t="s">
        <v>98</v>
      </c>
      <c r="C367" s="203" t="s">
        <v>90</v>
      </c>
      <c r="D367" s="166" t="s">
        <v>813</v>
      </c>
      <c r="E367" s="208" t="s">
        <v>1249</v>
      </c>
      <c r="F367" s="223">
        <v>739</v>
      </c>
      <c r="G367" s="223">
        <v>801705.8</v>
      </c>
      <c r="H367" s="8">
        <v>682</v>
      </c>
      <c r="I367" s="8">
        <v>690200</v>
      </c>
      <c r="J367" s="51">
        <f t="shared" si="25"/>
        <v>0.92286874154262521</v>
      </c>
      <c r="K367" s="51">
        <f t="shared" si="26"/>
        <v>0.86091431545087982</v>
      </c>
      <c r="L367" s="55">
        <f t="shared" si="27"/>
        <v>0.27686062246278753</v>
      </c>
      <c r="M367" s="55">
        <f t="shared" si="28"/>
        <v>0.60264002081561585</v>
      </c>
      <c r="N367" s="52">
        <f t="shared" si="29"/>
        <v>0.87950064327840338</v>
      </c>
      <c r="O367" s="53"/>
      <c r="P367" s="53"/>
    </row>
    <row r="368" spans="1:16" x14ac:dyDescent="0.25">
      <c r="A368" s="159">
        <v>365</v>
      </c>
      <c r="B368" s="167" t="s">
        <v>98</v>
      </c>
      <c r="C368" s="203" t="s">
        <v>90</v>
      </c>
      <c r="D368" s="166" t="s">
        <v>810</v>
      </c>
      <c r="E368" s="208" t="s">
        <v>1444</v>
      </c>
      <c r="F368" s="223">
        <v>583</v>
      </c>
      <c r="G368" s="223">
        <v>596235.5</v>
      </c>
      <c r="H368" s="8">
        <v>518</v>
      </c>
      <c r="I368" s="8">
        <v>540510</v>
      </c>
      <c r="J368" s="51">
        <f t="shared" si="25"/>
        <v>0.888507718696398</v>
      </c>
      <c r="K368" s="51">
        <f t="shared" si="26"/>
        <v>0.90653776905266459</v>
      </c>
      <c r="L368" s="55">
        <f t="shared" si="27"/>
        <v>0.2665523156089194</v>
      </c>
      <c r="M368" s="55">
        <f t="shared" si="28"/>
        <v>0.63457643833686517</v>
      </c>
      <c r="N368" s="52">
        <f t="shared" si="29"/>
        <v>0.90112875394578462</v>
      </c>
      <c r="O368" s="53"/>
      <c r="P368" s="53"/>
    </row>
    <row r="369" spans="1:16" x14ac:dyDescent="0.25">
      <c r="A369" s="159">
        <v>366</v>
      </c>
      <c r="B369" s="167" t="s">
        <v>99</v>
      </c>
      <c r="C369" s="203" t="s">
        <v>90</v>
      </c>
      <c r="D369" s="166" t="s">
        <v>821</v>
      </c>
      <c r="E369" s="208" t="s">
        <v>326</v>
      </c>
      <c r="F369" s="223">
        <v>644</v>
      </c>
      <c r="G369" s="223">
        <v>964544.32499999995</v>
      </c>
      <c r="H369" s="8">
        <v>718</v>
      </c>
      <c r="I369" s="8">
        <v>842535</v>
      </c>
      <c r="J369" s="51">
        <f t="shared" si="25"/>
        <v>1.1149068322981366</v>
      </c>
      <c r="K369" s="51">
        <f t="shared" si="26"/>
        <v>0.87350573546736698</v>
      </c>
      <c r="L369" s="55">
        <f t="shared" si="27"/>
        <v>0.3</v>
      </c>
      <c r="M369" s="55">
        <f t="shared" si="28"/>
        <v>0.61145401482715689</v>
      </c>
      <c r="N369" s="52">
        <f t="shared" si="29"/>
        <v>0.91145401482715682</v>
      </c>
      <c r="O369" s="53"/>
      <c r="P369" s="53"/>
    </row>
    <row r="370" spans="1:16" x14ac:dyDescent="0.25">
      <c r="A370" s="159">
        <v>367</v>
      </c>
      <c r="B370" s="167" t="s">
        <v>99</v>
      </c>
      <c r="C370" s="203" t="s">
        <v>90</v>
      </c>
      <c r="D370" s="166" t="s">
        <v>822</v>
      </c>
      <c r="E370" s="208" t="s">
        <v>1218</v>
      </c>
      <c r="F370" s="223">
        <v>773</v>
      </c>
      <c r="G370" s="223">
        <v>1200150.3999999999</v>
      </c>
      <c r="H370" s="8">
        <v>834</v>
      </c>
      <c r="I370" s="8">
        <v>964450</v>
      </c>
      <c r="J370" s="51">
        <f t="shared" si="25"/>
        <v>1.0789133247089262</v>
      </c>
      <c r="K370" s="51">
        <f t="shared" si="26"/>
        <v>0.80360761451231455</v>
      </c>
      <c r="L370" s="55">
        <f t="shared" si="27"/>
        <v>0.3</v>
      </c>
      <c r="M370" s="55">
        <f t="shared" si="28"/>
        <v>0.56252533015862016</v>
      </c>
      <c r="N370" s="52">
        <f t="shared" si="29"/>
        <v>0.86252533015862021</v>
      </c>
      <c r="O370" s="53"/>
      <c r="P370" s="53"/>
    </row>
    <row r="371" spans="1:16" x14ac:dyDescent="0.25">
      <c r="A371" s="159">
        <v>368</v>
      </c>
      <c r="B371" s="167" t="s">
        <v>99</v>
      </c>
      <c r="C371" s="203" t="s">
        <v>90</v>
      </c>
      <c r="D371" s="166" t="s">
        <v>817</v>
      </c>
      <c r="E371" s="208" t="s">
        <v>818</v>
      </c>
      <c r="F371" s="223">
        <v>886</v>
      </c>
      <c r="G371" s="223">
        <v>1526611.9750000001</v>
      </c>
      <c r="H371" s="8">
        <v>728</v>
      </c>
      <c r="I371" s="8">
        <v>1279030</v>
      </c>
      <c r="J371" s="51">
        <f t="shared" si="25"/>
        <v>0.82167042889390518</v>
      </c>
      <c r="K371" s="51">
        <f t="shared" si="26"/>
        <v>0.83782259077327093</v>
      </c>
      <c r="L371" s="55">
        <f t="shared" si="27"/>
        <v>0.24650112866817153</v>
      </c>
      <c r="M371" s="55">
        <f t="shared" si="28"/>
        <v>0.58647581354128964</v>
      </c>
      <c r="N371" s="52">
        <f t="shared" si="29"/>
        <v>0.83297694220946117</v>
      </c>
      <c r="O371" s="53"/>
      <c r="P371" s="53"/>
    </row>
    <row r="372" spans="1:16" x14ac:dyDescent="0.25">
      <c r="A372" s="159">
        <v>369</v>
      </c>
      <c r="B372" s="167" t="s">
        <v>99</v>
      </c>
      <c r="C372" s="203" t="s">
        <v>90</v>
      </c>
      <c r="D372" s="166" t="s">
        <v>824</v>
      </c>
      <c r="E372" s="208" t="s">
        <v>825</v>
      </c>
      <c r="F372" s="223">
        <v>621</v>
      </c>
      <c r="G372" s="223">
        <v>1105906.7749999999</v>
      </c>
      <c r="H372" s="8">
        <v>762</v>
      </c>
      <c r="I372" s="8">
        <v>944230</v>
      </c>
      <c r="J372" s="51">
        <f t="shared" si="25"/>
        <v>1.2270531400966183</v>
      </c>
      <c r="K372" s="51">
        <f t="shared" si="26"/>
        <v>0.8538061447358436</v>
      </c>
      <c r="L372" s="55">
        <f t="shared" si="27"/>
        <v>0.3</v>
      </c>
      <c r="M372" s="55">
        <f t="shared" si="28"/>
        <v>0.59766430131509052</v>
      </c>
      <c r="N372" s="52">
        <f t="shared" si="29"/>
        <v>0.89766430131509045</v>
      </c>
      <c r="O372" s="53"/>
      <c r="P372" s="53"/>
    </row>
    <row r="373" spans="1:16" x14ac:dyDescent="0.25">
      <c r="A373" s="159">
        <v>370</v>
      </c>
      <c r="B373" s="167" t="s">
        <v>99</v>
      </c>
      <c r="C373" s="203" t="s">
        <v>90</v>
      </c>
      <c r="D373" s="166" t="s">
        <v>819</v>
      </c>
      <c r="E373" s="208" t="s">
        <v>820</v>
      </c>
      <c r="F373" s="223">
        <v>679</v>
      </c>
      <c r="G373" s="223">
        <v>1586461.575</v>
      </c>
      <c r="H373" s="8">
        <v>702</v>
      </c>
      <c r="I373" s="8">
        <v>1318310</v>
      </c>
      <c r="J373" s="51">
        <f t="shared" si="25"/>
        <v>1.0338733431516938</v>
      </c>
      <c r="K373" s="51">
        <f t="shared" si="26"/>
        <v>0.83097505844098374</v>
      </c>
      <c r="L373" s="55">
        <f t="shared" si="27"/>
        <v>0.3</v>
      </c>
      <c r="M373" s="55">
        <f t="shared" si="28"/>
        <v>0.58168254090868854</v>
      </c>
      <c r="N373" s="52">
        <f t="shared" si="29"/>
        <v>0.88168254090868858</v>
      </c>
      <c r="O373" s="53"/>
      <c r="P373" s="53"/>
    </row>
    <row r="374" spans="1:16" x14ac:dyDescent="0.25">
      <c r="A374" s="159">
        <v>371</v>
      </c>
      <c r="B374" s="167" t="s">
        <v>99</v>
      </c>
      <c r="C374" s="203" t="s">
        <v>90</v>
      </c>
      <c r="D374" s="166" t="s">
        <v>823</v>
      </c>
      <c r="E374" s="208" t="s">
        <v>1445</v>
      </c>
      <c r="F374" s="223">
        <v>649</v>
      </c>
      <c r="G374" s="223">
        <v>1192797.95</v>
      </c>
      <c r="H374" s="8">
        <v>608</v>
      </c>
      <c r="I374" s="8">
        <v>972475</v>
      </c>
      <c r="J374" s="51">
        <f t="shared" si="25"/>
        <v>0.93682588597842831</v>
      </c>
      <c r="K374" s="51">
        <f t="shared" si="26"/>
        <v>0.81528895987790728</v>
      </c>
      <c r="L374" s="55">
        <f t="shared" si="27"/>
        <v>0.28104776579352847</v>
      </c>
      <c r="M374" s="55">
        <f t="shared" si="28"/>
        <v>0.57070227191453504</v>
      </c>
      <c r="N374" s="52">
        <f t="shared" si="29"/>
        <v>0.85175003770806357</v>
      </c>
      <c r="O374" s="53"/>
      <c r="P374" s="53"/>
    </row>
    <row r="375" spans="1:16" x14ac:dyDescent="0.25">
      <c r="A375" s="159">
        <v>372</v>
      </c>
      <c r="B375" s="167" t="s">
        <v>100</v>
      </c>
      <c r="C375" s="203" t="s">
        <v>90</v>
      </c>
      <c r="D375" s="166" t="s">
        <v>827</v>
      </c>
      <c r="E375" s="208" t="s">
        <v>1089</v>
      </c>
      <c r="F375" s="223">
        <v>350</v>
      </c>
      <c r="G375" s="223">
        <v>505217.94999999995</v>
      </c>
      <c r="H375" s="8">
        <v>384</v>
      </c>
      <c r="I375" s="8">
        <v>496335</v>
      </c>
      <c r="J375" s="51">
        <f t="shared" si="25"/>
        <v>1.0971428571428572</v>
      </c>
      <c r="K375" s="51">
        <f t="shared" si="26"/>
        <v>0.98241758829036074</v>
      </c>
      <c r="L375" s="55">
        <f t="shared" si="27"/>
        <v>0.3</v>
      </c>
      <c r="M375" s="55">
        <f t="shared" si="28"/>
        <v>0.68769231180325252</v>
      </c>
      <c r="N375" s="52">
        <f t="shared" si="29"/>
        <v>0.98769231180325257</v>
      </c>
      <c r="O375" s="53"/>
      <c r="P375" s="53"/>
    </row>
    <row r="376" spans="1:16" x14ac:dyDescent="0.25">
      <c r="A376" s="159">
        <v>373</v>
      </c>
      <c r="B376" s="167" t="s">
        <v>100</v>
      </c>
      <c r="C376" s="203" t="s">
        <v>90</v>
      </c>
      <c r="D376" s="166" t="s">
        <v>826</v>
      </c>
      <c r="E376" s="208" t="s">
        <v>1250</v>
      </c>
      <c r="F376" s="223">
        <v>1009</v>
      </c>
      <c r="G376" s="223">
        <v>1252801</v>
      </c>
      <c r="H376" s="8">
        <v>889</v>
      </c>
      <c r="I376" s="8">
        <v>1012140</v>
      </c>
      <c r="J376" s="51">
        <f t="shared" si="25"/>
        <v>0.88107036669970262</v>
      </c>
      <c r="K376" s="51">
        <f t="shared" si="26"/>
        <v>0.80790165397377556</v>
      </c>
      <c r="L376" s="55">
        <f t="shared" si="27"/>
        <v>0.26432111000991076</v>
      </c>
      <c r="M376" s="55">
        <f t="shared" si="28"/>
        <v>0.56553115778164287</v>
      </c>
      <c r="N376" s="52">
        <f t="shared" si="29"/>
        <v>0.82985226779155363</v>
      </c>
      <c r="O376" s="53"/>
      <c r="P376" s="53"/>
    </row>
    <row r="377" spans="1:16" x14ac:dyDescent="0.25">
      <c r="A377" s="159">
        <v>374</v>
      </c>
      <c r="B377" s="167" t="s">
        <v>100</v>
      </c>
      <c r="C377" s="203" t="s">
        <v>90</v>
      </c>
      <c r="D377" s="166" t="s">
        <v>828</v>
      </c>
      <c r="E377" s="208" t="s">
        <v>1251</v>
      </c>
      <c r="F377" s="223">
        <v>630</v>
      </c>
      <c r="G377" s="223">
        <v>814406.67500000005</v>
      </c>
      <c r="H377" s="8">
        <v>503</v>
      </c>
      <c r="I377" s="8">
        <v>647350</v>
      </c>
      <c r="J377" s="51">
        <f t="shared" si="25"/>
        <v>0.79841269841269846</v>
      </c>
      <c r="K377" s="51">
        <f t="shared" si="26"/>
        <v>0.79487315105809997</v>
      </c>
      <c r="L377" s="55">
        <f t="shared" si="27"/>
        <v>0.23952380952380953</v>
      </c>
      <c r="M377" s="55">
        <f t="shared" si="28"/>
        <v>0.55641120574066993</v>
      </c>
      <c r="N377" s="52">
        <f t="shared" si="29"/>
        <v>0.79593501526447952</v>
      </c>
      <c r="O377" s="53"/>
      <c r="P377" s="53"/>
    </row>
    <row r="378" spans="1:16" x14ac:dyDescent="0.25">
      <c r="A378" s="159">
        <v>375</v>
      </c>
      <c r="B378" s="167" t="s">
        <v>89</v>
      </c>
      <c r="C378" s="203" t="s">
        <v>90</v>
      </c>
      <c r="D378" s="166" t="s">
        <v>776</v>
      </c>
      <c r="E378" s="208" t="s">
        <v>1295</v>
      </c>
      <c r="F378" s="223">
        <v>1119</v>
      </c>
      <c r="G378" s="223">
        <v>1912029.45</v>
      </c>
      <c r="H378" s="8">
        <v>994</v>
      </c>
      <c r="I378" s="8">
        <v>1284245</v>
      </c>
      <c r="J378" s="51">
        <f t="shared" si="25"/>
        <v>0.8882931188561215</v>
      </c>
      <c r="K378" s="51">
        <f t="shared" si="26"/>
        <v>0.67166590974840901</v>
      </c>
      <c r="L378" s="55">
        <f t="shared" si="27"/>
        <v>0.26648793565683643</v>
      </c>
      <c r="M378" s="55">
        <f t="shared" si="28"/>
        <v>0.47016613682388625</v>
      </c>
      <c r="N378" s="52">
        <f t="shared" si="29"/>
        <v>0.73665407248072268</v>
      </c>
      <c r="O378" s="53"/>
      <c r="P378" s="53"/>
    </row>
    <row r="379" spans="1:16" x14ac:dyDescent="0.25">
      <c r="A379" s="159">
        <v>376</v>
      </c>
      <c r="B379" s="167" t="s">
        <v>89</v>
      </c>
      <c r="C379" s="203" t="s">
        <v>90</v>
      </c>
      <c r="D379" s="166" t="s">
        <v>770</v>
      </c>
      <c r="E379" s="208" t="s">
        <v>1058</v>
      </c>
      <c r="F379" s="223">
        <v>937</v>
      </c>
      <c r="G379" s="223">
        <v>1472891.55</v>
      </c>
      <c r="H379" s="8">
        <v>1320</v>
      </c>
      <c r="I379" s="8">
        <v>1625815</v>
      </c>
      <c r="J379" s="51">
        <f t="shared" si="25"/>
        <v>1.4087513340448239</v>
      </c>
      <c r="K379" s="51">
        <f t="shared" si="26"/>
        <v>1.1038253291628972</v>
      </c>
      <c r="L379" s="55">
        <f t="shared" si="27"/>
        <v>0.3</v>
      </c>
      <c r="M379" s="55">
        <f t="shared" si="28"/>
        <v>0.7</v>
      </c>
      <c r="N379" s="52">
        <f t="shared" si="29"/>
        <v>1</v>
      </c>
      <c r="O379" s="53"/>
      <c r="P379" s="53"/>
    </row>
    <row r="380" spans="1:16" x14ac:dyDescent="0.25">
      <c r="A380" s="159">
        <v>377</v>
      </c>
      <c r="B380" s="167" t="s">
        <v>89</v>
      </c>
      <c r="C380" s="203" t="s">
        <v>90</v>
      </c>
      <c r="D380" s="166" t="s">
        <v>778</v>
      </c>
      <c r="E380" s="208" t="s">
        <v>779</v>
      </c>
      <c r="F380" s="223">
        <v>817</v>
      </c>
      <c r="G380" s="223">
        <v>1298299.7</v>
      </c>
      <c r="H380" s="8">
        <v>784</v>
      </c>
      <c r="I380" s="8">
        <v>1280160</v>
      </c>
      <c r="J380" s="51">
        <f t="shared" si="25"/>
        <v>0.95960832313341493</v>
      </c>
      <c r="K380" s="51">
        <f t="shared" si="26"/>
        <v>0.98602811045862526</v>
      </c>
      <c r="L380" s="55">
        <f t="shared" si="27"/>
        <v>0.28788249694002449</v>
      </c>
      <c r="M380" s="55">
        <f t="shared" si="28"/>
        <v>0.69021967732103762</v>
      </c>
      <c r="N380" s="52">
        <f t="shared" si="29"/>
        <v>0.97810217426106205</v>
      </c>
      <c r="O380" s="53"/>
      <c r="P380" s="53"/>
    </row>
    <row r="381" spans="1:16" x14ac:dyDescent="0.25">
      <c r="A381" s="159">
        <v>378</v>
      </c>
      <c r="B381" s="167" t="s">
        <v>89</v>
      </c>
      <c r="C381" s="203" t="s">
        <v>90</v>
      </c>
      <c r="D381" s="166" t="s">
        <v>774</v>
      </c>
      <c r="E381" s="208" t="s">
        <v>775</v>
      </c>
      <c r="F381" s="223">
        <v>820</v>
      </c>
      <c r="G381" s="223">
        <v>1232191.8999999999</v>
      </c>
      <c r="H381" s="8">
        <v>1007</v>
      </c>
      <c r="I381" s="8">
        <v>1252525</v>
      </c>
      <c r="J381" s="51">
        <f t="shared" si="25"/>
        <v>1.2280487804878049</v>
      </c>
      <c r="K381" s="51">
        <f t="shared" si="26"/>
        <v>1.0165015692766688</v>
      </c>
      <c r="L381" s="55">
        <f t="shared" si="27"/>
        <v>0.3</v>
      </c>
      <c r="M381" s="55">
        <f t="shared" si="28"/>
        <v>0.7</v>
      </c>
      <c r="N381" s="52">
        <f t="shared" si="29"/>
        <v>1</v>
      </c>
      <c r="O381" s="53"/>
      <c r="P381" s="53"/>
    </row>
    <row r="382" spans="1:16" x14ac:dyDescent="0.25">
      <c r="A382" s="159">
        <v>379</v>
      </c>
      <c r="B382" s="167" t="s">
        <v>89</v>
      </c>
      <c r="C382" s="203" t="s">
        <v>90</v>
      </c>
      <c r="D382" s="166" t="s">
        <v>771</v>
      </c>
      <c r="E382" s="208" t="s">
        <v>772</v>
      </c>
      <c r="F382" s="223">
        <v>635</v>
      </c>
      <c r="G382" s="223">
        <v>1090793.8500000001</v>
      </c>
      <c r="H382" s="8">
        <v>602</v>
      </c>
      <c r="I382" s="8">
        <v>1122700</v>
      </c>
      <c r="J382" s="51">
        <f t="shared" si="25"/>
        <v>0.94803149606299209</v>
      </c>
      <c r="K382" s="51">
        <f t="shared" si="26"/>
        <v>1.0292503941051738</v>
      </c>
      <c r="L382" s="55">
        <f t="shared" si="27"/>
        <v>0.28440944881889763</v>
      </c>
      <c r="M382" s="55">
        <f t="shared" si="28"/>
        <v>0.7</v>
      </c>
      <c r="N382" s="52">
        <f t="shared" si="29"/>
        <v>0.98440944881889758</v>
      </c>
      <c r="O382" s="53"/>
      <c r="P382" s="53"/>
    </row>
    <row r="383" spans="1:16" x14ac:dyDescent="0.25">
      <c r="A383" s="159">
        <v>380</v>
      </c>
      <c r="B383" s="167" t="s">
        <v>89</v>
      </c>
      <c r="C383" s="203" t="s">
        <v>90</v>
      </c>
      <c r="D383" s="166" t="s">
        <v>780</v>
      </c>
      <c r="E383" s="208" t="s">
        <v>1208</v>
      </c>
      <c r="F383" s="223">
        <v>825</v>
      </c>
      <c r="G383" s="223">
        <v>1315816.1499999999</v>
      </c>
      <c r="H383" s="8">
        <v>721</v>
      </c>
      <c r="I383" s="8">
        <v>829060</v>
      </c>
      <c r="J383" s="51">
        <f t="shared" si="25"/>
        <v>0.8739393939393939</v>
      </c>
      <c r="K383" s="51">
        <f t="shared" si="26"/>
        <v>0.63007282590352764</v>
      </c>
      <c r="L383" s="55">
        <f t="shared" si="27"/>
        <v>0.26218181818181818</v>
      </c>
      <c r="M383" s="55">
        <f t="shared" si="28"/>
        <v>0.4410509781324693</v>
      </c>
      <c r="N383" s="52">
        <f t="shared" si="29"/>
        <v>0.70323279631428748</v>
      </c>
      <c r="O383" s="53"/>
      <c r="P383" s="53"/>
    </row>
    <row r="384" spans="1:16" x14ac:dyDescent="0.25">
      <c r="A384" s="159">
        <v>381</v>
      </c>
      <c r="B384" s="167" t="s">
        <v>89</v>
      </c>
      <c r="C384" s="203" t="s">
        <v>90</v>
      </c>
      <c r="D384" s="166" t="s">
        <v>777</v>
      </c>
      <c r="E384" s="208" t="s">
        <v>1296</v>
      </c>
      <c r="F384" s="223">
        <v>647</v>
      </c>
      <c r="G384" s="223">
        <v>999732.95</v>
      </c>
      <c r="H384" s="8">
        <v>633</v>
      </c>
      <c r="I384" s="8">
        <v>935550</v>
      </c>
      <c r="J384" s="51">
        <f t="shared" si="25"/>
        <v>0.97836166924265844</v>
      </c>
      <c r="K384" s="51">
        <f t="shared" si="26"/>
        <v>0.93579990536472768</v>
      </c>
      <c r="L384" s="55">
        <f t="shared" si="27"/>
        <v>0.2935085007727975</v>
      </c>
      <c r="M384" s="55">
        <f t="shared" si="28"/>
        <v>0.65505993375530935</v>
      </c>
      <c r="N384" s="52">
        <f t="shared" si="29"/>
        <v>0.94856843452810691</v>
      </c>
      <c r="O384" s="53"/>
      <c r="P384" s="53"/>
    </row>
    <row r="385" spans="1:16" x14ac:dyDescent="0.25">
      <c r="A385" s="159">
        <v>382</v>
      </c>
      <c r="B385" s="167" t="s">
        <v>89</v>
      </c>
      <c r="C385" s="203" t="s">
        <v>90</v>
      </c>
      <c r="D385" s="166" t="s">
        <v>773</v>
      </c>
      <c r="E385" s="208" t="s">
        <v>537</v>
      </c>
      <c r="F385" s="223">
        <v>707</v>
      </c>
      <c r="G385" s="223">
        <v>1183826.125</v>
      </c>
      <c r="H385" s="8">
        <v>674</v>
      </c>
      <c r="I385" s="8">
        <v>999480</v>
      </c>
      <c r="J385" s="51">
        <f t="shared" si="25"/>
        <v>0.95332390381895338</v>
      </c>
      <c r="K385" s="51">
        <f t="shared" si="26"/>
        <v>0.84427939111413008</v>
      </c>
      <c r="L385" s="55">
        <f t="shared" si="27"/>
        <v>0.28599717114568601</v>
      </c>
      <c r="M385" s="55">
        <f t="shared" si="28"/>
        <v>0.59099557377989098</v>
      </c>
      <c r="N385" s="52">
        <f t="shared" si="29"/>
        <v>0.87699274492557699</v>
      </c>
      <c r="O385" s="53"/>
      <c r="P385" s="53"/>
    </row>
    <row r="386" spans="1:16" x14ac:dyDescent="0.25">
      <c r="A386" s="159">
        <v>383</v>
      </c>
      <c r="B386" s="167" t="s">
        <v>92</v>
      </c>
      <c r="C386" s="203" t="s">
        <v>90</v>
      </c>
      <c r="D386" s="166" t="s">
        <v>781</v>
      </c>
      <c r="E386" s="208" t="s">
        <v>782</v>
      </c>
      <c r="F386" s="223">
        <v>1540</v>
      </c>
      <c r="G386" s="223">
        <v>2731772.4750000001</v>
      </c>
      <c r="H386" s="8">
        <v>1382</v>
      </c>
      <c r="I386" s="8">
        <v>2727835</v>
      </c>
      <c r="J386" s="51">
        <f t="shared" si="25"/>
        <v>0.89740259740259742</v>
      </c>
      <c r="K386" s="51">
        <f t="shared" si="26"/>
        <v>0.99855863728182559</v>
      </c>
      <c r="L386" s="55">
        <f t="shared" si="27"/>
        <v>0.26922077922077919</v>
      </c>
      <c r="M386" s="55">
        <f t="shared" si="28"/>
        <v>0.69899104609727791</v>
      </c>
      <c r="N386" s="52">
        <f t="shared" si="29"/>
        <v>0.96821182531805716</v>
      </c>
      <c r="O386" s="53"/>
      <c r="P386" s="53"/>
    </row>
    <row r="387" spans="1:16" x14ac:dyDescent="0.25">
      <c r="A387" s="159">
        <v>384</v>
      </c>
      <c r="B387" s="167" t="s">
        <v>92</v>
      </c>
      <c r="C387" s="203" t="s">
        <v>90</v>
      </c>
      <c r="D387" s="166" t="s">
        <v>783</v>
      </c>
      <c r="E387" s="208" t="s">
        <v>353</v>
      </c>
      <c r="F387" s="223">
        <v>933</v>
      </c>
      <c r="G387" s="223">
        <v>1391555.4</v>
      </c>
      <c r="H387" s="8">
        <v>1156</v>
      </c>
      <c r="I387" s="8">
        <v>1708540</v>
      </c>
      <c r="J387" s="51">
        <f t="shared" si="25"/>
        <v>1.2390139335476955</v>
      </c>
      <c r="K387" s="51">
        <f t="shared" si="26"/>
        <v>1.2277915776835044</v>
      </c>
      <c r="L387" s="55">
        <f t="shared" si="27"/>
        <v>0.3</v>
      </c>
      <c r="M387" s="55">
        <f t="shared" si="28"/>
        <v>0.7</v>
      </c>
      <c r="N387" s="52">
        <f t="shared" si="29"/>
        <v>1</v>
      </c>
      <c r="O387" s="53"/>
      <c r="P387" s="53"/>
    </row>
    <row r="388" spans="1:16" x14ac:dyDescent="0.25">
      <c r="A388" s="159">
        <v>385</v>
      </c>
      <c r="B388" s="167" t="s">
        <v>92</v>
      </c>
      <c r="C388" s="203" t="s">
        <v>90</v>
      </c>
      <c r="D388" s="166" t="s">
        <v>786</v>
      </c>
      <c r="E388" s="208" t="s">
        <v>787</v>
      </c>
      <c r="F388" s="223">
        <v>752</v>
      </c>
      <c r="G388" s="223">
        <v>1095470.8</v>
      </c>
      <c r="H388" s="8">
        <v>764</v>
      </c>
      <c r="I388" s="8">
        <v>1025650</v>
      </c>
      <c r="J388" s="51">
        <f t="shared" ref="J388:J450" si="30">IFERROR(H388/F388,0)</f>
        <v>1.0159574468085106</v>
      </c>
      <c r="K388" s="51">
        <f t="shared" ref="K388:K450" si="31">IFERROR(I388/G388,0)</f>
        <v>0.93626411584863778</v>
      </c>
      <c r="L388" s="55">
        <f t="shared" si="27"/>
        <v>0.3</v>
      </c>
      <c r="M388" s="55">
        <f t="shared" si="28"/>
        <v>0.65538488109404636</v>
      </c>
      <c r="N388" s="52">
        <f t="shared" si="29"/>
        <v>0.9553848810940464</v>
      </c>
      <c r="O388" s="53"/>
      <c r="P388" s="53"/>
    </row>
    <row r="389" spans="1:16" x14ac:dyDescent="0.25">
      <c r="A389" s="159">
        <v>386</v>
      </c>
      <c r="B389" s="167" t="s">
        <v>92</v>
      </c>
      <c r="C389" s="203" t="s">
        <v>90</v>
      </c>
      <c r="D389" s="166" t="s">
        <v>784</v>
      </c>
      <c r="E389" s="208" t="s">
        <v>785</v>
      </c>
      <c r="F389" s="223">
        <v>818</v>
      </c>
      <c r="G389" s="223">
        <v>1249564.325</v>
      </c>
      <c r="H389" s="8">
        <v>729</v>
      </c>
      <c r="I389" s="8">
        <v>1164210</v>
      </c>
      <c r="J389" s="51">
        <f t="shared" si="30"/>
        <v>0.89119804400977998</v>
      </c>
      <c r="K389" s="51">
        <f t="shared" si="31"/>
        <v>0.9316927321848758</v>
      </c>
      <c r="L389" s="55">
        <f t="shared" ref="L389:L451" si="32">IF((J389*0.3)&gt;30%,30%,(J389*0.3))</f>
        <v>0.26735941320293399</v>
      </c>
      <c r="M389" s="55">
        <f t="shared" ref="M389:M451" si="33">IF((K389*0.7)&gt;70%,70%,(K389*0.7))</f>
        <v>0.65218491252941302</v>
      </c>
      <c r="N389" s="52">
        <f t="shared" ref="N389:N451" si="34">L389+M389</f>
        <v>0.91954432573234701</v>
      </c>
      <c r="O389" s="53"/>
      <c r="P389" s="53"/>
    </row>
    <row r="390" spans="1:16" x14ac:dyDescent="0.25">
      <c r="A390" s="159">
        <v>387</v>
      </c>
      <c r="B390" s="209" t="s">
        <v>104</v>
      </c>
      <c r="C390" s="210" t="s">
        <v>90</v>
      </c>
      <c r="D390" s="166" t="s">
        <v>756</v>
      </c>
      <c r="E390" s="211" t="s">
        <v>759</v>
      </c>
      <c r="F390" s="223">
        <v>999</v>
      </c>
      <c r="G390" s="223">
        <v>2345400.6</v>
      </c>
      <c r="H390" s="8">
        <v>1237</v>
      </c>
      <c r="I390" s="8">
        <v>2576875</v>
      </c>
      <c r="J390" s="51">
        <f t="shared" si="30"/>
        <v>1.2382382382382382</v>
      </c>
      <c r="K390" s="51">
        <f t="shared" si="31"/>
        <v>1.0986929055957433</v>
      </c>
      <c r="L390" s="55">
        <f t="shared" si="32"/>
        <v>0.3</v>
      </c>
      <c r="M390" s="55">
        <f t="shared" si="33"/>
        <v>0.7</v>
      </c>
      <c r="N390" s="52">
        <f t="shared" si="34"/>
        <v>1</v>
      </c>
      <c r="O390" s="53"/>
      <c r="P390" s="53"/>
    </row>
    <row r="391" spans="1:16" x14ac:dyDescent="0.25">
      <c r="A391" s="159">
        <v>388</v>
      </c>
      <c r="B391" s="209" t="s">
        <v>104</v>
      </c>
      <c r="C391" s="210" t="s">
        <v>90</v>
      </c>
      <c r="D391" s="166" t="s">
        <v>758</v>
      </c>
      <c r="E391" s="211" t="s">
        <v>1403</v>
      </c>
      <c r="F391" s="223">
        <v>970</v>
      </c>
      <c r="G391" s="223">
        <v>2273096.5750000002</v>
      </c>
      <c r="H391" s="8">
        <v>1397</v>
      </c>
      <c r="I391" s="8">
        <v>2681870</v>
      </c>
      <c r="J391" s="51">
        <f t="shared" si="30"/>
        <v>1.4402061855670103</v>
      </c>
      <c r="K391" s="51">
        <f t="shared" si="31"/>
        <v>1.1798310857073901</v>
      </c>
      <c r="L391" s="55">
        <f t="shared" si="32"/>
        <v>0.3</v>
      </c>
      <c r="M391" s="55">
        <f t="shared" si="33"/>
        <v>0.7</v>
      </c>
      <c r="N391" s="52">
        <f t="shared" si="34"/>
        <v>1</v>
      </c>
      <c r="O391" s="53"/>
      <c r="P391" s="53"/>
    </row>
    <row r="392" spans="1:16" x14ac:dyDescent="0.25">
      <c r="A392" s="159">
        <v>389</v>
      </c>
      <c r="B392" s="212" t="s">
        <v>104</v>
      </c>
      <c r="C392" s="213" t="s">
        <v>90</v>
      </c>
      <c r="D392" s="166" t="s">
        <v>761</v>
      </c>
      <c r="E392" s="213" t="s">
        <v>762</v>
      </c>
      <c r="F392" s="223">
        <v>572</v>
      </c>
      <c r="G392" s="223">
        <v>1493196.4750000001</v>
      </c>
      <c r="H392" s="8">
        <v>807</v>
      </c>
      <c r="I392" s="8">
        <v>1771510</v>
      </c>
      <c r="J392" s="51">
        <f t="shared" si="30"/>
        <v>1.4108391608391608</v>
      </c>
      <c r="K392" s="51">
        <f t="shared" si="31"/>
        <v>1.1863877457921268</v>
      </c>
      <c r="L392" s="55">
        <f t="shared" si="32"/>
        <v>0.3</v>
      </c>
      <c r="M392" s="55">
        <f t="shared" si="33"/>
        <v>0.7</v>
      </c>
      <c r="N392" s="52">
        <f t="shared" si="34"/>
        <v>1</v>
      </c>
      <c r="O392" s="53"/>
      <c r="P392" s="53"/>
    </row>
    <row r="393" spans="1:16" x14ac:dyDescent="0.25">
      <c r="A393" s="159">
        <v>390</v>
      </c>
      <c r="B393" s="212" t="s">
        <v>104</v>
      </c>
      <c r="C393" s="213" t="s">
        <v>90</v>
      </c>
      <c r="D393" s="166" t="s">
        <v>763</v>
      </c>
      <c r="E393" s="213" t="s">
        <v>764</v>
      </c>
      <c r="F393" s="223">
        <v>920</v>
      </c>
      <c r="G393" s="223">
        <v>2220805.7000000002</v>
      </c>
      <c r="H393" s="8">
        <v>936</v>
      </c>
      <c r="I393" s="8">
        <v>2208705</v>
      </c>
      <c r="J393" s="51">
        <f t="shared" si="30"/>
        <v>1.017391304347826</v>
      </c>
      <c r="K393" s="51">
        <f t="shared" si="31"/>
        <v>0.99455121175166283</v>
      </c>
      <c r="L393" s="55">
        <f t="shared" si="32"/>
        <v>0.3</v>
      </c>
      <c r="M393" s="55">
        <f t="shared" si="33"/>
        <v>0.69618584822616392</v>
      </c>
      <c r="N393" s="52">
        <f t="shared" si="34"/>
        <v>0.99618584822616385</v>
      </c>
      <c r="O393" s="53"/>
      <c r="P393" s="53"/>
    </row>
    <row r="394" spans="1:16" x14ac:dyDescent="0.25">
      <c r="A394" s="159">
        <v>391</v>
      </c>
      <c r="B394" s="212" t="s">
        <v>104</v>
      </c>
      <c r="C394" s="213" t="s">
        <v>90</v>
      </c>
      <c r="D394" s="166" t="s">
        <v>760</v>
      </c>
      <c r="E394" s="211" t="s">
        <v>1446</v>
      </c>
      <c r="F394" s="223">
        <v>712</v>
      </c>
      <c r="G394" s="223">
        <v>1593436.7749999999</v>
      </c>
      <c r="H394" s="8">
        <v>634</v>
      </c>
      <c r="I394" s="8">
        <v>1652400</v>
      </c>
      <c r="J394" s="51">
        <f t="shared" si="30"/>
        <v>0.8904494382022472</v>
      </c>
      <c r="K394" s="51">
        <f t="shared" si="31"/>
        <v>1.0370038058146362</v>
      </c>
      <c r="L394" s="55">
        <f t="shared" si="32"/>
        <v>0.26713483146067413</v>
      </c>
      <c r="M394" s="55">
        <f t="shared" si="33"/>
        <v>0.7</v>
      </c>
      <c r="N394" s="52">
        <f t="shared" si="34"/>
        <v>0.96713483146067403</v>
      </c>
      <c r="O394" s="53"/>
      <c r="P394" s="53"/>
    </row>
    <row r="395" spans="1:16" x14ac:dyDescent="0.25">
      <c r="A395" s="159">
        <v>392</v>
      </c>
      <c r="B395" s="212" t="s">
        <v>104</v>
      </c>
      <c r="C395" s="213" t="s">
        <v>90</v>
      </c>
      <c r="D395" s="166" t="s">
        <v>769</v>
      </c>
      <c r="E395" s="214" t="s">
        <v>766</v>
      </c>
      <c r="F395" s="223">
        <v>804</v>
      </c>
      <c r="G395" s="223">
        <v>1638805.7</v>
      </c>
      <c r="H395" s="8">
        <v>1163</v>
      </c>
      <c r="I395" s="8">
        <v>1909185</v>
      </c>
      <c r="J395" s="51">
        <f t="shared" si="30"/>
        <v>1.4465174129353233</v>
      </c>
      <c r="K395" s="51">
        <f t="shared" si="31"/>
        <v>1.1649855745559099</v>
      </c>
      <c r="L395" s="55">
        <f t="shared" si="32"/>
        <v>0.3</v>
      </c>
      <c r="M395" s="55">
        <f t="shared" si="33"/>
        <v>0.7</v>
      </c>
      <c r="N395" s="52">
        <f t="shared" si="34"/>
        <v>1</v>
      </c>
      <c r="O395" s="53"/>
      <c r="P395" s="53"/>
    </row>
    <row r="396" spans="1:16" x14ac:dyDescent="0.25">
      <c r="A396" s="159">
        <v>393</v>
      </c>
      <c r="B396" s="212" t="s">
        <v>104</v>
      </c>
      <c r="C396" s="213" t="s">
        <v>90</v>
      </c>
      <c r="D396" s="166" t="s">
        <v>767</v>
      </c>
      <c r="E396" s="213" t="s">
        <v>768</v>
      </c>
      <c r="F396" s="223">
        <v>903</v>
      </c>
      <c r="G396" s="223">
        <v>2264745.7000000002</v>
      </c>
      <c r="H396" s="8">
        <v>1026</v>
      </c>
      <c r="I396" s="8">
        <v>2551225</v>
      </c>
      <c r="J396" s="51">
        <f t="shared" si="30"/>
        <v>1.1362126245847175</v>
      </c>
      <c r="K396" s="51">
        <f t="shared" si="31"/>
        <v>1.1264951292323901</v>
      </c>
      <c r="L396" s="55">
        <f t="shared" si="32"/>
        <v>0.3</v>
      </c>
      <c r="M396" s="55">
        <f t="shared" si="33"/>
        <v>0.7</v>
      </c>
      <c r="N396" s="52">
        <f t="shared" si="34"/>
        <v>1</v>
      </c>
      <c r="O396" s="53"/>
      <c r="P396" s="53"/>
    </row>
    <row r="397" spans="1:16" x14ac:dyDescent="0.25">
      <c r="A397" s="159">
        <v>394</v>
      </c>
      <c r="B397" s="212" t="s">
        <v>104</v>
      </c>
      <c r="C397" s="215" t="s">
        <v>90</v>
      </c>
      <c r="D397" s="166" t="s">
        <v>765</v>
      </c>
      <c r="E397" s="214" t="s">
        <v>1155</v>
      </c>
      <c r="F397" s="223">
        <v>713</v>
      </c>
      <c r="G397" s="223">
        <v>1409715.3</v>
      </c>
      <c r="H397" s="8">
        <v>813</v>
      </c>
      <c r="I397" s="8">
        <v>1331810</v>
      </c>
      <c r="J397" s="51">
        <f t="shared" si="30"/>
        <v>1.1402524544179524</v>
      </c>
      <c r="K397" s="51">
        <f t="shared" si="31"/>
        <v>0.94473685573250143</v>
      </c>
      <c r="L397" s="55">
        <f t="shared" si="32"/>
        <v>0.3</v>
      </c>
      <c r="M397" s="55">
        <f t="shared" si="33"/>
        <v>0.66131579901275095</v>
      </c>
      <c r="N397" s="52">
        <f t="shared" si="34"/>
        <v>0.96131579901275099</v>
      </c>
      <c r="O397" s="53"/>
      <c r="P397" s="53"/>
    </row>
    <row r="398" spans="1:16" x14ac:dyDescent="0.25">
      <c r="A398" s="159">
        <v>395</v>
      </c>
      <c r="B398" s="209" t="s">
        <v>1059</v>
      </c>
      <c r="C398" s="210" t="s">
        <v>90</v>
      </c>
      <c r="D398" s="166" t="s">
        <v>749</v>
      </c>
      <c r="E398" s="213" t="s">
        <v>750</v>
      </c>
      <c r="F398" s="223">
        <v>1197</v>
      </c>
      <c r="G398" s="223">
        <v>2376221.9249999998</v>
      </c>
      <c r="H398" s="8">
        <v>1386</v>
      </c>
      <c r="I398" s="8">
        <v>2541705</v>
      </c>
      <c r="J398" s="51">
        <f t="shared" si="30"/>
        <v>1.1578947368421053</v>
      </c>
      <c r="K398" s="51">
        <f t="shared" si="31"/>
        <v>1.0696412541517981</v>
      </c>
      <c r="L398" s="55">
        <f t="shared" si="32"/>
        <v>0.3</v>
      </c>
      <c r="M398" s="55">
        <f t="shared" si="33"/>
        <v>0.7</v>
      </c>
      <c r="N398" s="52">
        <f t="shared" si="34"/>
        <v>1</v>
      </c>
      <c r="O398" s="53"/>
      <c r="P398" s="53"/>
    </row>
    <row r="399" spans="1:16" x14ac:dyDescent="0.25">
      <c r="A399" s="159">
        <v>396</v>
      </c>
      <c r="B399" s="209" t="s">
        <v>1059</v>
      </c>
      <c r="C399" s="210" t="s">
        <v>90</v>
      </c>
      <c r="D399" s="166" t="s">
        <v>753</v>
      </c>
      <c r="E399" s="211" t="s">
        <v>1133</v>
      </c>
      <c r="F399" s="223">
        <v>857</v>
      </c>
      <c r="G399" s="223">
        <v>1463212.05</v>
      </c>
      <c r="H399" s="8">
        <v>645</v>
      </c>
      <c r="I399" s="8">
        <v>986110</v>
      </c>
      <c r="J399" s="51">
        <f t="shared" si="30"/>
        <v>0.75262543757292877</v>
      </c>
      <c r="K399" s="51">
        <f t="shared" si="31"/>
        <v>0.67393512785792054</v>
      </c>
      <c r="L399" s="55">
        <f t="shared" si="32"/>
        <v>0.22578763127187862</v>
      </c>
      <c r="M399" s="55">
        <f t="shared" si="33"/>
        <v>0.47175458950054433</v>
      </c>
      <c r="N399" s="52">
        <f t="shared" si="34"/>
        <v>0.69754222077242289</v>
      </c>
      <c r="O399" s="53"/>
      <c r="P399" s="53"/>
    </row>
    <row r="400" spans="1:16" x14ac:dyDescent="0.25">
      <c r="A400" s="159">
        <v>397</v>
      </c>
      <c r="B400" s="209" t="s">
        <v>1059</v>
      </c>
      <c r="C400" s="210" t="s">
        <v>90</v>
      </c>
      <c r="D400" s="166" t="s">
        <v>754</v>
      </c>
      <c r="E400" s="213" t="s">
        <v>755</v>
      </c>
      <c r="F400" s="223">
        <v>558</v>
      </c>
      <c r="G400" s="223">
        <v>823029.75</v>
      </c>
      <c r="H400" s="8">
        <v>418</v>
      </c>
      <c r="I400" s="8">
        <v>495500</v>
      </c>
      <c r="J400" s="51">
        <f t="shared" si="30"/>
        <v>0.74910394265232971</v>
      </c>
      <c r="K400" s="51">
        <f t="shared" si="31"/>
        <v>0.60204385078425171</v>
      </c>
      <c r="L400" s="55">
        <f t="shared" si="32"/>
        <v>0.2247311827956989</v>
      </c>
      <c r="M400" s="55">
        <f t="shared" si="33"/>
        <v>0.42143069554897616</v>
      </c>
      <c r="N400" s="52">
        <f t="shared" si="34"/>
        <v>0.64616187834467509</v>
      </c>
      <c r="O400" s="53"/>
      <c r="P400" s="53"/>
    </row>
    <row r="401" spans="1:16" x14ac:dyDescent="0.25">
      <c r="A401" s="159">
        <v>398</v>
      </c>
      <c r="B401" s="209" t="s">
        <v>1059</v>
      </c>
      <c r="C401" s="210" t="s">
        <v>90</v>
      </c>
      <c r="D401" s="166" t="s">
        <v>751</v>
      </c>
      <c r="E401" s="213" t="s">
        <v>752</v>
      </c>
      <c r="F401" s="223">
        <v>760</v>
      </c>
      <c r="G401" s="223">
        <v>1287224.6499999999</v>
      </c>
      <c r="H401" s="8">
        <v>829</v>
      </c>
      <c r="I401" s="8">
        <v>1236190</v>
      </c>
      <c r="J401" s="51">
        <f t="shared" si="30"/>
        <v>1.0907894736842105</v>
      </c>
      <c r="K401" s="51">
        <f t="shared" si="31"/>
        <v>0.96035295781509478</v>
      </c>
      <c r="L401" s="55">
        <f t="shared" si="32"/>
        <v>0.3</v>
      </c>
      <c r="M401" s="55">
        <f t="shared" si="33"/>
        <v>0.67224707047056631</v>
      </c>
      <c r="N401" s="52">
        <f t="shared" si="34"/>
        <v>0.97224707047056635</v>
      </c>
      <c r="O401" s="53"/>
      <c r="P401" s="53"/>
    </row>
    <row r="402" spans="1:16" x14ac:dyDescent="0.25">
      <c r="A402" s="159">
        <v>399</v>
      </c>
      <c r="B402" s="216" t="s">
        <v>1375</v>
      </c>
      <c r="C402" s="203" t="s">
        <v>90</v>
      </c>
      <c r="D402" s="166" t="s">
        <v>788</v>
      </c>
      <c r="E402" s="208" t="s">
        <v>789</v>
      </c>
      <c r="F402" s="223">
        <v>2574</v>
      </c>
      <c r="G402" s="223">
        <v>4848959.55</v>
      </c>
      <c r="H402" s="8">
        <v>2228</v>
      </c>
      <c r="I402" s="8">
        <v>4558195</v>
      </c>
      <c r="J402" s="51">
        <f t="shared" si="30"/>
        <v>0.86557886557886554</v>
      </c>
      <c r="K402" s="51">
        <f t="shared" si="31"/>
        <v>0.94003568250017677</v>
      </c>
      <c r="L402" s="55">
        <f t="shared" si="32"/>
        <v>0.25967365967365963</v>
      </c>
      <c r="M402" s="55">
        <f t="shared" si="33"/>
        <v>0.6580249777501237</v>
      </c>
      <c r="N402" s="52">
        <f t="shared" si="34"/>
        <v>0.91769863742378333</v>
      </c>
      <c r="O402" s="53"/>
      <c r="P402" s="53"/>
    </row>
    <row r="403" spans="1:16" x14ac:dyDescent="0.25">
      <c r="A403" s="159">
        <v>400</v>
      </c>
      <c r="B403" s="216" t="s">
        <v>1375</v>
      </c>
      <c r="C403" s="203" t="s">
        <v>90</v>
      </c>
      <c r="D403" s="166" t="s">
        <v>790</v>
      </c>
      <c r="E403" s="208" t="s">
        <v>1209</v>
      </c>
      <c r="F403" s="223">
        <v>628</v>
      </c>
      <c r="G403" s="223">
        <v>1375811.575</v>
      </c>
      <c r="H403" s="8">
        <v>775</v>
      </c>
      <c r="I403" s="8">
        <v>1104810</v>
      </c>
      <c r="J403" s="51">
        <f t="shared" si="30"/>
        <v>1.234076433121019</v>
      </c>
      <c r="K403" s="51">
        <f t="shared" si="31"/>
        <v>0.80302420772989935</v>
      </c>
      <c r="L403" s="55">
        <f t="shared" si="32"/>
        <v>0.3</v>
      </c>
      <c r="M403" s="55">
        <f t="shared" si="33"/>
        <v>0.56211694541092949</v>
      </c>
      <c r="N403" s="52">
        <f t="shared" si="34"/>
        <v>0.86211694541092943</v>
      </c>
      <c r="O403" s="53"/>
      <c r="P403" s="53"/>
    </row>
    <row r="404" spans="1:16" x14ac:dyDescent="0.25">
      <c r="A404" s="159">
        <v>401</v>
      </c>
      <c r="B404" s="216" t="s">
        <v>1375</v>
      </c>
      <c r="C404" s="203" t="s">
        <v>90</v>
      </c>
      <c r="D404" s="166" t="s">
        <v>792</v>
      </c>
      <c r="E404" s="208" t="s">
        <v>1210</v>
      </c>
      <c r="F404" s="223">
        <v>1092</v>
      </c>
      <c r="G404" s="223">
        <v>2077094.625</v>
      </c>
      <c r="H404" s="8">
        <v>1136</v>
      </c>
      <c r="I404" s="8">
        <v>1798125</v>
      </c>
      <c r="J404" s="51">
        <f t="shared" si="30"/>
        <v>1.0402930402930404</v>
      </c>
      <c r="K404" s="51">
        <f t="shared" si="31"/>
        <v>0.86569238510258051</v>
      </c>
      <c r="L404" s="55">
        <f t="shared" si="32"/>
        <v>0.3</v>
      </c>
      <c r="M404" s="55">
        <f t="shared" si="33"/>
        <v>0.6059846695718063</v>
      </c>
      <c r="N404" s="52">
        <f t="shared" si="34"/>
        <v>0.90598466957180634</v>
      </c>
      <c r="O404" s="53"/>
      <c r="P404" s="53"/>
    </row>
    <row r="405" spans="1:16" x14ac:dyDescent="0.25">
      <c r="A405" s="159">
        <v>402</v>
      </c>
      <c r="B405" s="216" t="s">
        <v>1375</v>
      </c>
      <c r="C405" s="203" t="s">
        <v>90</v>
      </c>
      <c r="D405" s="166" t="s">
        <v>791</v>
      </c>
      <c r="E405" s="208" t="s">
        <v>1211</v>
      </c>
      <c r="F405" s="223">
        <v>754</v>
      </c>
      <c r="G405" s="223">
        <v>1549686.675</v>
      </c>
      <c r="H405" s="8">
        <v>907</v>
      </c>
      <c r="I405" s="8">
        <v>1245810</v>
      </c>
      <c r="J405" s="51">
        <f t="shared" si="30"/>
        <v>1.2029177718832891</v>
      </c>
      <c r="K405" s="51">
        <f t="shared" si="31"/>
        <v>0.80391089379406322</v>
      </c>
      <c r="L405" s="55">
        <f t="shared" si="32"/>
        <v>0.3</v>
      </c>
      <c r="M405" s="55">
        <f t="shared" si="33"/>
        <v>0.56273762565584418</v>
      </c>
      <c r="N405" s="52">
        <f t="shared" si="34"/>
        <v>0.86273762565584411</v>
      </c>
      <c r="O405" s="53"/>
      <c r="P405" s="53"/>
    </row>
    <row r="406" spans="1:16" x14ac:dyDescent="0.25">
      <c r="A406" s="159">
        <v>403</v>
      </c>
      <c r="B406" s="171" t="s">
        <v>1303</v>
      </c>
      <c r="C406" s="203" t="s">
        <v>90</v>
      </c>
      <c r="D406" s="166" t="s">
        <v>793</v>
      </c>
      <c r="E406" s="217" t="s">
        <v>1402</v>
      </c>
      <c r="F406" s="223">
        <v>816</v>
      </c>
      <c r="G406" s="223">
        <v>1438863.05</v>
      </c>
      <c r="H406" s="8">
        <v>830</v>
      </c>
      <c r="I406" s="8">
        <v>1140965</v>
      </c>
      <c r="J406" s="51">
        <f t="shared" si="30"/>
        <v>1.017156862745098</v>
      </c>
      <c r="K406" s="51">
        <f t="shared" si="31"/>
        <v>0.79296288830267758</v>
      </c>
      <c r="L406" s="55">
        <f t="shared" si="32"/>
        <v>0.3</v>
      </c>
      <c r="M406" s="55">
        <f t="shared" si="33"/>
        <v>0.55507402181187426</v>
      </c>
      <c r="N406" s="52">
        <f t="shared" si="34"/>
        <v>0.8550740218118742</v>
      </c>
      <c r="O406" s="53"/>
      <c r="P406" s="53"/>
    </row>
    <row r="407" spans="1:16" x14ac:dyDescent="0.25">
      <c r="A407" s="159">
        <v>404</v>
      </c>
      <c r="B407" s="171" t="s">
        <v>1303</v>
      </c>
      <c r="C407" s="203" t="s">
        <v>90</v>
      </c>
      <c r="D407" s="166" t="s">
        <v>795</v>
      </c>
      <c r="E407" s="208" t="s">
        <v>796</v>
      </c>
      <c r="F407" s="223">
        <v>1184</v>
      </c>
      <c r="G407" s="223">
        <v>1865829.7250000001</v>
      </c>
      <c r="H407" s="8">
        <v>954</v>
      </c>
      <c r="I407" s="8">
        <v>1467450</v>
      </c>
      <c r="J407" s="51">
        <f t="shared" si="30"/>
        <v>0.8057432432432432</v>
      </c>
      <c r="K407" s="51">
        <f t="shared" si="31"/>
        <v>0.78648655894899511</v>
      </c>
      <c r="L407" s="55">
        <f t="shared" si="32"/>
        <v>0.24172297297297296</v>
      </c>
      <c r="M407" s="55">
        <f t="shared" si="33"/>
        <v>0.55054059126429655</v>
      </c>
      <c r="N407" s="52">
        <f t="shared" si="34"/>
        <v>0.79226356423726951</v>
      </c>
      <c r="O407" s="53"/>
      <c r="P407" s="53"/>
    </row>
    <row r="408" spans="1:16" x14ac:dyDescent="0.25">
      <c r="A408" s="159">
        <v>405</v>
      </c>
      <c r="B408" s="171" t="s">
        <v>1303</v>
      </c>
      <c r="C408" s="203" t="s">
        <v>90</v>
      </c>
      <c r="D408" s="166" t="s">
        <v>797</v>
      </c>
      <c r="E408" s="208" t="s">
        <v>798</v>
      </c>
      <c r="F408" s="223">
        <v>987</v>
      </c>
      <c r="G408" s="223">
        <v>1564383.45</v>
      </c>
      <c r="H408" s="8">
        <v>868</v>
      </c>
      <c r="I408" s="8">
        <v>1238650</v>
      </c>
      <c r="J408" s="51">
        <f t="shared" si="30"/>
        <v>0.87943262411347523</v>
      </c>
      <c r="K408" s="51">
        <f t="shared" si="31"/>
        <v>0.79178158014903577</v>
      </c>
      <c r="L408" s="55">
        <f t="shared" si="32"/>
        <v>0.26382978723404255</v>
      </c>
      <c r="M408" s="55">
        <f t="shared" si="33"/>
        <v>0.55424710610432504</v>
      </c>
      <c r="N408" s="52">
        <f t="shared" si="34"/>
        <v>0.81807689333836753</v>
      </c>
      <c r="O408" s="53"/>
      <c r="P408" s="53"/>
    </row>
    <row r="409" spans="1:16" x14ac:dyDescent="0.25">
      <c r="A409" s="159">
        <v>406</v>
      </c>
      <c r="B409" s="171" t="s">
        <v>95</v>
      </c>
      <c r="C409" s="208" t="s">
        <v>90</v>
      </c>
      <c r="D409" s="166" t="s">
        <v>803</v>
      </c>
      <c r="E409" s="208" t="s">
        <v>1212</v>
      </c>
      <c r="F409" s="223">
        <v>1899</v>
      </c>
      <c r="G409" s="223">
        <v>4219002.7750000004</v>
      </c>
      <c r="H409" s="8">
        <v>1416</v>
      </c>
      <c r="I409" s="8">
        <v>3284075</v>
      </c>
      <c r="J409" s="51">
        <f t="shared" si="30"/>
        <v>0.74565560821484989</v>
      </c>
      <c r="K409" s="51">
        <f t="shared" si="31"/>
        <v>0.77840076793976498</v>
      </c>
      <c r="L409" s="55">
        <f t="shared" si="32"/>
        <v>0.22369668246445495</v>
      </c>
      <c r="M409" s="55">
        <f t="shared" si="33"/>
        <v>0.5448805375578355</v>
      </c>
      <c r="N409" s="52">
        <f t="shared" si="34"/>
        <v>0.76857722002229045</v>
      </c>
      <c r="O409" s="53"/>
      <c r="P409" s="53"/>
    </row>
    <row r="410" spans="1:16" x14ac:dyDescent="0.25">
      <c r="A410" s="159">
        <v>407</v>
      </c>
      <c r="B410" s="171" t="s">
        <v>95</v>
      </c>
      <c r="C410" s="208" t="s">
        <v>90</v>
      </c>
      <c r="D410" s="166" t="s">
        <v>805</v>
      </c>
      <c r="E410" s="217" t="s">
        <v>1214</v>
      </c>
      <c r="F410" s="223">
        <v>614</v>
      </c>
      <c r="G410" s="223">
        <v>1160625.3</v>
      </c>
      <c r="H410" s="8">
        <v>834</v>
      </c>
      <c r="I410" s="8">
        <v>1622855</v>
      </c>
      <c r="J410" s="51">
        <f t="shared" si="30"/>
        <v>1.3583061889250814</v>
      </c>
      <c r="K410" s="51">
        <f t="shared" si="31"/>
        <v>1.3982591970035463</v>
      </c>
      <c r="L410" s="55">
        <f t="shared" si="32"/>
        <v>0.3</v>
      </c>
      <c r="M410" s="55">
        <f t="shared" si="33"/>
        <v>0.7</v>
      </c>
      <c r="N410" s="52">
        <f t="shared" si="34"/>
        <v>1</v>
      </c>
      <c r="O410" s="53"/>
      <c r="P410" s="53"/>
    </row>
    <row r="411" spans="1:16" x14ac:dyDescent="0.25">
      <c r="A411" s="159">
        <v>408</v>
      </c>
      <c r="B411" s="171" t="s">
        <v>95</v>
      </c>
      <c r="C411" s="208" t="s">
        <v>90</v>
      </c>
      <c r="D411" s="166" t="s">
        <v>808</v>
      </c>
      <c r="E411" s="217" t="s">
        <v>1447</v>
      </c>
      <c r="F411" s="223">
        <v>597</v>
      </c>
      <c r="G411" s="223">
        <v>1182431.375</v>
      </c>
      <c r="H411" s="8">
        <v>781</v>
      </c>
      <c r="I411" s="8">
        <v>1067820</v>
      </c>
      <c r="J411" s="51">
        <f t="shared" si="30"/>
        <v>1.3082077051926297</v>
      </c>
      <c r="K411" s="51">
        <f t="shared" si="31"/>
        <v>0.90307143617531294</v>
      </c>
      <c r="L411" s="55">
        <f t="shared" si="32"/>
        <v>0.3</v>
      </c>
      <c r="M411" s="55">
        <f t="shared" si="33"/>
        <v>0.63215000532271903</v>
      </c>
      <c r="N411" s="52">
        <f t="shared" si="34"/>
        <v>0.93215000532271897</v>
      </c>
      <c r="O411" s="53"/>
      <c r="P411" s="53"/>
    </row>
    <row r="412" spans="1:16" x14ac:dyDescent="0.25">
      <c r="A412" s="159">
        <v>409</v>
      </c>
      <c r="B412" s="171" t="s">
        <v>95</v>
      </c>
      <c r="C412" s="208" t="s">
        <v>90</v>
      </c>
      <c r="D412" s="166" t="s">
        <v>807</v>
      </c>
      <c r="E412" s="208" t="s">
        <v>1213</v>
      </c>
      <c r="F412" s="223">
        <v>749</v>
      </c>
      <c r="G412" s="223">
        <v>1653355.3</v>
      </c>
      <c r="H412" s="8">
        <v>620</v>
      </c>
      <c r="I412" s="8">
        <v>1107425</v>
      </c>
      <c r="J412" s="51">
        <f t="shared" si="30"/>
        <v>0.8277703604806409</v>
      </c>
      <c r="K412" s="51">
        <f t="shared" si="31"/>
        <v>0.66980460884602355</v>
      </c>
      <c r="L412" s="55">
        <f t="shared" si="32"/>
        <v>0.24833110814419226</v>
      </c>
      <c r="M412" s="55">
        <f t="shared" si="33"/>
        <v>0.46886322619221643</v>
      </c>
      <c r="N412" s="52">
        <f t="shared" si="34"/>
        <v>0.71719433433640867</v>
      </c>
      <c r="O412" s="53"/>
      <c r="P412" s="53"/>
    </row>
    <row r="413" spans="1:16" x14ac:dyDescent="0.25">
      <c r="A413" s="159">
        <v>410</v>
      </c>
      <c r="B413" s="171" t="s">
        <v>95</v>
      </c>
      <c r="C413" s="208" t="s">
        <v>90</v>
      </c>
      <c r="D413" s="166" t="s">
        <v>804</v>
      </c>
      <c r="E413" s="217" t="s">
        <v>1448</v>
      </c>
      <c r="F413" s="223">
        <v>647</v>
      </c>
      <c r="G413" s="223">
        <v>1054580.3999999999</v>
      </c>
      <c r="H413" s="8">
        <v>829</v>
      </c>
      <c r="I413" s="8">
        <v>1091170</v>
      </c>
      <c r="J413" s="51">
        <f t="shared" si="30"/>
        <v>1.2812982998454405</v>
      </c>
      <c r="K413" s="51">
        <f t="shared" si="31"/>
        <v>1.0346958847329233</v>
      </c>
      <c r="L413" s="55">
        <f t="shared" si="32"/>
        <v>0.3</v>
      </c>
      <c r="M413" s="55">
        <f t="shared" si="33"/>
        <v>0.7</v>
      </c>
      <c r="N413" s="52">
        <f t="shared" si="34"/>
        <v>1</v>
      </c>
      <c r="O413" s="53"/>
      <c r="P413" s="53"/>
    </row>
    <row r="414" spans="1:16" x14ac:dyDescent="0.25">
      <c r="A414" s="159">
        <v>411</v>
      </c>
      <c r="B414" s="171" t="s">
        <v>97</v>
      </c>
      <c r="C414" s="208" t="s">
        <v>90</v>
      </c>
      <c r="D414" s="166" t="s">
        <v>802</v>
      </c>
      <c r="E414" s="208" t="s">
        <v>1215</v>
      </c>
      <c r="F414" s="223">
        <v>850</v>
      </c>
      <c r="G414" s="223">
        <v>1473210.6</v>
      </c>
      <c r="H414" s="8">
        <v>731</v>
      </c>
      <c r="I414" s="8">
        <v>1025705</v>
      </c>
      <c r="J414" s="51">
        <f t="shared" si="30"/>
        <v>0.86</v>
      </c>
      <c r="K414" s="51">
        <f t="shared" si="31"/>
        <v>0.69623786307266589</v>
      </c>
      <c r="L414" s="55">
        <f t="shared" si="32"/>
        <v>0.25800000000000001</v>
      </c>
      <c r="M414" s="55">
        <f t="shared" si="33"/>
        <v>0.48736650415086608</v>
      </c>
      <c r="N414" s="52">
        <f t="shared" si="34"/>
        <v>0.74536650415086614</v>
      </c>
      <c r="O414" s="53"/>
      <c r="P414" s="53"/>
    </row>
    <row r="415" spans="1:16" x14ac:dyDescent="0.25">
      <c r="A415" s="159">
        <v>412</v>
      </c>
      <c r="B415" s="171" t="s">
        <v>97</v>
      </c>
      <c r="C415" s="208" t="s">
        <v>90</v>
      </c>
      <c r="D415" s="166" t="s">
        <v>799</v>
      </c>
      <c r="E415" s="208" t="s">
        <v>1216</v>
      </c>
      <c r="F415" s="223">
        <v>913</v>
      </c>
      <c r="G415" s="223">
        <v>1424614.5249999999</v>
      </c>
      <c r="H415" s="8">
        <v>661</v>
      </c>
      <c r="I415" s="8">
        <v>891635</v>
      </c>
      <c r="J415" s="51">
        <f t="shared" si="30"/>
        <v>0.72398685651697703</v>
      </c>
      <c r="K415" s="51">
        <f t="shared" si="31"/>
        <v>0.62587807743993062</v>
      </c>
      <c r="L415" s="55">
        <f t="shared" si="32"/>
        <v>0.21719605695509311</v>
      </c>
      <c r="M415" s="55">
        <f t="shared" si="33"/>
        <v>0.43811465420795143</v>
      </c>
      <c r="N415" s="52">
        <f t="shared" si="34"/>
        <v>0.65531071116304451</v>
      </c>
      <c r="O415" s="53"/>
      <c r="P415" s="53"/>
    </row>
    <row r="416" spans="1:16" x14ac:dyDescent="0.25">
      <c r="A416" s="159">
        <v>413</v>
      </c>
      <c r="B416" s="171" t="s">
        <v>97</v>
      </c>
      <c r="C416" s="208" t="s">
        <v>90</v>
      </c>
      <c r="D416" s="166" t="s">
        <v>801</v>
      </c>
      <c r="E416" s="217" t="s">
        <v>1449</v>
      </c>
      <c r="F416" s="223">
        <v>1012</v>
      </c>
      <c r="G416" s="223">
        <v>1658813.45</v>
      </c>
      <c r="H416" s="8">
        <v>678</v>
      </c>
      <c r="I416" s="8">
        <v>1001580</v>
      </c>
      <c r="J416" s="51">
        <f t="shared" si="30"/>
        <v>0.66996047430830041</v>
      </c>
      <c r="K416" s="51">
        <f t="shared" si="31"/>
        <v>0.60379303049417643</v>
      </c>
      <c r="L416" s="55">
        <f t="shared" si="32"/>
        <v>0.20098814229249012</v>
      </c>
      <c r="M416" s="55">
        <f t="shared" si="33"/>
        <v>0.42265512134592348</v>
      </c>
      <c r="N416" s="52">
        <f t="shared" si="34"/>
        <v>0.6236432636384136</v>
      </c>
      <c r="O416" s="53"/>
      <c r="P416" s="53"/>
    </row>
    <row r="417" spans="1:16" x14ac:dyDescent="0.25">
      <c r="A417" s="159">
        <v>414</v>
      </c>
      <c r="B417" s="171" t="s">
        <v>97</v>
      </c>
      <c r="C417" s="208" t="s">
        <v>90</v>
      </c>
      <c r="D417" s="166" t="s">
        <v>800</v>
      </c>
      <c r="E417" s="217" t="s">
        <v>1450</v>
      </c>
      <c r="F417" s="223">
        <v>763</v>
      </c>
      <c r="G417" s="223">
        <v>1212623.05</v>
      </c>
      <c r="H417" s="8">
        <v>564</v>
      </c>
      <c r="I417" s="8">
        <v>892875</v>
      </c>
      <c r="J417" s="51">
        <f t="shared" si="30"/>
        <v>0.73918741808650068</v>
      </c>
      <c r="K417" s="51">
        <f t="shared" si="31"/>
        <v>0.73631702778534514</v>
      </c>
      <c r="L417" s="55">
        <f t="shared" si="32"/>
        <v>0.22175622542595019</v>
      </c>
      <c r="M417" s="55">
        <f t="shared" si="33"/>
        <v>0.51542191944974158</v>
      </c>
      <c r="N417" s="52">
        <f t="shared" si="34"/>
        <v>0.73717814487569178</v>
      </c>
      <c r="O417" s="53"/>
      <c r="P417" s="53"/>
    </row>
    <row r="418" spans="1:16" x14ac:dyDescent="0.25">
      <c r="A418" s="159">
        <v>415</v>
      </c>
      <c r="B418" s="167" t="s">
        <v>101</v>
      </c>
      <c r="C418" s="203" t="s">
        <v>90</v>
      </c>
      <c r="D418" s="166" t="s">
        <v>829</v>
      </c>
      <c r="E418" s="208" t="s">
        <v>1219</v>
      </c>
      <c r="F418" s="223">
        <v>1457</v>
      </c>
      <c r="G418" s="223">
        <v>2782888.4249999998</v>
      </c>
      <c r="H418" s="8">
        <v>1279</v>
      </c>
      <c r="I418" s="8">
        <v>2362450</v>
      </c>
      <c r="J418" s="51">
        <f t="shared" si="30"/>
        <v>0.87783115991763894</v>
      </c>
      <c r="K418" s="51">
        <f t="shared" si="31"/>
        <v>0.84892012873279321</v>
      </c>
      <c r="L418" s="55">
        <f t="shared" si="32"/>
        <v>0.26334934797529169</v>
      </c>
      <c r="M418" s="55">
        <f t="shared" si="33"/>
        <v>0.5942440901129552</v>
      </c>
      <c r="N418" s="52">
        <f t="shared" si="34"/>
        <v>0.85759343808824684</v>
      </c>
      <c r="O418" s="53"/>
      <c r="P418" s="53"/>
    </row>
    <row r="419" spans="1:16" x14ac:dyDescent="0.25">
      <c r="A419" s="159">
        <v>416</v>
      </c>
      <c r="B419" s="167" t="s">
        <v>101</v>
      </c>
      <c r="C419" s="203" t="s">
        <v>90</v>
      </c>
      <c r="D419" s="166" t="s">
        <v>832</v>
      </c>
      <c r="E419" s="208" t="s">
        <v>1220</v>
      </c>
      <c r="F419" s="223">
        <v>1026</v>
      </c>
      <c r="G419" s="223">
        <v>1792050.125</v>
      </c>
      <c r="H419" s="8">
        <v>1437</v>
      </c>
      <c r="I419" s="8">
        <v>2331245</v>
      </c>
      <c r="J419" s="51">
        <f t="shared" si="30"/>
        <v>1.4005847953216375</v>
      </c>
      <c r="K419" s="51">
        <f t="shared" si="31"/>
        <v>1.300881581088587</v>
      </c>
      <c r="L419" s="55">
        <f t="shared" si="32"/>
        <v>0.3</v>
      </c>
      <c r="M419" s="55">
        <f t="shared" si="33"/>
        <v>0.7</v>
      </c>
      <c r="N419" s="52">
        <f t="shared" si="34"/>
        <v>1</v>
      </c>
      <c r="O419" s="53"/>
      <c r="P419" s="53"/>
    </row>
    <row r="420" spans="1:16" x14ac:dyDescent="0.25">
      <c r="A420" s="159">
        <v>417</v>
      </c>
      <c r="B420" s="167" t="s">
        <v>101</v>
      </c>
      <c r="C420" s="203" t="s">
        <v>90</v>
      </c>
      <c r="D420" s="166" t="s">
        <v>830</v>
      </c>
      <c r="E420" s="208" t="s">
        <v>1221</v>
      </c>
      <c r="F420" s="223">
        <v>921</v>
      </c>
      <c r="G420" s="223">
        <v>1746800.6</v>
      </c>
      <c r="H420" s="8">
        <v>1178</v>
      </c>
      <c r="I420" s="8">
        <v>1711510</v>
      </c>
      <c r="J420" s="51">
        <f t="shared" si="30"/>
        <v>1.279044516829533</v>
      </c>
      <c r="K420" s="51">
        <f t="shared" si="31"/>
        <v>0.97979700716841978</v>
      </c>
      <c r="L420" s="55">
        <f t="shared" si="32"/>
        <v>0.3</v>
      </c>
      <c r="M420" s="55">
        <f t="shared" si="33"/>
        <v>0.68585790501789379</v>
      </c>
      <c r="N420" s="52">
        <f t="shared" si="34"/>
        <v>0.98585790501789372</v>
      </c>
      <c r="O420" s="53"/>
      <c r="P420" s="53"/>
    </row>
    <row r="421" spans="1:16" x14ac:dyDescent="0.25">
      <c r="A421" s="159">
        <v>418</v>
      </c>
      <c r="B421" s="167" t="s">
        <v>101</v>
      </c>
      <c r="C421" s="203" t="s">
        <v>90</v>
      </c>
      <c r="D421" s="166" t="s">
        <v>831</v>
      </c>
      <c r="E421" s="208" t="s">
        <v>1222</v>
      </c>
      <c r="F421" s="223">
        <v>880</v>
      </c>
      <c r="G421" s="223">
        <v>1531763.85</v>
      </c>
      <c r="H421" s="8">
        <v>1153</v>
      </c>
      <c r="I421" s="8">
        <v>1743970</v>
      </c>
      <c r="J421" s="51">
        <f t="shared" si="30"/>
        <v>1.3102272727272728</v>
      </c>
      <c r="K421" s="51">
        <f t="shared" si="31"/>
        <v>1.1385371184990427</v>
      </c>
      <c r="L421" s="55">
        <f t="shared" si="32"/>
        <v>0.3</v>
      </c>
      <c r="M421" s="55">
        <f t="shared" si="33"/>
        <v>0.7</v>
      </c>
      <c r="N421" s="52">
        <f t="shared" si="34"/>
        <v>1</v>
      </c>
      <c r="O421" s="53"/>
      <c r="P421" s="53"/>
    </row>
    <row r="422" spans="1:16" x14ac:dyDescent="0.25">
      <c r="A422" s="159">
        <v>419</v>
      </c>
      <c r="B422" s="167" t="s">
        <v>103</v>
      </c>
      <c r="C422" s="203" t="s">
        <v>90</v>
      </c>
      <c r="D422" s="166" t="s">
        <v>835</v>
      </c>
      <c r="E422" s="208" t="s">
        <v>836</v>
      </c>
      <c r="F422" s="223">
        <v>909</v>
      </c>
      <c r="G422" s="223">
        <v>1481786.875</v>
      </c>
      <c r="H422" s="8">
        <v>944</v>
      </c>
      <c r="I422" s="8">
        <v>1225115</v>
      </c>
      <c r="J422" s="51">
        <f t="shared" si="30"/>
        <v>1.0385038503850386</v>
      </c>
      <c r="K422" s="51">
        <f t="shared" si="31"/>
        <v>0.82678219160228428</v>
      </c>
      <c r="L422" s="55">
        <f t="shared" si="32"/>
        <v>0.3</v>
      </c>
      <c r="M422" s="55">
        <f t="shared" si="33"/>
        <v>0.57874753412159896</v>
      </c>
      <c r="N422" s="52">
        <f t="shared" si="34"/>
        <v>0.87874753412159889</v>
      </c>
      <c r="O422" s="53"/>
      <c r="P422" s="53"/>
    </row>
    <row r="423" spans="1:16" x14ac:dyDescent="0.25">
      <c r="A423" s="159">
        <v>420</v>
      </c>
      <c r="B423" s="167" t="s">
        <v>103</v>
      </c>
      <c r="C423" s="203" t="s">
        <v>90</v>
      </c>
      <c r="D423" s="166" t="s">
        <v>837</v>
      </c>
      <c r="E423" s="208" t="s">
        <v>1223</v>
      </c>
      <c r="F423" s="223">
        <v>1030</v>
      </c>
      <c r="G423" s="223">
        <v>2236696.4500000002</v>
      </c>
      <c r="H423" s="8">
        <v>631</v>
      </c>
      <c r="I423" s="8">
        <v>1360015</v>
      </c>
      <c r="J423" s="51">
        <f t="shared" si="30"/>
        <v>0.61262135922330097</v>
      </c>
      <c r="K423" s="51">
        <f t="shared" si="31"/>
        <v>0.60804629971134438</v>
      </c>
      <c r="L423" s="55">
        <f t="shared" si="32"/>
        <v>0.18378640776699029</v>
      </c>
      <c r="M423" s="55">
        <f t="shared" si="33"/>
        <v>0.42563240979794104</v>
      </c>
      <c r="N423" s="52">
        <f t="shared" si="34"/>
        <v>0.60941881756493133</v>
      </c>
      <c r="O423" s="53"/>
      <c r="P423" s="53"/>
    </row>
    <row r="424" spans="1:16" x14ac:dyDescent="0.25">
      <c r="A424" s="159">
        <v>421</v>
      </c>
      <c r="B424" s="167" t="s">
        <v>103</v>
      </c>
      <c r="C424" s="203" t="s">
        <v>90</v>
      </c>
      <c r="D424" s="166" t="s">
        <v>1160</v>
      </c>
      <c r="E424" s="208" t="s">
        <v>838</v>
      </c>
      <c r="F424" s="223">
        <v>1361</v>
      </c>
      <c r="G424" s="223">
        <v>2655330.25</v>
      </c>
      <c r="H424" s="8">
        <v>1113</v>
      </c>
      <c r="I424" s="8">
        <v>2222245</v>
      </c>
      <c r="J424" s="51">
        <f t="shared" si="30"/>
        <v>0.81778104335047763</v>
      </c>
      <c r="K424" s="51">
        <f t="shared" si="31"/>
        <v>0.83689966624678791</v>
      </c>
      <c r="L424" s="55">
        <f t="shared" si="32"/>
        <v>0.24533431300514327</v>
      </c>
      <c r="M424" s="55">
        <f t="shared" si="33"/>
        <v>0.58582976637275153</v>
      </c>
      <c r="N424" s="52">
        <f t="shared" si="34"/>
        <v>0.83116407937789483</v>
      </c>
      <c r="O424" s="53"/>
      <c r="P424" s="53"/>
    </row>
    <row r="425" spans="1:16" x14ac:dyDescent="0.25">
      <c r="A425" s="159">
        <v>422</v>
      </c>
      <c r="B425" s="167" t="s">
        <v>103</v>
      </c>
      <c r="C425" s="203" t="s">
        <v>90</v>
      </c>
      <c r="D425" s="166" t="s">
        <v>833</v>
      </c>
      <c r="E425" s="208" t="s">
        <v>834</v>
      </c>
      <c r="F425" s="223">
        <v>847</v>
      </c>
      <c r="G425" s="223">
        <v>1717344.4</v>
      </c>
      <c r="H425" s="8">
        <v>959</v>
      </c>
      <c r="I425" s="8">
        <v>1469715</v>
      </c>
      <c r="J425" s="51">
        <f t="shared" si="30"/>
        <v>1.1322314049586777</v>
      </c>
      <c r="K425" s="51">
        <f t="shared" si="31"/>
        <v>0.85580679099661083</v>
      </c>
      <c r="L425" s="55">
        <f t="shared" si="32"/>
        <v>0.3</v>
      </c>
      <c r="M425" s="55">
        <f t="shared" si="33"/>
        <v>0.59906475369762757</v>
      </c>
      <c r="N425" s="52">
        <f t="shared" si="34"/>
        <v>0.89906475369762751</v>
      </c>
      <c r="O425" s="53"/>
      <c r="P425" s="53"/>
    </row>
    <row r="426" spans="1:16" x14ac:dyDescent="0.25">
      <c r="A426" s="159">
        <v>423</v>
      </c>
      <c r="B426" s="126" t="s">
        <v>120</v>
      </c>
      <c r="C426" s="127" t="s">
        <v>108</v>
      </c>
      <c r="D426" s="166" t="s">
        <v>841</v>
      </c>
      <c r="E426" s="190" t="s">
        <v>1346</v>
      </c>
      <c r="F426" s="226">
        <v>790</v>
      </c>
      <c r="G426" s="223">
        <v>1331351.8500000001</v>
      </c>
      <c r="H426" s="8">
        <v>1200</v>
      </c>
      <c r="I426" s="8">
        <v>1487830</v>
      </c>
      <c r="J426" s="51">
        <f t="shared" si="30"/>
        <v>1.518987341772152</v>
      </c>
      <c r="K426" s="51">
        <f t="shared" si="31"/>
        <v>1.1175332801768367</v>
      </c>
      <c r="L426" s="55">
        <f t="shared" si="32"/>
        <v>0.3</v>
      </c>
      <c r="M426" s="55">
        <f t="shared" si="33"/>
        <v>0.7</v>
      </c>
      <c r="N426" s="52">
        <f t="shared" si="34"/>
        <v>1</v>
      </c>
      <c r="O426" s="53"/>
      <c r="P426" s="53"/>
    </row>
    <row r="427" spans="1:16" x14ac:dyDescent="0.25">
      <c r="A427" s="159">
        <v>424</v>
      </c>
      <c r="B427" s="126" t="s">
        <v>120</v>
      </c>
      <c r="C427" s="127" t="s">
        <v>108</v>
      </c>
      <c r="D427" s="166" t="s">
        <v>843</v>
      </c>
      <c r="E427" s="190" t="s">
        <v>1297</v>
      </c>
      <c r="F427" s="226">
        <v>971</v>
      </c>
      <c r="G427" s="223">
        <v>1625500.4750000001</v>
      </c>
      <c r="H427" s="8">
        <v>1045</v>
      </c>
      <c r="I427" s="8">
        <v>1824325</v>
      </c>
      <c r="J427" s="51">
        <f t="shared" si="30"/>
        <v>1.0762100926879505</v>
      </c>
      <c r="K427" s="51">
        <f t="shared" si="31"/>
        <v>1.1223158824361463</v>
      </c>
      <c r="L427" s="55">
        <f t="shared" si="32"/>
        <v>0.3</v>
      </c>
      <c r="M427" s="55">
        <f t="shared" si="33"/>
        <v>0.7</v>
      </c>
      <c r="N427" s="52">
        <f t="shared" si="34"/>
        <v>1</v>
      </c>
      <c r="O427" s="53"/>
      <c r="P427" s="53"/>
    </row>
    <row r="428" spans="1:16" x14ac:dyDescent="0.25">
      <c r="A428" s="159">
        <v>425</v>
      </c>
      <c r="B428" s="128" t="s">
        <v>120</v>
      </c>
      <c r="C428" s="127" t="s">
        <v>108</v>
      </c>
      <c r="D428" s="166" t="s">
        <v>840</v>
      </c>
      <c r="E428" s="190" t="s">
        <v>1347</v>
      </c>
      <c r="F428" s="226">
        <v>1227</v>
      </c>
      <c r="G428" s="223">
        <v>2186226.4500000002</v>
      </c>
      <c r="H428" s="8">
        <v>1369</v>
      </c>
      <c r="I428" s="8">
        <v>2306295</v>
      </c>
      <c r="J428" s="51">
        <f t="shared" si="30"/>
        <v>1.1157294213528932</v>
      </c>
      <c r="K428" s="51">
        <f t="shared" si="31"/>
        <v>1.0549204543747057</v>
      </c>
      <c r="L428" s="55">
        <f t="shared" si="32"/>
        <v>0.3</v>
      </c>
      <c r="M428" s="55">
        <f t="shared" si="33"/>
        <v>0.7</v>
      </c>
      <c r="N428" s="52">
        <f t="shared" si="34"/>
        <v>1</v>
      </c>
      <c r="O428" s="53"/>
      <c r="P428" s="53"/>
    </row>
    <row r="429" spans="1:16" x14ac:dyDescent="0.25">
      <c r="A429" s="159">
        <v>426</v>
      </c>
      <c r="B429" s="128" t="s">
        <v>120</v>
      </c>
      <c r="C429" s="127" t="s">
        <v>108</v>
      </c>
      <c r="D429" s="166" t="s">
        <v>839</v>
      </c>
      <c r="E429" s="190" t="s">
        <v>1382</v>
      </c>
      <c r="F429" s="226">
        <v>790</v>
      </c>
      <c r="G429" s="223">
        <v>1331351.8500000001</v>
      </c>
      <c r="H429" s="8">
        <v>959</v>
      </c>
      <c r="I429" s="8">
        <v>1511030</v>
      </c>
      <c r="J429" s="51">
        <f t="shared" si="30"/>
        <v>1.2139240506329114</v>
      </c>
      <c r="K429" s="51">
        <f t="shared" si="31"/>
        <v>1.134959177019959</v>
      </c>
      <c r="L429" s="55">
        <f t="shared" si="32"/>
        <v>0.3</v>
      </c>
      <c r="M429" s="55">
        <f t="shared" si="33"/>
        <v>0.7</v>
      </c>
      <c r="N429" s="52">
        <f t="shared" si="34"/>
        <v>1</v>
      </c>
      <c r="O429" s="53"/>
      <c r="P429" s="53"/>
    </row>
    <row r="430" spans="1:16" x14ac:dyDescent="0.25">
      <c r="A430" s="159">
        <v>427</v>
      </c>
      <c r="B430" s="128" t="s">
        <v>1404</v>
      </c>
      <c r="C430" s="127" t="s">
        <v>108</v>
      </c>
      <c r="D430" s="166" t="s">
        <v>852</v>
      </c>
      <c r="E430" s="218" t="s">
        <v>1062</v>
      </c>
      <c r="F430" s="226">
        <v>1608</v>
      </c>
      <c r="G430" s="223">
        <v>3180941.3</v>
      </c>
      <c r="H430" s="8">
        <v>2134</v>
      </c>
      <c r="I430" s="8">
        <v>4648530</v>
      </c>
      <c r="J430" s="51">
        <f t="shared" si="30"/>
        <v>1.3271144278606966</v>
      </c>
      <c r="K430" s="51">
        <f t="shared" si="31"/>
        <v>1.4613693122850147</v>
      </c>
      <c r="L430" s="55">
        <f t="shared" si="32"/>
        <v>0.3</v>
      </c>
      <c r="M430" s="55">
        <f t="shared" si="33"/>
        <v>0.7</v>
      </c>
      <c r="N430" s="52">
        <f t="shared" si="34"/>
        <v>1</v>
      </c>
      <c r="O430" s="53"/>
      <c r="P430" s="53"/>
    </row>
    <row r="431" spans="1:16" x14ac:dyDescent="0.25">
      <c r="A431" s="159">
        <v>428</v>
      </c>
      <c r="B431" s="128" t="s">
        <v>1404</v>
      </c>
      <c r="C431" s="127" t="s">
        <v>108</v>
      </c>
      <c r="D431" s="166" t="s">
        <v>848</v>
      </c>
      <c r="E431" s="218" t="s">
        <v>1157</v>
      </c>
      <c r="F431" s="226">
        <v>711</v>
      </c>
      <c r="G431" s="223">
        <v>1168831.875</v>
      </c>
      <c r="H431" s="8">
        <v>663</v>
      </c>
      <c r="I431" s="8">
        <v>971775</v>
      </c>
      <c r="J431" s="51">
        <f t="shared" si="30"/>
        <v>0.9324894514767933</v>
      </c>
      <c r="K431" s="51">
        <f t="shared" si="31"/>
        <v>0.83140699769160553</v>
      </c>
      <c r="L431" s="55">
        <f t="shared" si="32"/>
        <v>0.27974683544303797</v>
      </c>
      <c r="M431" s="55">
        <f t="shared" si="33"/>
        <v>0.58198489838412382</v>
      </c>
      <c r="N431" s="52">
        <f t="shared" si="34"/>
        <v>0.86173173382716173</v>
      </c>
      <c r="O431" s="53"/>
      <c r="P431" s="53"/>
    </row>
    <row r="432" spans="1:16" x14ac:dyDescent="0.25">
      <c r="A432" s="159">
        <v>429</v>
      </c>
      <c r="B432" s="128" t="s">
        <v>1404</v>
      </c>
      <c r="C432" s="127" t="s">
        <v>108</v>
      </c>
      <c r="D432" s="166" t="s">
        <v>849</v>
      </c>
      <c r="E432" s="190" t="s">
        <v>850</v>
      </c>
      <c r="F432" s="226">
        <v>1273</v>
      </c>
      <c r="G432" s="223">
        <v>2080777.4750000001</v>
      </c>
      <c r="H432" s="8">
        <v>1436</v>
      </c>
      <c r="I432" s="8">
        <v>1916695</v>
      </c>
      <c r="J432" s="51">
        <f t="shared" si="30"/>
        <v>1.1280439905734485</v>
      </c>
      <c r="K432" s="51">
        <f t="shared" si="31"/>
        <v>0.92114367010821274</v>
      </c>
      <c r="L432" s="55">
        <f t="shared" si="32"/>
        <v>0.3</v>
      </c>
      <c r="M432" s="55">
        <f t="shared" si="33"/>
        <v>0.6448005690757489</v>
      </c>
      <c r="N432" s="52">
        <f t="shared" si="34"/>
        <v>0.94480056907574883</v>
      </c>
      <c r="O432" s="53"/>
      <c r="P432" s="53"/>
    </row>
    <row r="433" spans="1:16" x14ac:dyDescent="0.25">
      <c r="A433" s="159">
        <v>430</v>
      </c>
      <c r="B433" s="128" t="s">
        <v>1404</v>
      </c>
      <c r="C433" s="127" t="s">
        <v>108</v>
      </c>
      <c r="D433" s="166" t="s">
        <v>851</v>
      </c>
      <c r="E433" s="218" t="s">
        <v>1063</v>
      </c>
      <c r="F433" s="226">
        <v>1066</v>
      </c>
      <c r="G433" s="223">
        <v>1745069.825</v>
      </c>
      <c r="H433" s="8">
        <v>967</v>
      </c>
      <c r="I433" s="8">
        <v>1377630</v>
      </c>
      <c r="J433" s="51">
        <f t="shared" si="30"/>
        <v>0.90712945590994376</v>
      </c>
      <c r="K433" s="51">
        <f t="shared" si="31"/>
        <v>0.78944119041196537</v>
      </c>
      <c r="L433" s="55">
        <f t="shared" si="32"/>
        <v>0.27213883677298312</v>
      </c>
      <c r="M433" s="55">
        <f t="shared" si="33"/>
        <v>0.55260883328837573</v>
      </c>
      <c r="N433" s="52">
        <f t="shared" si="34"/>
        <v>0.82474767006135885</v>
      </c>
      <c r="O433" s="53"/>
      <c r="P433" s="53"/>
    </row>
    <row r="434" spans="1:16" x14ac:dyDescent="0.25">
      <c r="A434" s="159">
        <v>431</v>
      </c>
      <c r="B434" s="128" t="s">
        <v>1404</v>
      </c>
      <c r="C434" s="127" t="s">
        <v>108</v>
      </c>
      <c r="D434" s="166" t="s">
        <v>846</v>
      </c>
      <c r="E434" s="218" t="s">
        <v>621</v>
      </c>
      <c r="F434" s="226">
        <v>1555</v>
      </c>
      <c r="G434" s="223">
        <v>2526777.875</v>
      </c>
      <c r="H434" s="8">
        <v>1582</v>
      </c>
      <c r="I434" s="8">
        <v>2415325</v>
      </c>
      <c r="J434" s="51">
        <f t="shared" si="30"/>
        <v>1.0173633440514469</v>
      </c>
      <c r="K434" s="51">
        <f t="shared" si="31"/>
        <v>0.95589130485005536</v>
      </c>
      <c r="L434" s="55">
        <f t="shared" si="32"/>
        <v>0.3</v>
      </c>
      <c r="M434" s="55">
        <f t="shared" si="33"/>
        <v>0.66912391339503874</v>
      </c>
      <c r="N434" s="52">
        <f t="shared" si="34"/>
        <v>0.96912391339503867</v>
      </c>
      <c r="O434" s="53"/>
      <c r="P434" s="53"/>
    </row>
    <row r="435" spans="1:16" x14ac:dyDescent="0.25">
      <c r="A435" s="159">
        <v>432</v>
      </c>
      <c r="B435" s="128" t="s">
        <v>1404</v>
      </c>
      <c r="C435" s="127" t="s">
        <v>108</v>
      </c>
      <c r="D435" s="166" t="s">
        <v>844</v>
      </c>
      <c r="E435" s="218" t="s">
        <v>845</v>
      </c>
      <c r="F435" s="226">
        <v>999</v>
      </c>
      <c r="G435" s="223">
        <v>1680463.25</v>
      </c>
      <c r="H435" s="8">
        <v>1214</v>
      </c>
      <c r="I435" s="8">
        <v>1691710</v>
      </c>
      <c r="J435" s="51">
        <f t="shared" si="30"/>
        <v>1.2152152152152151</v>
      </c>
      <c r="K435" s="51">
        <f t="shared" si="31"/>
        <v>1.0066926485896077</v>
      </c>
      <c r="L435" s="55">
        <f t="shared" si="32"/>
        <v>0.3</v>
      </c>
      <c r="M435" s="55">
        <f t="shared" si="33"/>
        <v>0.7</v>
      </c>
      <c r="N435" s="52">
        <f t="shared" si="34"/>
        <v>1</v>
      </c>
      <c r="O435" s="53"/>
      <c r="P435" s="53"/>
    </row>
    <row r="436" spans="1:16" x14ac:dyDescent="0.25">
      <c r="A436" s="159">
        <v>434</v>
      </c>
      <c r="B436" s="127" t="s">
        <v>107</v>
      </c>
      <c r="C436" s="127" t="s">
        <v>108</v>
      </c>
      <c r="D436" s="166" t="s">
        <v>855</v>
      </c>
      <c r="E436" s="219" t="s">
        <v>1065</v>
      </c>
      <c r="F436" s="226">
        <v>878</v>
      </c>
      <c r="G436" s="223">
        <v>897203.95</v>
      </c>
      <c r="H436" s="8">
        <v>765</v>
      </c>
      <c r="I436" s="8">
        <v>833605</v>
      </c>
      <c r="J436" s="51">
        <f t="shared" si="30"/>
        <v>0.87129840546697035</v>
      </c>
      <c r="K436" s="51">
        <f t="shared" si="31"/>
        <v>0.92911427775145217</v>
      </c>
      <c r="L436" s="55">
        <f t="shared" si="32"/>
        <v>0.2613895216400911</v>
      </c>
      <c r="M436" s="55">
        <f t="shared" si="33"/>
        <v>0.65037999442601646</v>
      </c>
      <c r="N436" s="52">
        <f t="shared" si="34"/>
        <v>0.91176951606610757</v>
      </c>
      <c r="O436" s="53"/>
      <c r="P436" s="53"/>
    </row>
    <row r="437" spans="1:16" x14ac:dyDescent="0.25">
      <c r="A437" s="159">
        <v>435</v>
      </c>
      <c r="B437" s="127" t="s">
        <v>107</v>
      </c>
      <c r="C437" s="127" t="s">
        <v>108</v>
      </c>
      <c r="D437" s="166" t="s">
        <v>853</v>
      </c>
      <c r="E437" s="219" t="s">
        <v>854</v>
      </c>
      <c r="F437" s="226">
        <v>891</v>
      </c>
      <c r="G437" s="223">
        <v>1459545.55</v>
      </c>
      <c r="H437" s="8">
        <v>1138</v>
      </c>
      <c r="I437" s="8">
        <v>1524765</v>
      </c>
      <c r="J437" s="51">
        <f t="shared" si="30"/>
        <v>1.2772166105499438</v>
      </c>
      <c r="K437" s="51">
        <f t="shared" si="31"/>
        <v>1.0446847650626594</v>
      </c>
      <c r="L437" s="55">
        <f t="shared" si="32"/>
        <v>0.3</v>
      </c>
      <c r="M437" s="55">
        <f t="shared" si="33"/>
        <v>0.7</v>
      </c>
      <c r="N437" s="52">
        <f t="shared" si="34"/>
        <v>1</v>
      </c>
      <c r="O437" s="53"/>
      <c r="P437" s="53"/>
    </row>
    <row r="438" spans="1:16" x14ac:dyDescent="0.25">
      <c r="A438" s="159">
        <v>436</v>
      </c>
      <c r="B438" s="127" t="s">
        <v>107</v>
      </c>
      <c r="C438" s="127" t="s">
        <v>108</v>
      </c>
      <c r="D438" s="166" t="s">
        <v>856</v>
      </c>
      <c r="E438" s="219" t="s">
        <v>1066</v>
      </c>
      <c r="F438" s="226">
        <v>987</v>
      </c>
      <c r="G438" s="223">
        <v>1779376.825</v>
      </c>
      <c r="H438" s="8">
        <v>1103</v>
      </c>
      <c r="I438" s="8">
        <v>1564780</v>
      </c>
      <c r="J438" s="51">
        <f t="shared" si="30"/>
        <v>1.1175278622087133</v>
      </c>
      <c r="K438" s="51">
        <f t="shared" si="31"/>
        <v>0.8793977633152551</v>
      </c>
      <c r="L438" s="55">
        <f t="shared" si="32"/>
        <v>0.3</v>
      </c>
      <c r="M438" s="55">
        <f t="shared" si="33"/>
        <v>0.61557843432067849</v>
      </c>
      <c r="N438" s="52">
        <f t="shared" si="34"/>
        <v>0.91557843432067854</v>
      </c>
      <c r="O438" s="53"/>
      <c r="P438" s="53"/>
    </row>
    <row r="439" spans="1:16" x14ac:dyDescent="0.25">
      <c r="A439" s="159">
        <v>437</v>
      </c>
      <c r="B439" s="127" t="s">
        <v>107</v>
      </c>
      <c r="C439" s="127" t="s">
        <v>108</v>
      </c>
      <c r="D439" s="166" t="s">
        <v>857</v>
      </c>
      <c r="E439" s="218" t="s">
        <v>1224</v>
      </c>
      <c r="F439" s="226">
        <v>1303</v>
      </c>
      <c r="G439" s="223">
        <v>2610267.6749999998</v>
      </c>
      <c r="H439" s="8">
        <v>1421</v>
      </c>
      <c r="I439" s="8">
        <v>2673380</v>
      </c>
      <c r="J439" s="51">
        <f t="shared" si="30"/>
        <v>1.0905602455871066</v>
      </c>
      <c r="K439" s="51">
        <f t="shared" si="31"/>
        <v>1.0241784877483877</v>
      </c>
      <c r="L439" s="55">
        <f t="shared" si="32"/>
        <v>0.3</v>
      </c>
      <c r="M439" s="55">
        <f t="shared" si="33"/>
        <v>0.7</v>
      </c>
      <c r="N439" s="52">
        <f t="shared" si="34"/>
        <v>1</v>
      </c>
      <c r="O439" s="53"/>
      <c r="P439" s="53"/>
    </row>
    <row r="440" spans="1:16" x14ac:dyDescent="0.25">
      <c r="A440" s="159">
        <v>438</v>
      </c>
      <c r="B440" s="127" t="s">
        <v>118</v>
      </c>
      <c r="C440" s="127" t="s">
        <v>108</v>
      </c>
      <c r="D440" s="166" t="s">
        <v>858</v>
      </c>
      <c r="E440" s="219" t="s">
        <v>1067</v>
      </c>
      <c r="F440" s="226">
        <v>1841</v>
      </c>
      <c r="G440" s="223">
        <v>3525340.05</v>
      </c>
      <c r="H440" s="8">
        <v>1537</v>
      </c>
      <c r="I440" s="8">
        <v>3283185</v>
      </c>
      <c r="J440" s="51">
        <f t="shared" si="30"/>
        <v>0.83487235198261811</v>
      </c>
      <c r="K440" s="51">
        <f t="shared" si="31"/>
        <v>0.9313101582923895</v>
      </c>
      <c r="L440" s="55">
        <f t="shared" si="32"/>
        <v>0.25046170559478542</v>
      </c>
      <c r="M440" s="55">
        <f t="shared" si="33"/>
        <v>0.65191711080467263</v>
      </c>
      <c r="N440" s="52">
        <f t="shared" si="34"/>
        <v>0.90237881639945805</v>
      </c>
      <c r="O440" s="53"/>
      <c r="P440" s="53"/>
    </row>
    <row r="441" spans="1:16" x14ac:dyDescent="0.25">
      <c r="A441" s="159">
        <v>439</v>
      </c>
      <c r="B441" s="127" t="s">
        <v>118</v>
      </c>
      <c r="C441" s="127" t="s">
        <v>108</v>
      </c>
      <c r="D441" s="166" t="s">
        <v>859</v>
      </c>
      <c r="E441" s="219" t="s">
        <v>1068</v>
      </c>
      <c r="F441" s="226">
        <v>948</v>
      </c>
      <c r="G441" s="223">
        <v>1796393.925</v>
      </c>
      <c r="H441" s="8">
        <v>1142</v>
      </c>
      <c r="I441" s="8">
        <v>1868135</v>
      </c>
      <c r="J441" s="51">
        <f t="shared" si="30"/>
        <v>1.2046413502109705</v>
      </c>
      <c r="K441" s="51">
        <f t="shared" si="31"/>
        <v>1.0399361598820815</v>
      </c>
      <c r="L441" s="55">
        <f t="shared" si="32"/>
        <v>0.3</v>
      </c>
      <c r="M441" s="55">
        <f t="shared" si="33"/>
        <v>0.7</v>
      </c>
      <c r="N441" s="52">
        <f t="shared" si="34"/>
        <v>1</v>
      </c>
      <c r="O441" s="53"/>
      <c r="P441" s="53"/>
    </row>
    <row r="442" spans="1:16" x14ac:dyDescent="0.25">
      <c r="A442" s="159">
        <v>440</v>
      </c>
      <c r="B442" s="127" t="s">
        <v>118</v>
      </c>
      <c r="C442" s="127" t="s">
        <v>108</v>
      </c>
      <c r="D442" s="166" t="s">
        <v>860</v>
      </c>
      <c r="E442" s="219" t="s">
        <v>1383</v>
      </c>
      <c r="F442" s="226">
        <v>741</v>
      </c>
      <c r="G442" s="223">
        <v>764657.42500000005</v>
      </c>
      <c r="H442" s="8">
        <v>700</v>
      </c>
      <c r="I442" s="8">
        <v>797310</v>
      </c>
      <c r="J442" s="51">
        <f t="shared" si="30"/>
        <v>0.94466936572199733</v>
      </c>
      <c r="K442" s="51">
        <f t="shared" si="31"/>
        <v>1.0427022270790085</v>
      </c>
      <c r="L442" s="55">
        <f t="shared" si="32"/>
        <v>0.2834008097165992</v>
      </c>
      <c r="M442" s="55">
        <f t="shared" si="33"/>
        <v>0.7</v>
      </c>
      <c r="N442" s="52">
        <f t="shared" si="34"/>
        <v>0.98340080971659916</v>
      </c>
      <c r="O442" s="53"/>
      <c r="P442" s="53"/>
    </row>
    <row r="443" spans="1:16" x14ac:dyDescent="0.25">
      <c r="A443" s="159">
        <v>441</v>
      </c>
      <c r="B443" s="127" t="s">
        <v>109</v>
      </c>
      <c r="C443" s="127" t="s">
        <v>108</v>
      </c>
      <c r="D443" s="166" t="s">
        <v>894</v>
      </c>
      <c r="E443" s="219" t="s">
        <v>895</v>
      </c>
      <c r="F443" s="226">
        <v>1876</v>
      </c>
      <c r="G443" s="223">
        <v>3477732.1749999998</v>
      </c>
      <c r="H443" s="8">
        <v>1820</v>
      </c>
      <c r="I443" s="8">
        <v>2949455</v>
      </c>
      <c r="J443" s="51">
        <f t="shared" si="30"/>
        <v>0.97014925373134331</v>
      </c>
      <c r="K443" s="51">
        <f t="shared" si="31"/>
        <v>0.84809722301286761</v>
      </c>
      <c r="L443" s="55">
        <f t="shared" si="32"/>
        <v>0.29104477611940299</v>
      </c>
      <c r="M443" s="55">
        <f t="shared" si="33"/>
        <v>0.5936680561090073</v>
      </c>
      <c r="N443" s="52">
        <f t="shared" si="34"/>
        <v>0.88471283222841035</v>
      </c>
      <c r="O443" s="53"/>
      <c r="P443" s="53"/>
    </row>
    <row r="444" spans="1:16" x14ac:dyDescent="0.25">
      <c r="A444" s="159">
        <v>442</v>
      </c>
      <c r="B444" s="127" t="s">
        <v>109</v>
      </c>
      <c r="C444" s="127" t="s">
        <v>108</v>
      </c>
      <c r="D444" s="166" t="s">
        <v>896</v>
      </c>
      <c r="E444" s="219" t="s">
        <v>897</v>
      </c>
      <c r="F444" s="226">
        <v>1434</v>
      </c>
      <c r="G444" s="223">
        <v>2379564.15</v>
      </c>
      <c r="H444" s="8">
        <v>1396</v>
      </c>
      <c r="I444" s="8">
        <v>1902675</v>
      </c>
      <c r="J444" s="51">
        <f t="shared" si="30"/>
        <v>0.97350069735006972</v>
      </c>
      <c r="K444" s="51">
        <f t="shared" si="31"/>
        <v>0.79958970637543014</v>
      </c>
      <c r="L444" s="55">
        <f t="shared" si="32"/>
        <v>0.29205020920502089</v>
      </c>
      <c r="M444" s="55">
        <f t="shared" si="33"/>
        <v>0.55971279446280109</v>
      </c>
      <c r="N444" s="52">
        <f t="shared" si="34"/>
        <v>0.85176300366782198</v>
      </c>
      <c r="O444" s="53"/>
      <c r="P444" s="53"/>
    </row>
    <row r="445" spans="1:16" x14ac:dyDescent="0.25">
      <c r="A445" s="159">
        <v>443</v>
      </c>
      <c r="B445" s="127" t="s">
        <v>109</v>
      </c>
      <c r="C445" s="127" t="s">
        <v>108</v>
      </c>
      <c r="D445" s="166" t="s">
        <v>899</v>
      </c>
      <c r="E445" s="219" t="s">
        <v>900</v>
      </c>
      <c r="F445" s="226">
        <v>1815</v>
      </c>
      <c r="G445" s="223">
        <v>3273174.7</v>
      </c>
      <c r="H445" s="8">
        <v>1636</v>
      </c>
      <c r="I445" s="8">
        <v>2833880</v>
      </c>
      <c r="J445" s="51">
        <f t="shared" si="30"/>
        <v>0.90137741046831954</v>
      </c>
      <c r="K445" s="51">
        <f t="shared" si="31"/>
        <v>0.86578941234025786</v>
      </c>
      <c r="L445" s="55">
        <f t="shared" si="32"/>
        <v>0.27041322314049587</v>
      </c>
      <c r="M445" s="55">
        <f t="shared" si="33"/>
        <v>0.60605258863818046</v>
      </c>
      <c r="N445" s="52">
        <f t="shared" si="34"/>
        <v>0.87646581177867633</v>
      </c>
      <c r="O445" s="53"/>
      <c r="P445" s="53"/>
    </row>
    <row r="446" spans="1:16" x14ac:dyDescent="0.25">
      <c r="A446" s="159">
        <v>444</v>
      </c>
      <c r="B446" s="127" t="s">
        <v>109</v>
      </c>
      <c r="C446" s="127" t="s">
        <v>108</v>
      </c>
      <c r="D446" s="166" t="s">
        <v>898</v>
      </c>
      <c r="E446" s="219" t="s">
        <v>1069</v>
      </c>
      <c r="F446" s="226">
        <v>1433</v>
      </c>
      <c r="G446" s="223">
        <v>2170529.65</v>
      </c>
      <c r="H446" s="8">
        <v>1401</v>
      </c>
      <c r="I446" s="8">
        <v>1969700</v>
      </c>
      <c r="J446" s="51">
        <f t="shared" si="30"/>
        <v>0.97766922540125611</v>
      </c>
      <c r="K446" s="51">
        <f t="shared" si="31"/>
        <v>0.90747435769882256</v>
      </c>
      <c r="L446" s="55">
        <f t="shared" si="32"/>
        <v>0.29330076762037682</v>
      </c>
      <c r="M446" s="55">
        <f t="shared" si="33"/>
        <v>0.63523205038917574</v>
      </c>
      <c r="N446" s="52">
        <f t="shared" si="34"/>
        <v>0.92853281800955256</v>
      </c>
      <c r="O446" s="53"/>
      <c r="P446" s="53"/>
    </row>
    <row r="447" spans="1:16" x14ac:dyDescent="0.25">
      <c r="A447" s="159">
        <v>445</v>
      </c>
      <c r="B447" s="127" t="s">
        <v>110</v>
      </c>
      <c r="C447" s="127" t="s">
        <v>108</v>
      </c>
      <c r="D447" s="166" t="s">
        <v>867</v>
      </c>
      <c r="E447" s="219" t="s">
        <v>868</v>
      </c>
      <c r="F447" s="226">
        <v>1051</v>
      </c>
      <c r="G447" s="223">
        <v>1801759</v>
      </c>
      <c r="H447" s="8">
        <v>1213</v>
      </c>
      <c r="I447" s="8">
        <v>1589460</v>
      </c>
      <c r="J447" s="51">
        <f t="shared" si="30"/>
        <v>1.154138915318744</v>
      </c>
      <c r="K447" s="51">
        <f t="shared" si="31"/>
        <v>0.8821712559781858</v>
      </c>
      <c r="L447" s="55">
        <f t="shared" si="32"/>
        <v>0.3</v>
      </c>
      <c r="M447" s="55">
        <f t="shared" si="33"/>
        <v>0.61751987918473006</v>
      </c>
      <c r="N447" s="52">
        <f t="shared" si="34"/>
        <v>0.9175198791847301</v>
      </c>
      <c r="O447" s="53"/>
      <c r="P447" s="53"/>
    </row>
    <row r="448" spans="1:16" x14ac:dyDescent="0.25">
      <c r="A448" s="159">
        <v>446</v>
      </c>
      <c r="B448" s="127" t="s">
        <v>110</v>
      </c>
      <c r="C448" s="127" t="s">
        <v>108</v>
      </c>
      <c r="D448" s="166" t="s">
        <v>861</v>
      </c>
      <c r="E448" s="219" t="s">
        <v>862</v>
      </c>
      <c r="F448" s="226">
        <v>959</v>
      </c>
      <c r="G448" s="223">
        <v>1646480.2749999999</v>
      </c>
      <c r="H448" s="8">
        <v>944</v>
      </c>
      <c r="I448" s="8">
        <v>1433135</v>
      </c>
      <c r="J448" s="51">
        <f t="shared" si="30"/>
        <v>0.98435870698644423</v>
      </c>
      <c r="K448" s="51">
        <f t="shared" si="31"/>
        <v>0.87042342490255464</v>
      </c>
      <c r="L448" s="55">
        <f t="shared" si="32"/>
        <v>0.29530761209593326</v>
      </c>
      <c r="M448" s="55">
        <f t="shared" si="33"/>
        <v>0.60929639743178821</v>
      </c>
      <c r="N448" s="52">
        <f t="shared" si="34"/>
        <v>0.90460400952772146</v>
      </c>
      <c r="O448" s="53"/>
      <c r="P448" s="53"/>
    </row>
    <row r="449" spans="1:16" x14ac:dyDescent="0.25">
      <c r="A449" s="159">
        <v>447</v>
      </c>
      <c r="B449" s="127" t="s">
        <v>110</v>
      </c>
      <c r="C449" s="127" t="s">
        <v>108</v>
      </c>
      <c r="D449" s="166" t="s">
        <v>865</v>
      </c>
      <c r="E449" s="219" t="s">
        <v>866</v>
      </c>
      <c r="F449" s="226">
        <v>843</v>
      </c>
      <c r="G449" s="223">
        <v>1375665.375</v>
      </c>
      <c r="H449" s="8">
        <v>1044</v>
      </c>
      <c r="I449" s="8">
        <v>1393615</v>
      </c>
      <c r="J449" s="51">
        <f t="shared" si="30"/>
        <v>1.2384341637010676</v>
      </c>
      <c r="K449" s="51">
        <f t="shared" si="31"/>
        <v>1.0130479587014394</v>
      </c>
      <c r="L449" s="55">
        <f t="shared" si="32"/>
        <v>0.3</v>
      </c>
      <c r="M449" s="55">
        <f t="shared" si="33"/>
        <v>0.7</v>
      </c>
      <c r="N449" s="52">
        <f t="shared" si="34"/>
        <v>1</v>
      </c>
      <c r="O449" s="53"/>
      <c r="P449" s="53"/>
    </row>
    <row r="450" spans="1:16" x14ac:dyDescent="0.25">
      <c r="A450" s="159">
        <v>448</v>
      </c>
      <c r="B450" s="127" t="s">
        <v>110</v>
      </c>
      <c r="C450" s="127" t="s">
        <v>108</v>
      </c>
      <c r="D450" s="166" t="s">
        <v>863</v>
      </c>
      <c r="E450" s="219" t="s">
        <v>864</v>
      </c>
      <c r="F450" s="226">
        <v>1264</v>
      </c>
      <c r="G450" s="223">
        <v>2442811.25</v>
      </c>
      <c r="H450" s="8">
        <v>1123</v>
      </c>
      <c r="I450" s="8">
        <v>2046860</v>
      </c>
      <c r="J450" s="51">
        <f t="shared" si="30"/>
        <v>0.88844936708860756</v>
      </c>
      <c r="K450" s="51">
        <f t="shared" si="31"/>
        <v>0.83791164790157247</v>
      </c>
      <c r="L450" s="55">
        <f t="shared" si="32"/>
        <v>0.26653481012658226</v>
      </c>
      <c r="M450" s="55">
        <f t="shared" si="33"/>
        <v>0.58653815353110073</v>
      </c>
      <c r="N450" s="52">
        <f t="shared" si="34"/>
        <v>0.85307296365768304</v>
      </c>
      <c r="O450" s="53"/>
      <c r="P450" s="53"/>
    </row>
    <row r="451" spans="1:16" x14ac:dyDescent="0.25">
      <c r="A451" s="159">
        <v>449</v>
      </c>
      <c r="B451" s="127" t="s">
        <v>110</v>
      </c>
      <c r="C451" s="127" t="s">
        <v>108</v>
      </c>
      <c r="D451" s="166" t="s">
        <v>869</v>
      </c>
      <c r="E451" s="219" t="s">
        <v>870</v>
      </c>
      <c r="F451" s="226">
        <v>667</v>
      </c>
      <c r="G451" s="223">
        <v>932595.27500000002</v>
      </c>
      <c r="H451" s="8">
        <v>743</v>
      </c>
      <c r="I451" s="8">
        <v>857485</v>
      </c>
      <c r="J451" s="51">
        <f t="shared" ref="J451:J514" si="35">IFERROR(H451/F451,0)</f>
        <v>1.1139430284857572</v>
      </c>
      <c r="K451" s="51">
        <f t="shared" ref="K451:K514" si="36">IFERROR(I451/G451,0)</f>
        <v>0.91946101699904059</v>
      </c>
      <c r="L451" s="55">
        <f t="shared" si="32"/>
        <v>0.3</v>
      </c>
      <c r="M451" s="55">
        <f t="shared" si="33"/>
        <v>0.6436227118993284</v>
      </c>
      <c r="N451" s="52">
        <f t="shared" si="34"/>
        <v>0.94362271189932834</v>
      </c>
      <c r="O451" s="53"/>
      <c r="P451" s="53"/>
    </row>
    <row r="452" spans="1:16" x14ac:dyDescent="0.25">
      <c r="A452" s="159">
        <v>450</v>
      </c>
      <c r="B452" s="127" t="s">
        <v>112</v>
      </c>
      <c r="C452" s="127" t="s">
        <v>108</v>
      </c>
      <c r="D452" s="166" t="s">
        <v>872</v>
      </c>
      <c r="E452" s="218" t="s">
        <v>873</v>
      </c>
      <c r="F452" s="226">
        <v>1432</v>
      </c>
      <c r="G452" s="223">
        <v>2540778.625</v>
      </c>
      <c r="H452" s="8">
        <v>1527</v>
      </c>
      <c r="I452" s="8">
        <v>2408885</v>
      </c>
      <c r="J452" s="51">
        <f t="shared" si="35"/>
        <v>1.066340782122905</v>
      </c>
      <c r="K452" s="51">
        <f t="shared" si="36"/>
        <v>0.94808928896747158</v>
      </c>
      <c r="L452" s="55">
        <f t="shared" ref="L452:L515" si="37">IF((J452*0.3)&gt;30%,30%,(J452*0.3))</f>
        <v>0.3</v>
      </c>
      <c r="M452" s="55">
        <f t="shared" ref="M452:M515" si="38">IF((K452*0.7)&gt;70%,70%,(K452*0.7))</f>
        <v>0.66366250227723012</v>
      </c>
      <c r="N452" s="52">
        <f t="shared" ref="N452:N515" si="39">L452+M452</f>
        <v>0.96366250227723005</v>
      </c>
      <c r="O452" s="53"/>
      <c r="P452" s="53"/>
    </row>
    <row r="453" spans="1:16" x14ac:dyDescent="0.25">
      <c r="A453" s="159">
        <v>451</v>
      </c>
      <c r="B453" s="127" t="s">
        <v>112</v>
      </c>
      <c r="C453" s="127" t="s">
        <v>108</v>
      </c>
      <c r="D453" s="166" t="s">
        <v>871</v>
      </c>
      <c r="E453" s="219" t="s">
        <v>1190</v>
      </c>
      <c r="F453" s="226">
        <v>1149</v>
      </c>
      <c r="G453" s="223">
        <v>1960692.45</v>
      </c>
      <c r="H453" s="8">
        <v>954</v>
      </c>
      <c r="I453" s="8">
        <v>1356720</v>
      </c>
      <c r="J453" s="51">
        <f t="shared" si="35"/>
        <v>0.83028720626631858</v>
      </c>
      <c r="K453" s="51">
        <f t="shared" si="36"/>
        <v>0.69195961865411382</v>
      </c>
      <c r="L453" s="55">
        <f t="shared" si="37"/>
        <v>0.24908616187989557</v>
      </c>
      <c r="M453" s="55">
        <f t="shared" si="38"/>
        <v>0.48437173305787962</v>
      </c>
      <c r="N453" s="52">
        <f t="shared" si="39"/>
        <v>0.73345789493777525</v>
      </c>
      <c r="O453" s="53"/>
      <c r="P453" s="53"/>
    </row>
    <row r="454" spans="1:16" x14ac:dyDescent="0.25">
      <c r="A454" s="159">
        <v>452</v>
      </c>
      <c r="B454" s="127" t="s">
        <v>112</v>
      </c>
      <c r="C454" s="127" t="s">
        <v>108</v>
      </c>
      <c r="D454" s="166" t="s">
        <v>874</v>
      </c>
      <c r="E454" s="219" t="s">
        <v>875</v>
      </c>
      <c r="F454" s="226">
        <v>1234</v>
      </c>
      <c r="G454" s="223">
        <v>2268466.9500000002</v>
      </c>
      <c r="H454" s="8">
        <v>979</v>
      </c>
      <c r="I454" s="8">
        <v>1296615</v>
      </c>
      <c r="J454" s="51">
        <f t="shared" si="35"/>
        <v>0.79335494327390599</v>
      </c>
      <c r="K454" s="51">
        <f t="shared" si="36"/>
        <v>0.57158205456773348</v>
      </c>
      <c r="L454" s="55">
        <f t="shared" si="37"/>
        <v>0.23800648298217178</v>
      </c>
      <c r="M454" s="55">
        <f t="shared" si="38"/>
        <v>0.4001074381974134</v>
      </c>
      <c r="N454" s="52">
        <f t="shared" si="39"/>
        <v>0.63811392117958521</v>
      </c>
      <c r="O454" s="53"/>
      <c r="P454" s="53"/>
    </row>
    <row r="455" spans="1:16" x14ac:dyDescent="0.25">
      <c r="A455" s="159">
        <v>453</v>
      </c>
      <c r="B455" s="127" t="s">
        <v>112</v>
      </c>
      <c r="C455" s="127" t="s">
        <v>108</v>
      </c>
      <c r="D455" s="166" t="s">
        <v>876</v>
      </c>
      <c r="E455" s="203" t="s">
        <v>1363</v>
      </c>
      <c r="F455" s="226">
        <v>1478</v>
      </c>
      <c r="G455" s="223">
        <v>2597615</v>
      </c>
      <c r="H455" s="8">
        <v>1647</v>
      </c>
      <c r="I455" s="8">
        <v>2504090</v>
      </c>
      <c r="J455" s="51">
        <f t="shared" si="35"/>
        <v>1.1143437077131257</v>
      </c>
      <c r="K455" s="51">
        <f t="shared" si="36"/>
        <v>0.96399581924188149</v>
      </c>
      <c r="L455" s="55">
        <f t="shared" si="37"/>
        <v>0.3</v>
      </c>
      <c r="M455" s="55">
        <f t="shared" si="38"/>
        <v>0.67479707346931705</v>
      </c>
      <c r="N455" s="52">
        <f t="shared" si="39"/>
        <v>0.97479707346931699</v>
      </c>
      <c r="O455" s="53"/>
      <c r="P455" s="53"/>
    </row>
    <row r="456" spans="1:16" x14ac:dyDescent="0.25">
      <c r="A456" s="159">
        <v>454</v>
      </c>
      <c r="B456" s="127" t="s">
        <v>888</v>
      </c>
      <c r="C456" s="127" t="s">
        <v>108</v>
      </c>
      <c r="D456" s="166" t="s">
        <v>889</v>
      </c>
      <c r="E456" s="219" t="s">
        <v>890</v>
      </c>
      <c r="F456" s="226">
        <v>1838</v>
      </c>
      <c r="G456" s="223">
        <v>4009889</v>
      </c>
      <c r="H456" s="8">
        <v>1180</v>
      </c>
      <c r="I456" s="8">
        <v>2668105</v>
      </c>
      <c r="J456" s="51">
        <f t="shared" si="35"/>
        <v>0.64200217627856371</v>
      </c>
      <c r="K456" s="51">
        <f t="shared" si="36"/>
        <v>0.66538126117705498</v>
      </c>
      <c r="L456" s="55">
        <f t="shared" si="37"/>
        <v>0.19260065288356912</v>
      </c>
      <c r="M456" s="55">
        <f t="shared" si="38"/>
        <v>0.46576688282393847</v>
      </c>
      <c r="N456" s="52">
        <f t="shared" si="39"/>
        <v>0.65836753570750761</v>
      </c>
      <c r="O456" s="53"/>
      <c r="P456" s="53"/>
    </row>
    <row r="457" spans="1:16" x14ac:dyDescent="0.25">
      <c r="A457" s="159">
        <v>455</v>
      </c>
      <c r="B457" s="127" t="s">
        <v>888</v>
      </c>
      <c r="C457" s="127" t="s">
        <v>108</v>
      </c>
      <c r="D457" s="166" t="s">
        <v>891</v>
      </c>
      <c r="E457" s="219" t="s">
        <v>1328</v>
      </c>
      <c r="F457" s="226">
        <v>2447</v>
      </c>
      <c r="G457" s="223">
        <v>5590495.0250000004</v>
      </c>
      <c r="H457" s="8">
        <v>1907</v>
      </c>
      <c r="I457" s="8">
        <v>5008260</v>
      </c>
      <c r="J457" s="51">
        <f t="shared" si="35"/>
        <v>0.7793216183081324</v>
      </c>
      <c r="K457" s="51">
        <f t="shared" si="36"/>
        <v>0.89585268882338365</v>
      </c>
      <c r="L457" s="55">
        <f t="shared" si="37"/>
        <v>0.2337964854924397</v>
      </c>
      <c r="M457" s="55">
        <f t="shared" si="38"/>
        <v>0.6270968821763685</v>
      </c>
      <c r="N457" s="52">
        <f t="shared" si="39"/>
        <v>0.8608933676688082</v>
      </c>
      <c r="O457" s="53"/>
      <c r="P457" s="53"/>
    </row>
    <row r="458" spans="1:16" x14ac:dyDescent="0.25">
      <c r="A458" s="159">
        <v>456</v>
      </c>
      <c r="B458" s="127" t="s">
        <v>888</v>
      </c>
      <c r="C458" s="127" t="s">
        <v>108</v>
      </c>
      <c r="D458" s="166" t="s">
        <v>892</v>
      </c>
      <c r="E458" s="219" t="s">
        <v>893</v>
      </c>
      <c r="F458" s="226">
        <v>919</v>
      </c>
      <c r="G458" s="223">
        <v>1030074.275</v>
      </c>
      <c r="H458" s="8">
        <v>409</v>
      </c>
      <c r="I458" s="8">
        <v>587905</v>
      </c>
      <c r="J458" s="51">
        <f t="shared" si="35"/>
        <v>0.44504896626768226</v>
      </c>
      <c r="K458" s="51">
        <f t="shared" si="36"/>
        <v>0.57074039636607754</v>
      </c>
      <c r="L458" s="55">
        <f t="shared" si="37"/>
        <v>0.13351468988030468</v>
      </c>
      <c r="M458" s="55">
        <f t="shared" si="38"/>
        <v>0.39951827745625423</v>
      </c>
      <c r="N458" s="52">
        <f t="shared" si="39"/>
        <v>0.53303296733655892</v>
      </c>
      <c r="O458" s="53"/>
      <c r="P458" s="53"/>
    </row>
    <row r="459" spans="1:16" x14ac:dyDescent="0.25">
      <c r="A459" s="159">
        <v>457</v>
      </c>
      <c r="B459" s="127" t="s">
        <v>114</v>
      </c>
      <c r="C459" s="127" t="s">
        <v>108</v>
      </c>
      <c r="D459" s="166" t="s">
        <v>878</v>
      </c>
      <c r="E459" s="219" t="s">
        <v>879</v>
      </c>
      <c r="F459" s="226">
        <v>829</v>
      </c>
      <c r="G459" s="223">
        <v>1092010.75</v>
      </c>
      <c r="H459" s="8">
        <v>709</v>
      </c>
      <c r="I459" s="8">
        <v>837730</v>
      </c>
      <c r="J459" s="51">
        <f t="shared" si="35"/>
        <v>0.85524728588661036</v>
      </c>
      <c r="K459" s="51">
        <f t="shared" si="36"/>
        <v>0.76714446263463987</v>
      </c>
      <c r="L459" s="55">
        <f t="shared" si="37"/>
        <v>0.25657418576598312</v>
      </c>
      <c r="M459" s="55">
        <f t="shared" si="38"/>
        <v>0.53700112384424792</v>
      </c>
      <c r="N459" s="52">
        <f t="shared" si="39"/>
        <v>0.79357530961023104</v>
      </c>
      <c r="O459" s="53"/>
      <c r="P459" s="53"/>
    </row>
    <row r="460" spans="1:16" x14ac:dyDescent="0.25">
      <c r="A460" s="159">
        <v>458</v>
      </c>
      <c r="B460" s="127" t="s">
        <v>114</v>
      </c>
      <c r="C460" s="127" t="s">
        <v>108</v>
      </c>
      <c r="D460" s="166" t="s">
        <v>877</v>
      </c>
      <c r="E460" s="219" t="s">
        <v>1071</v>
      </c>
      <c r="F460" s="226">
        <v>921</v>
      </c>
      <c r="G460" s="223">
        <v>1998475</v>
      </c>
      <c r="H460" s="8">
        <v>881</v>
      </c>
      <c r="I460" s="8">
        <v>1668160</v>
      </c>
      <c r="J460" s="51">
        <f t="shared" si="35"/>
        <v>0.95656894679695981</v>
      </c>
      <c r="K460" s="51">
        <f t="shared" si="36"/>
        <v>0.83471647130937343</v>
      </c>
      <c r="L460" s="55">
        <f t="shared" si="37"/>
        <v>0.28697068403908793</v>
      </c>
      <c r="M460" s="55">
        <f t="shared" si="38"/>
        <v>0.58430152991656137</v>
      </c>
      <c r="N460" s="52">
        <f t="shared" si="39"/>
        <v>0.87127221395564924</v>
      </c>
      <c r="O460" s="53"/>
      <c r="P460" s="53"/>
    </row>
    <row r="461" spans="1:16" x14ac:dyDescent="0.25">
      <c r="A461" s="159">
        <v>459</v>
      </c>
      <c r="B461" s="220" t="s">
        <v>115</v>
      </c>
      <c r="C461" s="220" t="s">
        <v>108</v>
      </c>
      <c r="D461" s="166" t="s">
        <v>885</v>
      </c>
      <c r="E461" s="219" t="s">
        <v>886</v>
      </c>
      <c r="F461" s="226">
        <v>1655</v>
      </c>
      <c r="G461" s="223">
        <v>3100705.45</v>
      </c>
      <c r="H461" s="8">
        <v>1620</v>
      </c>
      <c r="I461" s="8">
        <v>2668065</v>
      </c>
      <c r="J461" s="51">
        <f t="shared" si="35"/>
        <v>0.97885196374622352</v>
      </c>
      <c r="K461" s="51">
        <f t="shared" si="36"/>
        <v>0.86047031652103556</v>
      </c>
      <c r="L461" s="55">
        <f t="shared" si="37"/>
        <v>0.29365558912386702</v>
      </c>
      <c r="M461" s="55">
        <f t="shared" si="38"/>
        <v>0.6023292215647249</v>
      </c>
      <c r="N461" s="52">
        <f t="shared" si="39"/>
        <v>0.89598481068859193</v>
      </c>
      <c r="O461" s="53"/>
      <c r="P461" s="53"/>
    </row>
    <row r="462" spans="1:16" x14ac:dyDescent="0.25">
      <c r="A462" s="159">
        <v>460</v>
      </c>
      <c r="B462" s="220" t="s">
        <v>115</v>
      </c>
      <c r="C462" s="220" t="s">
        <v>108</v>
      </c>
      <c r="D462" s="166" t="s">
        <v>883</v>
      </c>
      <c r="E462" s="203" t="s">
        <v>884</v>
      </c>
      <c r="F462" s="226">
        <v>1615</v>
      </c>
      <c r="G462" s="223">
        <v>2554583</v>
      </c>
      <c r="H462" s="8">
        <v>1518</v>
      </c>
      <c r="I462" s="8">
        <v>2200530</v>
      </c>
      <c r="J462" s="51">
        <f t="shared" si="35"/>
        <v>0.93993808049535599</v>
      </c>
      <c r="K462" s="51">
        <f t="shared" si="36"/>
        <v>0.86140477721804298</v>
      </c>
      <c r="L462" s="55">
        <f t="shared" si="37"/>
        <v>0.28198142414860677</v>
      </c>
      <c r="M462" s="55">
        <f t="shared" si="38"/>
        <v>0.6029833440526301</v>
      </c>
      <c r="N462" s="52">
        <f t="shared" si="39"/>
        <v>0.88496476820123693</v>
      </c>
      <c r="O462" s="53"/>
      <c r="P462" s="53"/>
    </row>
    <row r="463" spans="1:16" x14ac:dyDescent="0.25">
      <c r="A463" s="159">
        <v>461</v>
      </c>
      <c r="B463" s="220" t="s">
        <v>115</v>
      </c>
      <c r="C463" s="220" t="s">
        <v>108</v>
      </c>
      <c r="D463" s="166" t="s">
        <v>887</v>
      </c>
      <c r="E463" s="203" t="s">
        <v>1110</v>
      </c>
      <c r="F463" s="226">
        <v>1465</v>
      </c>
      <c r="G463" s="223">
        <v>2219648.875</v>
      </c>
      <c r="H463" s="8">
        <v>1504</v>
      </c>
      <c r="I463" s="8">
        <v>2325910</v>
      </c>
      <c r="J463" s="51">
        <f t="shared" si="35"/>
        <v>1.0266211604095563</v>
      </c>
      <c r="K463" s="51">
        <f t="shared" si="36"/>
        <v>1.0478729434176837</v>
      </c>
      <c r="L463" s="55">
        <f t="shared" si="37"/>
        <v>0.3</v>
      </c>
      <c r="M463" s="55">
        <f t="shared" si="38"/>
        <v>0.7</v>
      </c>
      <c r="N463" s="52">
        <f t="shared" si="39"/>
        <v>1</v>
      </c>
      <c r="O463" s="53"/>
      <c r="P463" s="53"/>
    </row>
    <row r="464" spans="1:16" x14ac:dyDescent="0.25">
      <c r="A464" s="159">
        <v>462</v>
      </c>
      <c r="B464" s="220" t="s">
        <v>115</v>
      </c>
      <c r="C464" s="220" t="s">
        <v>108</v>
      </c>
      <c r="D464" s="166" t="s">
        <v>882</v>
      </c>
      <c r="E464" s="219" t="s">
        <v>1384</v>
      </c>
      <c r="F464" s="226">
        <v>1862</v>
      </c>
      <c r="G464" s="223">
        <v>4180715.45</v>
      </c>
      <c r="H464" s="8">
        <v>1593</v>
      </c>
      <c r="I464" s="8">
        <v>3304705</v>
      </c>
      <c r="J464" s="51">
        <f t="shared" si="35"/>
        <v>0.85553168635875398</v>
      </c>
      <c r="K464" s="51">
        <f t="shared" si="36"/>
        <v>0.79046398625383607</v>
      </c>
      <c r="L464" s="55">
        <f t="shared" si="37"/>
        <v>0.25665950590762621</v>
      </c>
      <c r="M464" s="55">
        <f t="shared" si="38"/>
        <v>0.55332479037768523</v>
      </c>
      <c r="N464" s="52">
        <f t="shared" si="39"/>
        <v>0.80998429628531143</v>
      </c>
      <c r="O464" s="53"/>
      <c r="P464" s="53"/>
    </row>
    <row r="465" spans="1:16" x14ac:dyDescent="0.25">
      <c r="A465" s="159">
        <v>463</v>
      </c>
      <c r="B465" s="220" t="s">
        <v>115</v>
      </c>
      <c r="C465" s="220" t="s">
        <v>108</v>
      </c>
      <c r="D465" s="166" t="s">
        <v>880</v>
      </c>
      <c r="E465" s="219" t="s">
        <v>881</v>
      </c>
      <c r="F465" s="226">
        <v>1200</v>
      </c>
      <c r="G465" s="223">
        <v>1937143.4750000001</v>
      </c>
      <c r="H465" s="8">
        <v>1195</v>
      </c>
      <c r="I465" s="8">
        <v>1745830</v>
      </c>
      <c r="J465" s="51">
        <f t="shared" si="35"/>
        <v>0.99583333333333335</v>
      </c>
      <c r="K465" s="51">
        <f t="shared" si="36"/>
        <v>0.90123938806339576</v>
      </c>
      <c r="L465" s="55">
        <f t="shared" si="37"/>
        <v>0.29875000000000002</v>
      </c>
      <c r="M465" s="55">
        <f t="shared" si="38"/>
        <v>0.63086757164437701</v>
      </c>
      <c r="N465" s="52">
        <f t="shared" si="39"/>
        <v>0.92961757164437708</v>
      </c>
      <c r="O465" s="53"/>
      <c r="P465" s="53"/>
    </row>
    <row r="466" spans="1:16" x14ac:dyDescent="0.25">
      <c r="A466" s="159">
        <v>464</v>
      </c>
      <c r="B466" s="128" t="s">
        <v>119</v>
      </c>
      <c r="C466" s="127" t="s">
        <v>108</v>
      </c>
      <c r="D466" s="166" t="s">
        <v>910</v>
      </c>
      <c r="E466" s="190" t="s">
        <v>1111</v>
      </c>
      <c r="F466" s="226">
        <v>1259</v>
      </c>
      <c r="G466" s="223">
        <v>2254735.1749999998</v>
      </c>
      <c r="H466" s="8">
        <v>1262</v>
      </c>
      <c r="I466" s="8">
        <v>1842505</v>
      </c>
      <c r="J466" s="51">
        <f t="shared" si="35"/>
        <v>1.0023828435266084</v>
      </c>
      <c r="K466" s="51">
        <f t="shared" si="36"/>
        <v>0.81717135583339628</v>
      </c>
      <c r="L466" s="55">
        <f t="shared" si="37"/>
        <v>0.3</v>
      </c>
      <c r="M466" s="55">
        <f t="shared" si="38"/>
        <v>0.57201994908337739</v>
      </c>
      <c r="N466" s="52">
        <f t="shared" si="39"/>
        <v>0.87201994908337732</v>
      </c>
      <c r="O466" s="53"/>
      <c r="P466" s="53"/>
    </row>
    <row r="467" spans="1:16" x14ac:dyDescent="0.25">
      <c r="A467" s="159">
        <v>465</v>
      </c>
      <c r="B467" s="128" t="s">
        <v>119</v>
      </c>
      <c r="C467" s="127" t="s">
        <v>108</v>
      </c>
      <c r="D467" s="166" t="s">
        <v>913</v>
      </c>
      <c r="E467" s="218" t="s">
        <v>1385</v>
      </c>
      <c r="F467" s="226">
        <v>831</v>
      </c>
      <c r="G467" s="223">
        <v>1378383.65</v>
      </c>
      <c r="H467" s="8">
        <v>837</v>
      </c>
      <c r="I467" s="8">
        <v>1169760</v>
      </c>
      <c r="J467" s="51">
        <f t="shared" si="35"/>
        <v>1.0072202166064983</v>
      </c>
      <c r="K467" s="51">
        <f t="shared" si="36"/>
        <v>0.84864616610912358</v>
      </c>
      <c r="L467" s="55">
        <f t="shared" si="37"/>
        <v>0.3</v>
      </c>
      <c r="M467" s="55">
        <f t="shared" si="38"/>
        <v>0.59405231627638644</v>
      </c>
      <c r="N467" s="52">
        <f t="shared" si="39"/>
        <v>0.89405231627638648</v>
      </c>
      <c r="O467" s="53"/>
      <c r="P467" s="53"/>
    </row>
    <row r="468" spans="1:16" x14ac:dyDescent="0.25">
      <c r="A468" s="159">
        <v>466</v>
      </c>
      <c r="B468" s="128" t="s">
        <v>119</v>
      </c>
      <c r="C468" s="127" t="s">
        <v>108</v>
      </c>
      <c r="D468" s="166" t="s">
        <v>912</v>
      </c>
      <c r="E468" s="190" t="s">
        <v>1364</v>
      </c>
      <c r="F468" s="226">
        <v>1322</v>
      </c>
      <c r="G468" s="223">
        <v>2493465.9249999998</v>
      </c>
      <c r="H468" s="8">
        <v>1277</v>
      </c>
      <c r="I468" s="8">
        <v>2067060</v>
      </c>
      <c r="J468" s="51">
        <f t="shared" si="35"/>
        <v>0.9659606656580938</v>
      </c>
      <c r="K468" s="51">
        <f t="shared" si="36"/>
        <v>0.82899067489763278</v>
      </c>
      <c r="L468" s="55">
        <f t="shared" si="37"/>
        <v>0.28978819969742814</v>
      </c>
      <c r="M468" s="55">
        <f t="shared" si="38"/>
        <v>0.58029347242834295</v>
      </c>
      <c r="N468" s="52">
        <f t="shared" si="39"/>
        <v>0.87008167212577114</v>
      </c>
      <c r="O468" s="53"/>
      <c r="P468" s="53"/>
    </row>
    <row r="469" spans="1:16" x14ac:dyDescent="0.25">
      <c r="A469" s="159">
        <v>467</v>
      </c>
      <c r="B469" s="128" t="s">
        <v>119</v>
      </c>
      <c r="C469" s="127" t="s">
        <v>108</v>
      </c>
      <c r="D469" s="166" t="s">
        <v>911</v>
      </c>
      <c r="E469" s="190" t="s">
        <v>1112</v>
      </c>
      <c r="F469" s="226">
        <v>1450</v>
      </c>
      <c r="G469" s="223">
        <v>2638964</v>
      </c>
      <c r="H469" s="8">
        <v>1644</v>
      </c>
      <c r="I469" s="8">
        <v>2252275</v>
      </c>
      <c r="J469" s="51">
        <f t="shared" si="35"/>
        <v>1.1337931034482758</v>
      </c>
      <c r="K469" s="51">
        <f t="shared" si="36"/>
        <v>0.85346939177646985</v>
      </c>
      <c r="L469" s="55">
        <f t="shared" si="37"/>
        <v>0.3</v>
      </c>
      <c r="M469" s="55">
        <f t="shared" si="38"/>
        <v>0.59742857424352891</v>
      </c>
      <c r="N469" s="52">
        <f t="shared" si="39"/>
        <v>0.89742857424352884</v>
      </c>
      <c r="O469" s="53"/>
      <c r="P469" s="53"/>
    </row>
    <row r="470" spans="1:16" x14ac:dyDescent="0.25">
      <c r="A470" s="159">
        <v>468</v>
      </c>
      <c r="B470" s="127" t="s">
        <v>116</v>
      </c>
      <c r="C470" s="127" t="s">
        <v>108</v>
      </c>
      <c r="D470" s="166" t="s">
        <v>903</v>
      </c>
      <c r="E470" s="221" t="s">
        <v>904</v>
      </c>
      <c r="F470" s="226">
        <v>1506</v>
      </c>
      <c r="G470" s="223">
        <v>3084863.3</v>
      </c>
      <c r="H470" s="8">
        <v>1319</v>
      </c>
      <c r="I470" s="8">
        <v>2658095</v>
      </c>
      <c r="J470" s="51">
        <f t="shared" si="35"/>
        <v>0.87583001328021248</v>
      </c>
      <c r="K470" s="51">
        <f t="shared" si="36"/>
        <v>0.8616573058520941</v>
      </c>
      <c r="L470" s="55">
        <f t="shared" si="37"/>
        <v>0.26274900398406376</v>
      </c>
      <c r="M470" s="55">
        <f t="shared" si="38"/>
        <v>0.60316011409646586</v>
      </c>
      <c r="N470" s="52">
        <f t="shared" si="39"/>
        <v>0.86590911808052962</v>
      </c>
      <c r="O470" s="53"/>
      <c r="P470" s="53"/>
    </row>
    <row r="471" spans="1:16" x14ac:dyDescent="0.25">
      <c r="A471" s="159">
        <v>469</v>
      </c>
      <c r="B471" s="127" t="s">
        <v>116</v>
      </c>
      <c r="C471" s="127" t="s">
        <v>108</v>
      </c>
      <c r="D471" s="166" t="s">
        <v>907</v>
      </c>
      <c r="E471" s="221" t="s">
        <v>902</v>
      </c>
      <c r="F471" s="226">
        <v>1175</v>
      </c>
      <c r="G471" s="223">
        <v>1851214.925</v>
      </c>
      <c r="H471" s="8">
        <v>1521</v>
      </c>
      <c r="I471" s="8">
        <v>2013610</v>
      </c>
      <c r="J471" s="51">
        <f t="shared" si="35"/>
        <v>1.294468085106383</v>
      </c>
      <c r="K471" s="51">
        <f t="shared" si="36"/>
        <v>1.0877235121686371</v>
      </c>
      <c r="L471" s="55">
        <f t="shared" si="37"/>
        <v>0.3</v>
      </c>
      <c r="M471" s="55">
        <f t="shared" si="38"/>
        <v>0.7</v>
      </c>
      <c r="N471" s="52">
        <f t="shared" si="39"/>
        <v>1</v>
      </c>
      <c r="O471" s="53"/>
      <c r="P471" s="53"/>
    </row>
    <row r="472" spans="1:16" x14ac:dyDescent="0.25">
      <c r="A472" s="159">
        <v>470</v>
      </c>
      <c r="B472" s="127" t="s">
        <v>116</v>
      </c>
      <c r="C472" s="127" t="s">
        <v>108</v>
      </c>
      <c r="D472" s="166" t="s">
        <v>909</v>
      </c>
      <c r="E472" s="221" t="s">
        <v>908</v>
      </c>
      <c r="F472" s="226">
        <v>1126</v>
      </c>
      <c r="G472" s="223">
        <v>2110352.625</v>
      </c>
      <c r="H472" s="8">
        <v>1278</v>
      </c>
      <c r="I472" s="8">
        <v>2134650</v>
      </c>
      <c r="J472" s="51">
        <f t="shared" si="35"/>
        <v>1.1349911190053286</v>
      </c>
      <c r="K472" s="51">
        <f t="shared" si="36"/>
        <v>1.0115134194694122</v>
      </c>
      <c r="L472" s="55">
        <f t="shared" si="37"/>
        <v>0.3</v>
      </c>
      <c r="M472" s="55">
        <f t="shared" si="38"/>
        <v>0.7</v>
      </c>
      <c r="N472" s="52">
        <f t="shared" si="39"/>
        <v>1</v>
      </c>
      <c r="O472" s="53"/>
      <c r="P472" s="53"/>
    </row>
    <row r="473" spans="1:16" x14ac:dyDescent="0.25">
      <c r="A473" s="159">
        <v>471</v>
      </c>
      <c r="B473" s="127" t="s">
        <v>116</v>
      </c>
      <c r="C473" s="127" t="s">
        <v>108</v>
      </c>
      <c r="D473" s="166" t="s">
        <v>901</v>
      </c>
      <c r="E473" s="221" t="s">
        <v>1072</v>
      </c>
      <c r="F473" s="226">
        <v>1137</v>
      </c>
      <c r="G473" s="223">
        <v>2088579.55</v>
      </c>
      <c r="H473" s="8">
        <v>1208</v>
      </c>
      <c r="I473" s="8">
        <v>1837970</v>
      </c>
      <c r="J473" s="51">
        <f t="shared" si="35"/>
        <v>1.0624450307827618</v>
      </c>
      <c r="K473" s="51">
        <f t="shared" si="36"/>
        <v>0.88000957397097945</v>
      </c>
      <c r="L473" s="55">
        <f t="shared" si="37"/>
        <v>0.3</v>
      </c>
      <c r="M473" s="55">
        <f t="shared" si="38"/>
        <v>0.61600670177968553</v>
      </c>
      <c r="N473" s="52">
        <f t="shared" si="39"/>
        <v>0.91600670177968557</v>
      </c>
      <c r="O473" s="53"/>
      <c r="P473" s="53"/>
    </row>
    <row r="474" spans="1:16" x14ac:dyDescent="0.25">
      <c r="A474" s="159">
        <v>472</v>
      </c>
      <c r="B474" s="127" t="s">
        <v>116</v>
      </c>
      <c r="C474" s="127" t="s">
        <v>108</v>
      </c>
      <c r="D474" s="166" t="s">
        <v>905</v>
      </c>
      <c r="E474" s="221" t="s">
        <v>906</v>
      </c>
      <c r="F474" s="226">
        <v>1138</v>
      </c>
      <c r="G474" s="223">
        <v>1883393.35</v>
      </c>
      <c r="H474" s="8">
        <v>975</v>
      </c>
      <c r="I474" s="8">
        <v>1209020</v>
      </c>
      <c r="J474" s="51">
        <f t="shared" si="35"/>
        <v>0.85676625659050965</v>
      </c>
      <c r="K474" s="51">
        <f t="shared" si="36"/>
        <v>0.64193706535068729</v>
      </c>
      <c r="L474" s="55">
        <f t="shared" si="37"/>
        <v>0.2570298769771529</v>
      </c>
      <c r="M474" s="55">
        <f t="shared" si="38"/>
        <v>0.44935594574548104</v>
      </c>
      <c r="N474" s="52">
        <f t="shared" si="39"/>
        <v>0.70638582272263395</v>
      </c>
      <c r="O474" s="53"/>
      <c r="P474" s="53"/>
    </row>
    <row r="475" spans="1:16" x14ac:dyDescent="0.25">
      <c r="A475" s="159">
        <v>473</v>
      </c>
      <c r="B475" s="171" t="s">
        <v>123</v>
      </c>
      <c r="C475" s="171" t="s">
        <v>124</v>
      </c>
      <c r="D475" s="166" t="s">
        <v>930</v>
      </c>
      <c r="E475" s="171" t="s">
        <v>931</v>
      </c>
      <c r="F475" s="226">
        <v>541</v>
      </c>
      <c r="G475" s="223">
        <v>1315136.6000000001</v>
      </c>
      <c r="H475" s="8">
        <v>258</v>
      </c>
      <c r="I475" s="8">
        <v>491680</v>
      </c>
      <c r="J475" s="51">
        <f t="shared" si="35"/>
        <v>0.47689463955637706</v>
      </c>
      <c r="K475" s="51">
        <f t="shared" si="36"/>
        <v>0.3738623044936929</v>
      </c>
      <c r="L475" s="55">
        <f t="shared" si="37"/>
        <v>0.14306839186691311</v>
      </c>
      <c r="M475" s="55">
        <f t="shared" si="38"/>
        <v>0.26170361314558499</v>
      </c>
      <c r="N475" s="52">
        <f t="shared" si="39"/>
        <v>0.4047720050124981</v>
      </c>
      <c r="O475" s="53"/>
      <c r="P475" s="53"/>
    </row>
    <row r="476" spans="1:16" x14ac:dyDescent="0.25">
      <c r="A476" s="159">
        <v>474</v>
      </c>
      <c r="B476" s="171" t="s">
        <v>123</v>
      </c>
      <c r="C476" s="171" t="s">
        <v>124</v>
      </c>
      <c r="D476" s="166" t="s">
        <v>934</v>
      </c>
      <c r="E476" s="171" t="s">
        <v>935</v>
      </c>
      <c r="F476" s="226">
        <v>971</v>
      </c>
      <c r="G476" s="223">
        <v>2334820.4500000002</v>
      </c>
      <c r="H476" s="8">
        <v>380</v>
      </c>
      <c r="I476" s="8">
        <v>718495</v>
      </c>
      <c r="J476" s="51">
        <f t="shared" si="35"/>
        <v>0.39134912461380023</v>
      </c>
      <c r="K476" s="51">
        <f t="shared" si="36"/>
        <v>0.307730301060195</v>
      </c>
      <c r="L476" s="55">
        <f t="shared" si="37"/>
        <v>0.11740473738414006</v>
      </c>
      <c r="M476" s="55">
        <f t="shared" si="38"/>
        <v>0.21541121074213648</v>
      </c>
      <c r="N476" s="52">
        <f t="shared" si="39"/>
        <v>0.33281594812627657</v>
      </c>
      <c r="O476" s="53"/>
      <c r="P476" s="53"/>
    </row>
    <row r="477" spans="1:16" x14ac:dyDescent="0.25">
      <c r="A477" s="159">
        <v>475</v>
      </c>
      <c r="B477" s="171" t="s">
        <v>123</v>
      </c>
      <c r="C477" s="171" t="s">
        <v>124</v>
      </c>
      <c r="D477" s="166" t="s">
        <v>932</v>
      </c>
      <c r="E477" s="171" t="s">
        <v>1113</v>
      </c>
      <c r="F477" s="226">
        <v>1004</v>
      </c>
      <c r="G477" s="223">
        <v>2410465.65</v>
      </c>
      <c r="H477" s="8">
        <v>378</v>
      </c>
      <c r="I477" s="8">
        <v>732710</v>
      </c>
      <c r="J477" s="51">
        <f t="shared" si="35"/>
        <v>0.37649402390438247</v>
      </c>
      <c r="K477" s="51">
        <f t="shared" si="36"/>
        <v>0.30397031378563721</v>
      </c>
      <c r="L477" s="55">
        <f t="shared" si="37"/>
        <v>0.11294820717131474</v>
      </c>
      <c r="M477" s="55">
        <f t="shared" si="38"/>
        <v>0.21277921964994603</v>
      </c>
      <c r="N477" s="52">
        <f t="shared" si="39"/>
        <v>0.32572742682126077</v>
      </c>
      <c r="O477" s="53"/>
      <c r="P477" s="53"/>
    </row>
    <row r="478" spans="1:16" x14ac:dyDescent="0.25">
      <c r="A478" s="159">
        <v>476</v>
      </c>
      <c r="B478" s="171" t="s">
        <v>123</v>
      </c>
      <c r="C478" s="171" t="s">
        <v>124</v>
      </c>
      <c r="D478" s="166" t="s">
        <v>929</v>
      </c>
      <c r="E478" s="171" t="s">
        <v>1410</v>
      </c>
      <c r="F478" s="226">
        <v>892</v>
      </c>
      <c r="G478" s="223">
        <v>2148883.875</v>
      </c>
      <c r="H478" s="8">
        <v>266</v>
      </c>
      <c r="I478" s="8">
        <v>498005</v>
      </c>
      <c r="J478" s="51">
        <f t="shared" si="35"/>
        <v>0.2982062780269058</v>
      </c>
      <c r="K478" s="51">
        <f t="shared" si="36"/>
        <v>0.23175054073129009</v>
      </c>
      <c r="L478" s="55">
        <f t="shared" si="37"/>
        <v>8.9461883408071735E-2</v>
      </c>
      <c r="M478" s="55">
        <f t="shared" si="38"/>
        <v>0.16222537851190305</v>
      </c>
      <c r="N478" s="52">
        <f t="shared" si="39"/>
        <v>0.25168726191997481</v>
      </c>
      <c r="O478" s="53"/>
      <c r="P478" s="53"/>
    </row>
    <row r="479" spans="1:16" x14ac:dyDescent="0.25">
      <c r="A479" s="159">
        <v>477</v>
      </c>
      <c r="B479" s="171" t="s">
        <v>123</v>
      </c>
      <c r="C479" s="171" t="s">
        <v>124</v>
      </c>
      <c r="D479" s="166" t="s">
        <v>933</v>
      </c>
      <c r="E479" s="171" t="s">
        <v>499</v>
      </c>
      <c r="F479" s="226">
        <v>465</v>
      </c>
      <c r="G479" s="223">
        <v>1121525.0249999999</v>
      </c>
      <c r="H479" s="8">
        <v>383</v>
      </c>
      <c r="I479" s="8">
        <v>553380</v>
      </c>
      <c r="J479" s="51">
        <f t="shared" si="35"/>
        <v>0.82365591397849458</v>
      </c>
      <c r="K479" s="51">
        <f t="shared" si="36"/>
        <v>0.4934174339979619</v>
      </c>
      <c r="L479" s="55">
        <f t="shared" si="37"/>
        <v>0.24709677419354836</v>
      </c>
      <c r="M479" s="55">
        <f t="shared" si="38"/>
        <v>0.34539220379857333</v>
      </c>
      <c r="N479" s="52">
        <f t="shared" si="39"/>
        <v>0.59248897799212163</v>
      </c>
      <c r="O479" s="53"/>
      <c r="P479" s="53"/>
    </row>
    <row r="480" spans="1:16" x14ac:dyDescent="0.25">
      <c r="A480" s="159">
        <v>478</v>
      </c>
      <c r="B480" s="171" t="s">
        <v>127</v>
      </c>
      <c r="C480" s="171" t="s">
        <v>124</v>
      </c>
      <c r="D480" s="166" t="s">
        <v>925</v>
      </c>
      <c r="E480" s="171" t="s">
        <v>1411</v>
      </c>
      <c r="F480" s="226">
        <v>898</v>
      </c>
      <c r="G480" s="223">
        <v>1701409.9</v>
      </c>
      <c r="H480" s="8">
        <v>1002</v>
      </c>
      <c r="I480" s="8">
        <v>1454610</v>
      </c>
      <c r="J480" s="51">
        <f t="shared" si="35"/>
        <v>1.1158129175946547</v>
      </c>
      <c r="K480" s="51">
        <f t="shared" si="36"/>
        <v>0.85494389094597378</v>
      </c>
      <c r="L480" s="55">
        <f t="shared" si="37"/>
        <v>0.3</v>
      </c>
      <c r="M480" s="55">
        <f t="shared" si="38"/>
        <v>0.59846072366218162</v>
      </c>
      <c r="N480" s="52">
        <f t="shared" si="39"/>
        <v>0.89846072366218155</v>
      </c>
      <c r="O480" s="53"/>
      <c r="P480" s="53"/>
    </row>
    <row r="481" spans="1:16" x14ac:dyDescent="0.25">
      <c r="A481" s="159">
        <v>479</v>
      </c>
      <c r="B481" s="171" t="s">
        <v>127</v>
      </c>
      <c r="C481" s="171" t="s">
        <v>124</v>
      </c>
      <c r="D481" s="166" t="s">
        <v>922</v>
      </c>
      <c r="E481" s="171" t="s">
        <v>1412</v>
      </c>
      <c r="F481" s="226">
        <v>1096</v>
      </c>
      <c r="G481" s="223">
        <v>2076717.35</v>
      </c>
      <c r="H481" s="8">
        <v>879</v>
      </c>
      <c r="I481" s="8">
        <v>1654755</v>
      </c>
      <c r="J481" s="51">
        <f t="shared" si="35"/>
        <v>0.80200729927007297</v>
      </c>
      <c r="K481" s="51">
        <f t="shared" si="36"/>
        <v>0.79681281614948707</v>
      </c>
      <c r="L481" s="55">
        <f t="shared" si="37"/>
        <v>0.24060218978102188</v>
      </c>
      <c r="M481" s="55">
        <f t="shared" si="38"/>
        <v>0.55776897130464087</v>
      </c>
      <c r="N481" s="52">
        <f t="shared" si="39"/>
        <v>0.79837116108566275</v>
      </c>
      <c r="O481" s="53"/>
      <c r="P481" s="53"/>
    </row>
    <row r="482" spans="1:16" x14ac:dyDescent="0.25">
      <c r="A482" s="159">
        <v>480</v>
      </c>
      <c r="B482" s="171" t="s">
        <v>127</v>
      </c>
      <c r="C482" s="171" t="s">
        <v>124</v>
      </c>
      <c r="D482" s="166" t="s">
        <v>923</v>
      </c>
      <c r="E482" s="171" t="s">
        <v>1230</v>
      </c>
      <c r="F482" s="226">
        <v>961</v>
      </c>
      <c r="G482" s="223">
        <v>1794078.425</v>
      </c>
      <c r="H482" s="8">
        <v>938</v>
      </c>
      <c r="I482" s="8">
        <v>1487505</v>
      </c>
      <c r="J482" s="51">
        <f t="shared" si="35"/>
        <v>0.97606659729448486</v>
      </c>
      <c r="K482" s="51">
        <f t="shared" si="36"/>
        <v>0.82911927331158886</v>
      </c>
      <c r="L482" s="55">
        <f t="shared" si="37"/>
        <v>0.29281997918834546</v>
      </c>
      <c r="M482" s="55">
        <f t="shared" si="38"/>
        <v>0.58038349131811218</v>
      </c>
      <c r="N482" s="52">
        <f t="shared" si="39"/>
        <v>0.87320347050645764</v>
      </c>
      <c r="O482" s="53"/>
      <c r="P482" s="53"/>
    </row>
    <row r="483" spans="1:16" x14ac:dyDescent="0.25">
      <c r="A483" s="159">
        <v>481</v>
      </c>
      <c r="B483" s="171" t="s">
        <v>127</v>
      </c>
      <c r="C483" s="171" t="s">
        <v>124</v>
      </c>
      <c r="D483" s="166" t="s">
        <v>924</v>
      </c>
      <c r="E483" s="171" t="s">
        <v>1413</v>
      </c>
      <c r="F483" s="226">
        <v>1158</v>
      </c>
      <c r="G483" s="223">
        <v>2174754.9</v>
      </c>
      <c r="H483" s="8">
        <v>1056</v>
      </c>
      <c r="I483" s="8">
        <v>1900655</v>
      </c>
      <c r="J483" s="51">
        <f t="shared" si="35"/>
        <v>0.91191709844559588</v>
      </c>
      <c r="K483" s="51">
        <f t="shared" si="36"/>
        <v>0.87396285438878651</v>
      </c>
      <c r="L483" s="55">
        <f t="shared" si="37"/>
        <v>0.27357512953367874</v>
      </c>
      <c r="M483" s="55">
        <f t="shared" si="38"/>
        <v>0.61177399807215049</v>
      </c>
      <c r="N483" s="52">
        <f t="shared" si="39"/>
        <v>0.88534912760582918</v>
      </c>
      <c r="O483" s="53"/>
      <c r="P483" s="53"/>
    </row>
    <row r="484" spans="1:16" x14ac:dyDescent="0.25">
      <c r="A484" s="159">
        <v>482</v>
      </c>
      <c r="B484" s="171" t="s">
        <v>127</v>
      </c>
      <c r="C484" s="171" t="s">
        <v>124</v>
      </c>
      <c r="D484" s="166" t="s">
        <v>1159</v>
      </c>
      <c r="E484" s="171" t="s">
        <v>1414</v>
      </c>
      <c r="F484" s="226">
        <v>898</v>
      </c>
      <c r="G484" s="223">
        <v>1701409.9</v>
      </c>
      <c r="H484" s="8">
        <v>970</v>
      </c>
      <c r="I484" s="8">
        <v>1561270</v>
      </c>
      <c r="J484" s="51">
        <f t="shared" si="35"/>
        <v>1.0801781737193763</v>
      </c>
      <c r="K484" s="51">
        <f t="shared" si="36"/>
        <v>0.91763307595659349</v>
      </c>
      <c r="L484" s="55">
        <f t="shared" si="37"/>
        <v>0.3</v>
      </c>
      <c r="M484" s="55">
        <f t="shared" si="38"/>
        <v>0.64234315316961543</v>
      </c>
      <c r="N484" s="52">
        <f t="shared" si="39"/>
        <v>0.94234315316961537</v>
      </c>
      <c r="O484" s="53"/>
      <c r="P484" s="53"/>
    </row>
    <row r="485" spans="1:16" x14ac:dyDescent="0.25">
      <c r="A485" s="159">
        <v>483</v>
      </c>
      <c r="B485" s="171" t="s">
        <v>127</v>
      </c>
      <c r="C485" s="171" t="s">
        <v>124</v>
      </c>
      <c r="D485" s="166" t="s">
        <v>927</v>
      </c>
      <c r="E485" s="171" t="s">
        <v>806</v>
      </c>
      <c r="F485" s="226">
        <v>837</v>
      </c>
      <c r="G485" s="223">
        <v>1589281.375</v>
      </c>
      <c r="H485" s="8">
        <v>1050</v>
      </c>
      <c r="I485" s="8">
        <v>1528555</v>
      </c>
      <c r="J485" s="51">
        <f t="shared" si="35"/>
        <v>1.2544802867383513</v>
      </c>
      <c r="K485" s="51">
        <f t="shared" si="36"/>
        <v>0.96179004174134997</v>
      </c>
      <c r="L485" s="55">
        <f t="shared" si="37"/>
        <v>0.3</v>
      </c>
      <c r="M485" s="55">
        <f t="shared" si="38"/>
        <v>0.67325302921894492</v>
      </c>
      <c r="N485" s="52">
        <f t="shared" si="39"/>
        <v>0.97325302921894496</v>
      </c>
      <c r="O485" s="53"/>
      <c r="P485" s="53"/>
    </row>
    <row r="486" spans="1:16" x14ac:dyDescent="0.25">
      <c r="A486" s="159">
        <v>484</v>
      </c>
      <c r="B486" s="171" t="s">
        <v>127</v>
      </c>
      <c r="C486" s="171" t="s">
        <v>124</v>
      </c>
      <c r="D486" s="166" t="s">
        <v>928</v>
      </c>
      <c r="E486" s="171" t="s">
        <v>1229</v>
      </c>
      <c r="F486" s="226">
        <v>583</v>
      </c>
      <c r="G486" s="223">
        <v>1098488.5249999999</v>
      </c>
      <c r="H486" s="8">
        <v>268</v>
      </c>
      <c r="I486" s="8">
        <v>494930</v>
      </c>
      <c r="J486" s="51">
        <f t="shared" si="35"/>
        <v>0.45969125214408235</v>
      </c>
      <c r="K486" s="51">
        <f t="shared" si="36"/>
        <v>0.45055545755473414</v>
      </c>
      <c r="L486" s="55">
        <f t="shared" si="37"/>
        <v>0.13790737564322469</v>
      </c>
      <c r="M486" s="55">
        <f t="shared" si="38"/>
        <v>0.31538882028831389</v>
      </c>
      <c r="N486" s="52">
        <f t="shared" si="39"/>
        <v>0.45329619593153858</v>
      </c>
      <c r="O486" s="53"/>
      <c r="P486" s="53"/>
    </row>
    <row r="487" spans="1:16" x14ac:dyDescent="0.25">
      <c r="A487" s="159">
        <v>485</v>
      </c>
      <c r="B487" s="171" t="s">
        <v>141</v>
      </c>
      <c r="C487" s="171" t="s">
        <v>124</v>
      </c>
      <c r="D487" s="166" t="s">
        <v>268</v>
      </c>
      <c r="E487" s="171" t="s">
        <v>1415</v>
      </c>
      <c r="F487" s="226">
        <v>712</v>
      </c>
      <c r="G487" s="223">
        <v>1296559.675</v>
      </c>
      <c r="H487" s="8">
        <v>772</v>
      </c>
      <c r="I487" s="8">
        <v>1230000</v>
      </c>
      <c r="J487" s="51">
        <f t="shared" si="35"/>
        <v>1.0842696629213484</v>
      </c>
      <c r="K487" s="51">
        <f t="shared" si="36"/>
        <v>0.94866439525816659</v>
      </c>
      <c r="L487" s="55">
        <f t="shared" si="37"/>
        <v>0.3</v>
      </c>
      <c r="M487" s="55">
        <f t="shared" si="38"/>
        <v>0.66406507668071657</v>
      </c>
      <c r="N487" s="52">
        <f t="shared" si="39"/>
        <v>0.96406507668071661</v>
      </c>
      <c r="O487" s="53"/>
      <c r="P487" s="53"/>
    </row>
    <row r="488" spans="1:16" x14ac:dyDescent="0.25">
      <c r="A488" s="159">
        <v>486</v>
      </c>
      <c r="B488" s="171" t="s">
        <v>141</v>
      </c>
      <c r="C488" s="171" t="s">
        <v>124</v>
      </c>
      <c r="D488" s="166" t="s">
        <v>270</v>
      </c>
      <c r="E488" s="171" t="s">
        <v>1416</v>
      </c>
      <c r="F488" s="226">
        <v>567</v>
      </c>
      <c r="G488" s="223">
        <v>1027441.45</v>
      </c>
      <c r="H488" s="8">
        <v>579</v>
      </c>
      <c r="I488" s="8">
        <v>959035</v>
      </c>
      <c r="J488" s="51">
        <f t="shared" si="35"/>
        <v>1.0211640211640212</v>
      </c>
      <c r="K488" s="51">
        <f t="shared" si="36"/>
        <v>0.93342058566938291</v>
      </c>
      <c r="L488" s="55">
        <f t="shared" si="37"/>
        <v>0.3</v>
      </c>
      <c r="M488" s="55">
        <f t="shared" si="38"/>
        <v>0.65339440996856801</v>
      </c>
      <c r="N488" s="52">
        <f t="shared" si="39"/>
        <v>0.95339440996856806</v>
      </c>
      <c r="O488" s="53"/>
      <c r="P488" s="53"/>
    </row>
    <row r="489" spans="1:16" x14ac:dyDescent="0.25">
      <c r="A489" s="159">
        <v>487</v>
      </c>
      <c r="B489" s="171" t="s">
        <v>141</v>
      </c>
      <c r="C489" s="171" t="s">
        <v>124</v>
      </c>
      <c r="D489" s="166" t="s">
        <v>269</v>
      </c>
      <c r="E489" s="171" t="s">
        <v>1417</v>
      </c>
      <c r="F489" s="226">
        <v>621</v>
      </c>
      <c r="G489" s="223">
        <v>1120549.9750000001</v>
      </c>
      <c r="H489" s="8">
        <v>593</v>
      </c>
      <c r="I489" s="8">
        <v>1081160</v>
      </c>
      <c r="J489" s="51">
        <f t="shared" si="35"/>
        <v>0.95491143317230276</v>
      </c>
      <c r="K489" s="51">
        <f t="shared" si="36"/>
        <v>0.96484764099878717</v>
      </c>
      <c r="L489" s="55">
        <f t="shared" si="37"/>
        <v>0.28647342995169084</v>
      </c>
      <c r="M489" s="55">
        <f t="shared" si="38"/>
        <v>0.67539334869915102</v>
      </c>
      <c r="N489" s="52">
        <f t="shared" si="39"/>
        <v>0.96186677865084191</v>
      </c>
      <c r="O489" s="53"/>
      <c r="P489" s="53"/>
    </row>
    <row r="490" spans="1:16" x14ac:dyDescent="0.25">
      <c r="A490" s="159">
        <v>488</v>
      </c>
      <c r="B490" s="171" t="s">
        <v>141</v>
      </c>
      <c r="C490" s="171" t="s">
        <v>124</v>
      </c>
      <c r="D490" s="166" t="s">
        <v>267</v>
      </c>
      <c r="E490" s="171" t="s">
        <v>1418</v>
      </c>
      <c r="F490" s="226">
        <v>1065</v>
      </c>
      <c r="G490" s="223">
        <v>1926384.375</v>
      </c>
      <c r="H490" s="8">
        <v>1235</v>
      </c>
      <c r="I490" s="8">
        <v>2039390</v>
      </c>
      <c r="J490" s="51">
        <f t="shared" si="35"/>
        <v>1.15962441314554</v>
      </c>
      <c r="K490" s="51">
        <f t="shared" si="36"/>
        <v>1.0586620336349022</v>
      </c>
      <c r="L490" s="55">
        <f t="shared" si="37"/>
        <v>0.3</v>
      </c>
      <c r="M490" s="55">
        <f t="shared" si="38"/>
        <v>0.7</v>
      </c>
      <c r="N490" s="52">
        <f t="shared" si="39"/>
        <v>1</v>
      </c>
      <c r="O490" s="53"/>
      <c r="P490" s="53"/>
    </row>
    <row r="491" spans="1:16" x14ac:dyDescent="0.25">
      <c r="A491" s="159">
        <v>489</v>
      </c>
      <c r="B491" s="171" t="s">
        <v>952</v>
      </c>
      <c r="C491" s="171" t="s">
        <v>124</v>
      </c>
      <c r="D491" s="166" t="s">
        <v>957</v>
      </c>
      <c r="E491" s="171" t="s">
        <v>1451</v>
      </c>
      <c r="F491" s="226">
        <v>435</v>
      </c>
      <c r="G491" s="223">
        <v>867745.375</v>
      </c>
      <c r="H491" s="8">
        <v>562</v>
      </c>
      <c r="I491" s="8">
        <v>765230</v>
      </c>
      <c r="J491" s="51">
        <f t="shared" si="35"/>
        <v>1.2919540229885058</v>
      </c>
      <c r="K491" s="51">
        <f t="shared" si="36"/>
        <v>0.88186007329627081</v>
      </c>
      <c r="L491" s="55">
        <f t="shared" si="37"/>
        <v>0.3</v>
      </c>
      <c r="M491" s="55">
        <f t="shared" si="38"/>
        <v>0.61730205130738958</v>
      </c>
      <c r="N491" s="52">
        <f t="shared" si="39"/>
        <v>0.91730205130738951</v>
      </c>
      <c r="O491" s="53"/>
      <c r="P491" s="53"/>
    </row>
    <row r="492" spans="1:16" x14ac:dyDescent="0.25">
      <c r="A492" s="159">
        <v>490</v>
      </c>
      <c r="B492" s="171" t="s">
        <v>952</v>
      </c>
      <c r="C492" s="171" t="s">
        <v>124</v>
      </c>
      <c r="D492" s="166" t="s">
        <v>955</v>
      </c>
      <c r="E492" s="171" t="s">
        <v>1419</v>
      </c>
      <c r="F492" s="226">
        <v>816</v>
      </c>
      <c r="G492" s="223">
        <v>1592634.375</v>
      </c>
      <c r="H492" s="8">
        <v>768</v>
      </c>
      <c r="I492" s="8">
        <v>1280730</v>
      </c>
      <c r="J492" s="51">
        <f t="shared" si="35"/>
        <v>0.94117647058823528</v>
      </c>
      <c r="K492" s="51">
        <f t="shared" si="36"/>
        <v>0.80415820486104983</v>
      </c>
      <c r="L492" s="55">
        <f t="shared" si="37"/>
        <v>0.28235294117647058</v>
      </c>
      <c r="M492" s="55">
        <f t="shared" si="38"/>
        <v>0.56291074340273484</v>
      </c>
      <c r="N492" s="52">
        <f t="shared" si="39"/>
        <v>0.84526368457920542</v>
      </c>
      <c r="O492" s="53"/>
      <c r="P492" s="53"/>
    </row>
    <row r="493" spans="1:16" x14ac:dyDescent="0.25">
      <c r="A493" s="159">
        <v>491</v>
      </c>
      <c r="B493" s="171" t="s">
        <v>952</v>
      </c>
      <c r="C493" s="171" t="s">
        <v>124</v>
      </c>
      <c r="D493" s="166" t="s">
        <v>953</v>
      </c>
      <c r="E493" s="171" t="s">
        <v>954</v>
      </c>
      <c r="F493" s="226">
        <v>1669</v>
      </c>
      <c r="G493" s="223">
        <v>3418231.875</v>
      </c>
      <c r="H493" s="8">
        <v>1633</v>
      </c>
      <c r="I493" s="8">
        <v>3046975</v>
      </c>
      <c r="J493" s="51">
        <f t="shared" si="35"/>
        <v>0.97843019772318751</v>
      </c>
      <c r="K493" s="51">
        <f t="shared" si="36"/>
        <v>0.89138920688345635</v>
      </c>
      <c r="L493" s="55">
        <f t="shared" si="37"/>
        <v>0.29352905931695622</v>
      </c>
      <c r="M493" s="55">
        <f t="shared" si="38"/>
        <v>0.6239724448184194</v>
      </c>
      <c r="N493" s="52">
        <f t="shared" si="39"/>
        <v>0.91750150413537557</v>
      </c>
      <c r="O493" s="53"/>
      <c r="P493" s="53"/>
    </row>
    <row r="494" spans="1:16" x14ac:dyDescent="0.25">
      <c r="A494" s="159">
        <v>492</v>
      </c>
      <c r="B494" s="171" t="s">
        <v>952</v>
      </c>
      <c r="C494" s="171" t="s">
        <v>124</v>
      </c>
      <c r="D494" s="166" t="s">
        <v>959</v>
      </c>
      <c r="E494" s="171" t="s">
        <v>960</v>
      </c>
      <c r="F494" s="226">
        <v>1316</v>
      </c>
      <c r="G494" s="223">
        <v>3446279.65</v>
      </c>
      <c r="H494" s="8">
        <v>1304</v>
      </c>
      <c r="I494" s="8">
        <v>2977890</v>
      </c>
      <c r="J494" s="51">
        <f t="shared" si="35"/>
        <v>0.99088145896656532</v>
      </c>
      <c r="K494" s="51">
        <f t="shared" si="36"/>
        <v>0.86408832202575325</v>
      </c>
      <c r="L494" s="55">
        <f t="shared" si="37"/>
        <v>0.29726443768996957</v>
      </c>
      <c r="M494" s="55">
        <f t="shared" si="38"/>
        <v>0.60486182541802724</v>
      </c>
      <c r="N494" s="52">
        <f t="shared" si="39"/>
        <v>0.90212626310799682</v>
      </c>
      <c r="O494" s="53"/>
      <c r="P494" s="53"/>
    </row>
    <row r="495" spans="1:16" x14ac:dyDescent="0.25">
      <c r="A495" s="159">
        <v>493</v>
      </c>
      <c r="B495" s="171" t="s">
        <v>952</v>
      </c>
      <c r="C495" s="171" t="s">
        <v>124</v>
      </c>
      <c r="D495" s="166" t="s">
        <v>962</v>
      </c>
      <c r="E495" s="171" t="s">
        <v>1420</v>
      </c>
      <c r="F495" s="226">
        <v>662</v>
      </c>
      <c r="G495" s="223">
        <v>1191384.4750000001</v>
      </c>
      <c r="H495" s="8">
        <v>608</v>
      </c>
      <c r="I495" s="8">
        <v>960565</v>
      </c>
      <c r="J495" s="51">
        <f t="shared" si="35"/>
        <v>0.91842900302114805</v>
      </c>
      <c r="K495" s="51">
        <f t="shared" si="36"/>
        <v>0.80625945709087732</v>
      </c>
      <c r="L495" s="55">
        <f t="shared" si="37"/>
        <v>0.2755287009063444</v>
      </c>
      <c r="M495" s="55">
        <f t="shared" si="38"/>
        <v>0.56438161996361413</v>
      </c>
      <c r="N495" s="52">
        <f t="shared" si="39"/>
        <v>0.83991032086995854</v>
      </c>
      <c r="O495" s="53"/>
      <c r="P495" s="53"/>
    </row>
    <row r="496" spans="1:16" x14ac:dyDescent="0.25">
      <c r="A496" s="159">
        <v>494</v>
      </c>
      <c r="B496" s="171" t="s">
        <v>952</v>
      </c>
      <c r="C496" s="171" t="s">
        <v>124</v>
      </c>
      <c r="D496" s="166" t="s">
        <v>961</v>
      </c>
      <c r="E496" s="171" t="s">
        <v>1421</v>
      </c>
      <c r="F496" s="226">
        <v>358</v>
      </c>
      <c r="G496" s="223">
        <v>402305.375</v>
      </c>
      <c r="H496" s="8">
        <v>329</v>
      </c>
      <c r="I496" s="8">
        <v>335395</v>
      </c>
      <c r="J496" s="51">
        <f t="shared" si="35"/>
        <v>0.91899441340782118</v>
      </c>
      <c r="K496" s="51">
        <f t="shared" si="36"/>
        <v>0.83368262231147172</v>
      </c>
      <c r="L496" s="55">
        <f t="shared" si="37"/>
        <v>0.27569832402234634</v>
      </c>
      <c r="M496" s="55">
        <f t="shared" si="38"/>
        <v>0.58357783561803012</v>
      </c>
      <c r="N496" s="52">
        <f t="shared" si="39"/>
        <v>0.8592761596403764</v>
      </c>
      <c r="O496" s="53"/>
      <c r="P496" s="53"/>
    </row>
    <row r="497" spans="1:16" x14ac:dyDescent="0.25">
      <c r="A497" s="159">
        <v>495</v>
      </c>
      <c r="B497" s="171" t="s">
        <v>129</v>
      </c>
      <c r="C497" s="171" t="s">
        <v>124</v>
      </c>
      <c r="D497" s="166" t="s">
        <v>963</v>
      </c>
      <c r="E497" s="171" t="s">
        <v>1452</v>
      </c>
      <c r="F497" s="226">
        <v>748</v>
      </c>
      <c r="G497" s="223">
        <v>1431385.7749999999</v>
      </c>
      <c r="H497" s="8">
        <v>732</v>
      </c>
      <c r="I497" s="8">
        <v>1307675</v>
      </c>
      <c r="J497" s="51">
        <f t="shared" si="35"/>
        <v>0.97860962566844922</v>
      </c>
      <c r="K497" s="51">
        <f t="shared" si="36"/>
        <v>0.91357272290902858</v>
      </c>
      <c r="L497" s="55">
        <f t="shared" si="37"/>
        <v>0.29358288770053476</v>
      </c>
      <c r="M497" s="55">
        <f t="shared" si="38"/>
        <v>0.63950090603631993</v>
      </c>
      <c r="N497" s="52">
        <f t="shared" si="39"/>
        <v>0.93308379373685468</v>
      </c>
      <c r="O497" s="53"/>
      <c r="P497" s="53"/>
    </row>
    <row r="498" spans="1:16" x14ac:dyDescent="0.25">
      <c r="A498" s="159">
        <v>496</v>
      </c>
      <c r="B498" s="171" t="s">
        <v>129</v>
      </c>
      <c r="C498" s="171" t="s">
        <v>124</v>
      </c>
      <c r="D498" s="166" t="s">
        <v>968</v>
      </c>
      <c r="E498" s="171" t="s">
        <v>969</v>
      </c>
      <c r="F498" s="226">
        <v>660</v>
      </c>
      <c r="G498" s="223">
        <v>1259131.075</v>
      </c>
      <c r="H498" s="8">
        <v>669</v>
      </c>
      <c r="I498" s="8">
        <v>1077815</v>
      </c>
      <c r="J498" s="51">
        <f t="shared" si="35"/>
        <v>1.0136363636363637</v>
      </c>
      <c r="K498" s="51">
        <f t="shared" si="36"/>
        <v>0.8559990468029709</v>
      </c>
      <c r="L498" s="55">
        <f t="shared" si="37"/>
        <v>0.3</v>
      </c>
      <c r="M498" s="55">
        <f t="shared" si="38"/>
        <v>0.5991993327620796</v>
      </c>
      <c r="N498" s="52">
        <f t="shared" si="39"/>
        <v>0.89919933276207953</v>
      </c>
      <c r="O498" s="53"/>
      <c r="P498" s="53"/>
    </row>
    <row r="499" spans="1:16" x14ac:dyDescent="0.25">
      <c r="A499" s="159">
        <v>497</v>
      </c>
      <c r="B499" s="171" t="s">
        <v>129</v>
      </c>
      <c r="C499" s="171" t="s">
        <v>124</v>
      </c>
      <c r="D499" s="166" t="s">
        <v>966</v>
      </c>
      <c r="E499" s="171" t="s">
        <v>958</v>
      </c>
      <c r="F499" s="226">
        <v>671</v>
      </c>
      <c r="G499" s="223">
        <v>1323331.075</v>
      </c>
      <c r="H499" s="8">
        <v>728</v>
      </c>
      <c r="I499" s="8">
        <v>1298935</v>
      </c>
      <c r="J499" s="51">
        <f t="shared" si="35"/>
        <v>1.0849478390461997</v>
      </c>
      <c r="K499" s="51">
        <f t="shared" si="36"/>
        <v>0.98156464738047511</v>
      </c>
      <c r="L499" s="55">
        <f t="shared" si="37"/>
        <v>0.3</v>
      </c>
      <c r="M499" s="55">
        <f t="shared" si="38"/>
        <v>0.68709525316633258</v>
      </c>
      <c r="N499" s="52">
        <f t="shared" si="39"/>
        <v>0.98709525316633262</v>
      </c>
      <c r="O499" s="53"/>
      <c r="P499" s="53"/>
    </row>
    <row r="500" spans="1:16" x14ac:dyDescent="0.25">
      <c r="A500" s="159">
        <v>498</v>
      </c>
      <c r="B500" s="171" t="s">
        <v>129</v>
      </c>
      <c r="C500" s="171" t="s">
        <v>124</v>
      </c>
      <c r="D500" s="166" t="s">
        <v>964</v>
      </c>
      <c r="E500" s="171" t="s">
        <v>965</v>
      </c>
      <c r="F500" s="226">
        <v>798</v>
      </c>
      <c r="G500" s="223">
        <v>1479657.15</v>
      </c>
      <c r="H500" s="8">
        <v>750</v>
      </c>
      <c r="I500" s="8">
        <v>1290990</v>
      </c>
      <c r="J500" s="51">
        <f t="shared" si="35"/>
        <v>0.93984962406015038</v>
      </c>
      <c r="K500" s="51">
        <f t="shared" si="36"/>
        <v>0.87249265818098476</v>
      </c>
      <c r="L500" s="55">
        <f t="shared" si="37"/>
        <v>0.28195488721804512</v>
      </c>
      <c r="M500" s="55">
        <f t="shared" si="38"/>
        <v>0.61074486072668932</v>
      </c>
      <c r="N500" s="52">
        <f t="shared" si="39"/>
        <v>0.8926997479447345</v>
      </c>
      <c r="O500" s="53"/>
      <c r="P500" s="53"/>
    </row>
    <row r="501" spans="1:16" x14ac:dyDescent="0.25">
      <c r="A501" s="159">
        <v>499</v>
      </c>
      <c r="B501" s="171" t="s">
        <v>77</v>
      </c>
      <c r="C501" s="171" t="s">
        <v>124</v>
      </c>
      <c r="D501" s="166" t="s">
        <v>684</v>
      </c>
      <c r="E501" s="171" t="s">
        <v>1422</v>
      </c>
      <c r="F501" s="226">
        <v>1527</v>
      </c>
      <c r="G501" s="223">
        <v>2417119.0499999998</v>
      </c>
      <c r="H501" s="8">
        <v>1696</v>
      </c>
      <c r="I501" s="8">
        <v>2621840</v>
      </c>
      <c r="J501" s="51">
        <f t="shared" si="35"/>
        <v>1.1106745252128356</v>
      </c>
      <c r="K501" s="51">
        <f t="shared" si="36"/>
        <v>1.0846962626851169</v>
      </c>
      <c r="L501" s="55">
        <f t="shared" si="37"/>
        <v>0.3</v>
      </c>
      <c r="M501" s="55">
        <f t="shared" si="38"/>
        <v>0.7</v>
      </c>
      <c r="N501" s="52">
        <f t="shared" si="39"/>
        <v>1</v>
      </c>
      <c r="O501" s="53"/>
      <c r="P501" s="53"/>
    </row>
    <row r="502" spans="1:16" x14ac:dyDescent="0.25">
      <c r="A502" s="159">
        <v>500</v>
      </c>
      <c r="B502" s="171" t="s">
        <v>77</v>
      </c>
      <c r="C502" s="171" t="s">
        <v>124</v>
      </c>
      <c r="D502" s="166" t="s">
        <v>686</v>
      </c>
      <c r="E502" s="171" t="s">
        <v>687</v>
      </c>
      <c r="F502" s="226">
        <v>549</v>
      </c>
      <c r="G502" s="223">
        <v>867883.375</v>
      </c>
      <c r="H502" s="8">
        <v>597</v>
      </c>
      <c r="I502" s="8">
        <v>817930</v>
      </c>
      <c r="J502" s="51">
        <f t="shared" si="35"/>
        <v>1.0874316939890711</v>
      </c>
      <c r="K502" s="51">
        <f t="shared" si="36"/>
        <v>0.94244229531416013</v>
      </c>
      <c r="L502" s="55">
        <f t="shared" si="37"/>
        <v>0.3</v>
      </c>
      <c r="M502" s="55">
        <f t="shared" si="38"/>
        <v>0.65970960671991208</v>
      </c>
      <c r="N502" s="52">
        <f t="shared" si="39"/>
        <v>0.95970960671991201</v>
      </c>
      <c r="O502" s="53"/>
      <c r="P502" s="53"/>
    </row>
    <row r="503" spans="1:16" x14ac:dyDescent="0.25">
      <c r="A503" s="159">
        <v>501</v>
      </c>
      <c r="B503" s="171" t="s">
        <v>130</v>
      </c>
      <c r="C503" s="171" t="s">
        <v>124</v>
      </c>
      <c r="D503" s="166" t="s">
        <v>918</v>
      </c>
      <c r="E503" s="171" t="s">
        <v>787</v>
      </c>
      <c r="F503" s="226">
        <v>1024</v>
      </c>
      <c r="G503" s="223">
        <v>1631670.875</v>
      </c>
      <c r="H503" s="8">
        <v>964</v>
      </c>
      <c r="I503" s="8">
        <v>1508465</v>
      </c>
      <c r="J503" s="51">
        <f t="shared" si="35"/>
        <v>0.94140625</v>
      </c>
      <c r="K503" s="51">
        <f t="shared" si="36"/>
        <v>0.9244909761596376</v>
      </c>
      <c r="L503" s="55">
        <f t="shared" si="37"/>
        <v>0.28242187499999999</v>
      </c>
      <c r="M503" s="55">
        <f t="shared" si="38"/>
        <v>0.64714368331174632</v>
      </c>
      <c r="N503" s="52">
        <f t="shared" si="39"/>
        <v>0.92956555831174636</v>
      </c>
      <c r="O503" s="53"/>
      <c r="P503" s="53"/>
    </row>
    <row r="504" spans="1:16" x14ac:dyDescent="0.25">
      <c r="A504" s="159">
        <v>502</v>
      </c>
      <c r="B504" s="171" t="s">
        <v>130</v>
      </c>
      <c r="C504" s="171" t="s">
        <v>124</v>
      </c>
      <c r="D504" s="166" t="s">
        <v>920</v>
      </c>
      <c r="E504" s="171" t="s">
        <v>1114</v>
      </c>
      <c r="F504" s="226">
        <v>842</v>
      </c>
      <c r="G504" s="223">
        <v>1354017.5249999999</v>
      </c>
      <c r="H504" s="8">
        <v>522</v>
      </c>
      <c r="I504" s="8">
        <v>727030</v>
      </c>
      <c r="J504" s="51">
        <f t="shared" si="35"/>
        <v>0.61995249406175768</v>
      </c>
      <c r="K504" s="51">
        <f t="shared" si="36"/>
        <v>0.53694282871264909</v>
      </c>
      <c r="L504" s="55">
        <f t="shared" si="37"/>
        <v>0.18598574821852729</v>
      </c>
      <c r="M504" s="55">
        <f t="shared" si="38"/>
        <v>0.37585998009885435</v>
      </c>
      <c r="N504" s="52">
        <f t="shared" si="39"/>
        <v>0.56184572831738167</v>
      </c>
      <c r="O504" s="53"/>
      <c r="P504" s="53"/>
    </row>
    <row r="505" spans="1:16" x14ac:dyDescent="0.25">
      <c r="A505" s="159">
        <v>503</v>
      </c>
      <c r="B505" s="171" t="s">
        <v>130</v>
      </c>
      <c r="C505" s="171" t="s">
        <v>124</v>
      </c>
      <c r="D505" s="166" t="s">
        <v>917</v>
      </c>
      <c r="E505" s="171" t="s">
        <v>1256</v>
      </c>
      <c r="F505" s="226">
        <v>1399</v>
      </c>
      <c r="G505" s="223">
        <v>2236762.7749999999</v>
      </c>
      <c r="H505" s="8">
        <v>1247</v>
      </c>
      <c r="I505" s="8">
        <v>1817050</v>
      </c>
      <c r="J505" s="51">
        <f t="shared" si="35"/>
        <v>0.89135096497498212</v>
      </c>
      <c r="K505" s="51">
        <f t="shared" si="36"/>
        <v>0.81235704577567469</v>
      </c>
      <c r="L505" s="55">
        <f t="shared" si="37"/>
        <v>0.26740528949249465</v>
      </c>
      <c r="M505" s="55">
        <f t="shared" si="38"/>
        <v>0.56864993204297221</v>
      </c>
      <c r="N505" s="52">
        <f t="shared" si="39"/>
        <v>0.83605522153546685</v>
      </c>
      <c r="O505" s="53"/>
      <c r="P505" s="53"/>
    </row>
    <row r="506" spans="1:16" x14ac:dyDescent="0.25">
      <c r="A506" s="159">
        <v>504</v>
      </c>
      <c r="B506" s="171" t="s">
        <v>130</v>
      </c>
      <c r="C506" s="171" t="s">
        <v>124</v>
      </c>
      <c r="D506" s="166" t="s">
        <v>919</v>
      </c>
      <c r="E506" s="171" t="s">
        <v>1453</v>
      </c>
      <c r="F506" s="226">
        <v>931</v>
      </c>
      <c r="G506" s="223">
        <v>1483552.15</v>
      </c>
      <c r="H506" s="8">
        <v>901</v>
      </c>
      <c r="I506" s="8">
        <v>1326290</v>
      </c>
      <c r="J506" s="51">
        <f t="shared" si="35"/>
        <v>0.96777658431793767</v>
      </c>
      <c r="K506" s="51">
        <f t="shared" si="36"/>
        <v>0.89399621037925769</v>
      </c>
      <c r="L506" s="55">
        <f t="shared" si="37"/>
        <v>0.29033297529538127</v>
      </c>
      <c r="M506" s="55">
        <f t="shared" si="38"/>
        <v>0.62579734726548031</v>
      </c>
      <c r="N506" s="52">
        <f t="shared" si="39"/>
        <v>0.91613032256086158</v>
      </c>
      <c r="O506" s="53"/>
      <c r="P506" s="53"/>
    </row>
    <row r="507" spans="1:16" x14ac:dyDescent="0.25">
      <c r="A507" s="159">
        <v>505</v>
      </c>
      <c r="B507" s="171" t="s">
        <v>130</v>
      </c>
      <c r="C507" s="171" t="s">
        <v>124</v>
      </c>
      <c r="D507" s="166" t="s">
        <v>921</v>
      </c>
      <c r="E507" s="171" t="s">
        <v>1258</v>
      </c>
      <c r="F507" s="226">
        <v>465</v>
      </c>
      <c r="G507" s="223">
        <v>744117.5</v>
      </c>
      <c r="H507" s="8">
        <v>364</v>
      </c>
      <c r="I507" s="8">
        <v>593125</v>
      </c>
      <c r="J507" s="51">
        <f t="shared" si="35"/>
        <v>0.78279569892473122</v>
      </c>
      <c r="K507" s="51">
        <f t="shared" si="36"/>
        <v>0.79708513776386125</v>
      </c>
      <c r="L507" s="55">
        <f t="shared" si="37"/>
        <v>0.23483870967741935</v>
      </c>
      <c r="M507" s="55">
        <f t="shared" si="38"/>
        <v>0.55795959643470283</v>
      </c>
      <c r="N507" s="52">
        <f t="shared" si="39"/>
        <v>0.79279830611212221</v>
      </c>
      <c r="O507" s="53"/>
      <c r="P507" s="53"/>
    </row>
    <row r="508" spans="1:16" x14ac:dyDescent="0.25">
      <c r="A508" s="159">
        <v>506</v>
      </c>
      <c r="B508" s="171" t="s">
        <v>126</v>
      </c>
      <c r="C508" s="171" t="s">
        <v>124</v>
      </c>
      <c r="D508" s="166" t="s">
        <v>916</v>
      </c>
      <c r="E508" s="171" t="s">
        <v>842</v>
      </c>
      <c r="F508" s="226">
        <v>1360</v>
      </c>
      <c r="G508" s="223">
        <v>2615300.7250000001</v>
      </c>
      <c r="H508" s="8">
        <v>1197</v>
      </c>
      <c r="I508" s="8">
        <v>2168485</v>
      </c>
      <c r="J508" s="51">
        <f t="shared" si="35"/>
        <v>0.88014705882352939</v>
      </c>
      <c r="K508" s="51">
        <f t="shared" si="36"/>
        <v>0.8291532133460483</v>
      </c>
      <c r="L508" s="55">
        <f t="shared" si="37"/>
        <v>0.26404411764705882</v>
      </c>
      <c r="M508" s="55">
        <f t="shared" si="38"/>
        <v>0.58040724934223376</v>
      </c>
      <c r="N508" s="52">
        <f t="shared" si="39"/>
        <v>0.84445136698929257</v>
      </c>
      <c r="O508" s="53"/>
      <c r="P508" s="53"/>
    </row>
    <row r="509" spans="1:16" x14ac:dyDescent="0.25">
      <c r="A509" s="159">
        <v>507</v>
      </c>
      <c r="B509" s="171" t="s">
        <v>126</v>
      </c>
      <c r="C509" s="171" t="s">
        <v>124</v>
      </c>
      <c r="D509" s="166" t="s">
        <v>914</v>
      </c>
      <c r="E509" s="171" t="s">
        <v>915</v>
      </c>
      <c r="F509" s="226">
        <v>676</v>
      </c>
      <c r="G509" s="223">
        <v>1298585.8500000001</v>
      </c>
      <c r="H509" s="8">
        <v>559</v>
      </c>
      <c r="I509" s="8">
        <v>857050</v>
      </c>
      <c r="J509" s="51">
        <f t="shared" si="35"/>
        <v>0.82692307692307687</v>
      </c>
      <c r="K509" s="51">
        <f t="shared" si="36"/>
        <v>0.65998716988946082</v>
      </c>
      <c r="L509" s="55">
        <f t="shared" si="37"/>
        <v>0.24807692307692306</v>
      </c>
      <c r="M509" s="55">
        <f t="shared" si="38"/>
        <v>0.46199101892262256</v>
      </c>
      <c r="N509" s="52">
        <f t="shared" si="39"/>
        <v>0.71006794199954559</v>
      </c>
      <c r="O509" s="53"/>
      <c r="P509" s="53"/>
    </row>
    <row r="510" spans="1:16" x14ac:dyDescent="0.25">
      <c r="A510" s="159">
        <v>508</v>
      </c>
      <c r="B510" s="171" t="s">
        <v>136</v>
      </c>
      <c r="C510" s="171" t="s">
        <v>124</v>
      </c>
      <c r="D510" s="166" t="s">
        <v>979</v>
      </c>
      <c r="E510" s="171" t="s">
        <v>980</v>
      </c>
      <c r="F510" s="226">
        <v>1805</v>
      </c>
      <c r="G510" s="223">
        <v>3243955.05</v>
      </c>
      <c r="H510" s="8">
        <v>1640</v>
      </c>
      <c r="I510" s="8">
        <v>2822350</v>
      </c>
      <c r="J510" s="51">
        <f t="shared" si="35"/>
        <v>0.90858725761772852</v>
      </c>
      <c r="K510" s="51">
        <f t="shared" si="36"/>
        <v>0.87003363378909959</v>
      </c>
      <c r="L510" s="55">
        <f t="shared" si="37"/>
        <v>0.27257617728531852</v>
      </c>
      <c r="M510" s="55">
        <f t="shared" si="38"/>
        <v>0.60902354365236966</v>
      </c>
      <c r="N510" s="52">
        <f t="shared" si="39"/>
        <v>0.88159972093768824</v>
      </c>
      <c r="O510" s="53"/>
      <c r="P510" s="53"/>
    </row>
    <row r="511" spans="1:16" x14ac:dyDescent="0.25">
      <c r="A511" s="159">
        <v>509</v>
      </c>
      <c r="B511" s="171" t="s">
        <v>136</v>
      </c>
      <c r="C511" s="171" t="s">
        <v>124</v>
      </c>
      <c r="D511" s="166" t="s">
        <v>985</v>
      </c>
      <c r="E511" s="171" t="s">
        <v>986</v>
      </c>
      <c r="F511" s="226">
        <v>710</v>
      </c>
      <c r="G511" s="223">
        <v>1196429.1000000001</v>
      </c>
      <c r="H511" s="8">
        <v>712</v>
      </c>
      <c r="I511" s="8">
        <v>964790</v>
      </c>
      <c r="J511" s="51">
        <f t="shared" si="35"/>
        <v>1.0028169014084507</v>
      </c>
      <c r="K511" s="51">
        <f t="shared" si="36"/>
        <v>0.80639128553459616</v>
      </c>
      <c r="L511" s="55">
        <f t="shared" si="37"/>
        <v>0.3</v>
      </c>
      <c r="M511" s="55">
        <f t="shared" si="38"/>
        <v>0.56447389987421726</v>
      </c>
      <c r="N511" s="52">
        <f t="shared" si="39"/>
        <v>0.86447389987421719</v>
      </c>
      <c r="O511" s="53"/>
      <c r="P511" s="53"/>
    </row>
    <row r="512" spans="1:16" x14ac:dyDescent="0.25">
      <c r="A512" s="159">
        <v>510</v>
      </c>
      <c r="B512" s="171" t="s">
        <v>136</v>
      </c>
      <c r="C512" s="171" t="s">
        <v>124</v>
      </c>
      <c r="D512" s="166" t="s">
        <v>990</v>
      </c>
      <c r="E512" s="222" t="s">
        <v>1423</v>
      </c>
      <c r="F512" s="226">
        <v>658</v>
      </c>
      <c r="G512" s="223">
        <v>1727825.2</v>
      </c>
      <c r="H512" s="8">
        <v>669</v>
      </c>
      <c r="I512" s="8">
        <v>1333665</v>
      </c>
      <c r="J512" s="51">
        <f t="shared" si="35"/>
        <v>1.0167173252279635</v>
      </c>
      <c r="K512" s="51">
        <f t="shared" si="36"/>
        <v>0.77187495586937849</v>
      </c>
      <c r="L512" s="55">
        <f t="shared" si="37"/>
        <v>0.3</v>
      </c>
      <c r="M512" s="55">
        <f t="shared" si="38"/>
        <v>0.5403124691085649</v>
      </c>
      <c r="N512" s="52">
        <f t="shared" si="39"/>
        <v>0.84031246910856483</v>
      </c>
      <c r="O512" s="53"/>
      <c r="P512" s="53"/>
    </row>
    <row r="513" spans="1:16" x14ac:dyDescent="0.25">
      <c r="A513" s="159">
        <v>511</v>
      </c>
      <c r="B513" s="171" t="s">
        <v>136</v>
      </c>
      <c r="C513" s="171" t="s">
        <v>124</v>
      </c>
      <c r="D513" s="166" t="s">
        <v>982</v>
      </c>
      <c r="E513" s="171" t="s">
        <v>1231</v>
      </c>
      <c r="F513" s="226">
        <v>567</v>
      </c>
      <c r="G513" s="223">
        <v>1099456.8500000001</v>
      </c>
      <c r="H513" s="8">
        <v>553</v>
      </c>
      <c r="I513" s="8">
        <v>888760</v>
      </c>
      <c r="J513" s="51">
        <f t="shared" si="35"/>
        <v>0.97530864197530864</v>
      </c>
      <c r="K513" s="51">
        <f t="shared" si="36"/>
        <v>0.80836278386004867</v>
      </c>
      <c r="L513" s="55">
        <f t="shared" si="37"/>
        <v>0.29259259259259257</v>
      </c>
      <c r="M513" s="55">
        <f t="shared" si="38"/>
        <v>0.56585394870203398</v>
      </c>
      <c r="N513" s="52">
        <f t="shared" si="39"/>
        <v>0.8584465412946265</v>
      </c>
      <c r="O513" s="53"/>
      <c r="P513" s="53"/>
    </row>
    <row r="514" spans="1:16" x14ac:dyDescent="0.25">
      <c r="A514" s="159">
        <v>512</v>
      </c>
      <c r="B514" s="171" t="s">
        <v>136</v>
      </c>
      <c r="C514" s="171" t="s">
        <v>124</v>
      </c>
      <c r="D514" s="166" t="s">
        <v>987</v>
      </c>
      <c r="E514" s="171" t="s">
        <v>988</v>
      </c>
      <c r="F514" s="226">
        <v>496</v>
      </c>
      <c r="G514" s="223">
        <v>1641760.675</v>
      </c>
      <c r="H514" s="8">
        <v>813</v>
      </c>
      <c r="I514" s="8">
        <v>1878610</v>
      </c>
      <c r="J514" s="51">
        <f t="shared" si="35"/>
        <v>1.6391129032258065</v>
      </c>
      <c r="K514" s="51">
        <f t="shared" si="36"/>
        <v>1.1442654392973568</v>
      </c>
      <c r="L514" s="55">
        <f t="shared" si="37"/>
        <v>0.3</v>
      </c>
      <c r="M514" s="55">
        <f t="shared" si="38"/>
        <v>0.7</v>
      </c>
      <c r="N514" s="52">
        <f t="shared" si="39"/>
        <v>1</v>
      </c>
      <c r="O514" s="53"/>
      <c r="P514" s="53"/>
    </row>
    <row r="515" spans="1:16" x14ac:dyDescent="0.25">
      <c r="A515" s="159">
        <v>513</v>
      </c>
      <c r="B515" s="171" t="s">
        <v>136</v>
      </c>
      <c r="C515" s="171" t="s">
        <v>124</v>
      </c>
      <c r="D515" s="166" t="s">
        <v>981</v>
      </c>
      <c r="E515" s="171" t="s">
        <v>1298</v>
      </c>
      <c r="F515" s="226">
        <v>864</v>
      </c>
      <c r="G515" s="223">
        <v>2209654.25</v>
      </c>
      <c r="H515" s="8">
        <v>988</v>
      </c>
      <c r="I515" s="8">
        <v>1869560</v>
      </c>
      <c r="J515" s="51">
        <f t="shared" ref="J515:J533" si="40">IFERROR(H515/F515,0)</f>
        <v>1.1435185185185186</v>
      </c>
      <c r="K515" s="51">
        <f t="shared" ref="K515:K533" si="41">IFERROR(I515/G515,0)</f>
        <v>0.84608711973830297</v>
      </c>
      <c r="L515" s="55">
        <f t="shared" si="37"/>
        <v>0.3</v>
      </c>
      <c r="M515" s="55">
        <f t="shared" si="38"/>
        <v>0.59226098381681203</v>
      </c>
      <c r="N515" s="52">
        <f t="shared" si="39"/>
        <v>0.89226098381681207</v>
      </c>
      <c r="O515" s="53"/>
      <c r="P515" s="53"/>
    </row>
    <row r="516" spans="1:16" x14ac:dyDescent="0.25">
      <c r="A516" s="159">
        <v>514</v>
      </c>
      <c r="B516" s="171" t="s">
        <v>136</v>
      </c>
      <c r="C516" s="171" t="s">
        <v>124</v>
      </c>
      <c r="D516" s="166" t="s">
        <v>989</v>
      </c>
      <c r="E516" s="171" t="s">
        <v>1232</v>
      </c>
      <c r="F516" s="226">
        <v>633</v>
      </c>
      <c r="G516" s="223">
        <v>1097163.8500000001</v>
      </c>
      <c r="H516" s="8">
        <v>604</v>
      </c>
      <c r="I516" s="8">
        <v>916065</v>
      </c>
      <c r="J516" s="51">
        <f t="shared" si="40"/>
        <v>0.95418641390205372</v>
      </c>
      <c r="K516" s="51">
        <f t="shared" si="41"/>
        <v>0.83493910230454638</v>
      </c>
      <c r="L516" s="55">
        <f t="shared" ref="L516:L533" si="42">IF((J516*0.3)&gt;30%,30%,(J516*0.3))</f>
        <v>0.28625592417061613</v>
      </c>
      <c r="M516" s="55">
        <f t="shared" ref="M516:M533" si="43">IF((K516*0.7)&gt;70%,70%,(K516*0.7))</f>
        <v>0.58445737161318245</v>
      </c>
      <c r="N516" s="52">
        <f t="shared" ref="N516:N533" si="44">L516+M516</f>
        <v>0.87071329578379864</v>
      </c>
      <c r="O516" s="53"/>
      <c r="P516" s="53"/>
    </row>
    <row r="517" spans="1:16" x14ac:dyDescent="0.25">
      <c r="A517" s="159">
        <v>515</v>
      </c>
      <c r="B517" s="171" t="s">
        <v>136</v>
      </c>
      <c r="C517" s="171" t="s">
        <v>124</v>
      </c>
      <c r="D517" s="166" t="s">
        <v>983</v>
      </c>
      <c r="E517" s="171" t="s">
        <v>984</v>
      </c>
      <c r="F517" s="226">
        <v>856</v>
      </c>
      <c r="G517" s="223">
        <v>1312507.7250000001</v>
      </c>
      <c r="H517" s="8">
        <v>1184</v>
      </c>
      <c r="I517" s="8">
        <v>1703175</v>
      </c>
      <c r="J517" s="51">
        <f t="shared" si="40"/>
        <v>1.3831775700934579</v>
      </c>
      <c r="K517" s="51">
        <f t="shared" si="41"/>
        <v>1.2976495052629118</v>
      </c>
      <c r="L517" s="55">
        <f t="shared" si="42"/>
        <v>0.3</v>
      </c>
      <c r="M517" s="55">
        <f t="shared" si="43"/>
        <v>0.7</v>
      </c>
      <c r="N517" s="52">
        <f t="shared" si="44"/>
        <v>1</v>
      </c>
      <c r="O517" s="53"/>
      <c r="P517" s="53"/>
    </row>
    <row r="518" spans="1:16" x14ac:dyDescent="0.25">
      <c r="A518" s="159">
        <v>516</v>
      </c>
      <c r="B518" s="171" t="s">
        <v>1259</v>
      </c>
      <c r="C518" s="171" t="s">
        <v>124</v>
      </c>
      <c r="D518" s="166" t="s">
        <v>975</v>
      </c>
      <c r="E518" s="171" t="s">
        <v>976</v>
      </c>
      <c r="F518" s="226">
        <v>1828</v>
      </c>
      <c r="G518" s="223">
        <v>2290761.6</v>
      </c>
      <c r="H518" s="8">
        <v>1982</v>
      </c>
      <c r="I518" s="8">
        <v>2185795</v>
      </c>
      <c r="J518" s="51">
        <f t="shared" si="40"/>
        <v>1.0842450765864333</v>
      </c>
      <c r="K518" s="51">
        <f t="shared" si="41"/>
        <v>0.95417829598680193</v>
      </c>
      <c r="L518" s="55">
        <f t="shared" si="42"/>
        <v>0.3</v>
      </c>
      <c r="M518" s="55">
        <f t="shared" si="43"/>
        <v>0.6679248071907613</v>
      </c>
      <c r="N518" s="52">
        <f t="shared" si="44"/>
        <v>0.96792480719076135</v>
      </c>
      <c r="O518" s="53"/>
      <c r="P518" s="53"/>
    </row>
    <row r="519" spans="1:16" x14ac:dyDescent="0.25">
      <c r="A519" s="159">
        <v>517</v>
      </c>
      <c r="B519" s="171" t="s">
        <v>1259</v>
      </c>
      <c r="C519" s="171" t="s">
        <v>124</v>
      </c>
      <c r="D519" s="166" t="s">
        <v>978</v>
      </c>
      <c r="E519" s="171" t="s">
        <v>1260</v>
      </c>
      <c r="F519" s="226">
        <v>968</v>
      </c>
      <c r="G519" s="223">
        <v>1200019.75</v>
      </c>
      <c r="H519" s="8">
        <v>766</v>
      </c>
      <c r="I519" s="8">
        <v>982905</v>
      </c>
      <c r="J519" s="51">
        <f t="shared" si="40"/>
        <v>0.79132231404958675</v>
      </c>
      <c r="K519" s="51">
        <f t="shared" si="41"/>
        <v>0.81907401940676394</v>
      </c>
      <c r="L519" s="55">
        <f t="shared" si="42"/>
        <v>0.23739669421487603</v>
      </c>
      <c r="M519" s="55">
        <f t="shared" si="43"/>
        <v>0.57335181358473475</v>
      </c>
      <c r="N519" s="52">
        <f t="shared" si="44"/>
        <v>0.81074850779961083</v>
      </c>
      <c r="O519" s="53"/>
      <c r="P519" s="53"/>
    </row>
    <row r="520" spans="1:16" x14ac:dyDescent="0.25">
      <c r="A520" s="159">
        <v>518</v>
      </c>
      <c r="B520" s="171" t="s">
        <v>1259</v>
      </c>
      <c r="C520" s="171" t="s">
        <v>124</v>
      </c>
      <c r="D520" s="166" t="s">
        <v>977</v>
      </c>
      <c r="E520" s="171" t="s">
        <v>1115</v>
      </c>
      <c r="F520" s="226">
        <v>1560</v>
      </c>
      <c r="G520" s="223">
        <v>2532576.9249999998</v>
      </c>
      <c r="H520" s="8">
        <v>870</v>
      </c>
      <c r="I520" s="8">
        <v>1170440</v>
      </c>
      <c r="J520" s="51">
        <f t="shared" si="40"/>
        <v>0.55769230769230771</v>
      </c>
      <c r="K520" s="51">
        <f t="shared" si="41"/>
        <v>0.4621537803831961</v>
      </c>
      <c r="L520" s="55">
        <f t="shared" si="42"/>
        <v>0.1673076923076923</v>
      </c>
      <c r="M520" s="55">
        <f t="shared" si="43"/>
        <v>0.32350764626823725</v>
      </c>
      <c r="N520" s="52">
        <f t="shared" si="44"/>
        <v>0.49081533857592952</v>
      </c>
      <c r="O520" s="53"/>
      <c r="P520" s="53"/>
    </row>
    <row r="521" spans="1:16" x14ac:dyDescent="0.25">
      <c r="A521" s="159">
        <v>519</v>
      </c>
      <c r="B521" s="171" t="s">
        <v>135</v>
      </c>
      <c r="C521" s="171" t="s">
        <v>124</v>
      </c>
      <c r="D521" s="166" t="s">
        <v>973</v>
      </c>
      <c r="E521" s="171" t="s">
        <v>974</v>
      </c>
      <c r="F521" s="226">
        <v>2280</v>
      </c>
      <c r="G521" s="223">
        <v>2983975.6</v>
      </c>
      <c r="H521" s="8">
        <v>1851</v>
      </c>
      <c r="I521" s="8">
        <v>2603090</v>
      </c>
      <c r="J521" s="51">
        <f t="shared" si="40"/>
        <v>0.81184210526315792</v>
      </c>
      <c r="K521" s="51">
        <f t="shared" si="41"/>
        <v>0.87235632891904347</v>
      </c>
      <c r="L521" s="55">
        <f t="shared" si="42"/>
        <v>0.24355263157894735</v>
      </c>
      <c r="M521" s="55">
        <f t="shared" si="43"/>
        <v>0.6106494302433304</v>
      </c>
      <c r="N521" s="52">
        <f t="shared" si="44"/>
        <v>0.85420206182227776</v>
      </c>
      <c r="O521" s="53"/>
      <c r="P521" s="53"/>
    </row>
    <row r="522" spans="1:16" x14ac:dyDescent="0.25">
      <c r="A522" s="159">
        <v>520</v>
      </c>
      <c r="B522" s="171" t="s">
        <v>135</v>
      </c>
      <c r="C522" s="171" t="s">
        <v>124</v>
      </c>
      <c r="D522" s="166" t="s">
        <v>970</v>
      </c>
      <c r="E522" s="171" t="s">
        <v>1116</v>
      </c>
      <c r="F522" s="226">
        <v>1744</v>
      </c>
      <c r="G522" s="223">
        <v>2061366.7250000001</v>
      </c>
      <c r="H522" s="8">
        <v>1393</v>
      </c>
      <c r="I522" s="8">
        <v>1670180</v>
      </c>
      <c r="J522" s="51">
        <f t="shared" si="40"/>
        <v>0.79873853211009171</v>
      </c>
      <c r="K522" s="51">
        <f t="shared" si="41"/>
        <v>0.81022943649194679</v>
      </c>
      <c r="L522" s="55">
        <f t="shared" si="42"/>
        <v>0.2396215596330275</v>
      </c>
      <c r="M522" s="55">
        <f t="shared" si="43"/>
        <v>0.56716060554436276</v>
      </c>
      <c r="N522" s="52">
        <f t="shared" si="44"/>
        <v>0.80678216517739032</v>
      </c>
      <c r="O522" s="53"/>
      <c r="P522" s="53"/>
    </row>
    <row r="523" spans="1:16" x14ac:dyDescent="0.25">
      <c r="A523" s="159">
        <v>521</v>
      </c>
      <c r="B523" s="171" t="s">
        <v>135</v>
      </c>
      <c r="C523" s="171" t="s">
        <v>124</v>
      </c>
      <c r="D523" s="166" t="s">
        <v>971</v>
      </c>
      <c r="E523" s="171" t="s">
        <v>972</v>
      </c>
      <c r="F523" s="226">
        <v>1838</v>
      </c>
      <c r="G523" s="223">
        <v>3352453.2</v>
      </c>
      <c r="H523" s="8">
        <v>1656</v>
      </c>
      <c r="I523" s="8">
        <v>2913990</v>
      </c>
      <c r="J523" s="51">
        <f t="shared" si="40"/>
        <v>0.90097932535364522</v>
      </c>
      <c r="K523" s="51">
        <f t="shared" si="41"/>
        <v>0.86921123910096643</v>
      </c>
      <c r="L523" s="55">
        <f t="shared" si="42"/>
        <v>0.27029379760609357</v>
      </c>
      <c r="M523" s="55">
        <f t="shared" si="43"/>
        <v>0.60844786737067647</v>
      </c>
      <c r="N523" s="52">
        <f t="shared" si="44"/>
        <v>0.87874166497677009</v>
      </c>
      <c r="O523" s="53"/>
      <c r="P523" s="53"/>
    </row>
    <row r="524" spans="1:16" x14ac:dyDescent="0.25">
      <c r="A524" s="159">
        <v>522</v>
      </c>
      <c r="B524" s="171" t="s">
        <v>135</v>
      </c>
      <c r="C524" s="171" t="s">
        <v>124</v>
      </c>
      <c r="D524" s="166" t="s">
        <v>1161</v>
      </c>
      <c r="E524" s="171" t="s">
        <v>1424</v>
      </c>
      <c r="F524" s="226">
        <v>794</v>
      </c>
      <c r="G524" s="223">
        <v>1019704.425</v>
      </c>
      <c r="H524" s="8">
        <v>860</v>
      </c>
      <c r="I524" s="8">
        <v>1030350</v>
      </c>
      <c r="J524" s="51">
        <f t="shared" si="40"/>
        <v>1.0831234256926952</v>
      </c>
      <c r="K524" s="51">
        <f t="shared" si="41"/>
        <v>1.010439863492796</v>
      </c>
      <c r="L524" s="55">
        <f t="shared" si="42"/>
        <v>0.3</v>
      </c>
      <c r="M524" s="55">
        <f t="shared" si="43"/>
        <v>0.7</v>
      </c>
      <c r="N524" s="52">
        <f t="shared" si="44"/>
        <v>1</v>
      </c>
      <c r="O524" s="53"/>
      <c r="P524" s="53"/>
    </row>
    <row r="525" spans="1:16" x14ac:dyDescent="0.25">
      <c r="A525" s="159">
        <v>523</v>
      </c>
      <c r="B525" s="171" t="s">
        <v>132</v>
      </c>
      <c r="C525" s="171" t="s">
        <v>124</v>
      </c>
      <c r="D525" s="166" t="s">
        <v>945</v>
      </c>
      <c r="E525" s="171" t="s">
        <v>946</v>
      </c>
      <c r="F525" s="226">
        <v>930</v>
      </c>
      <c r="G525" s="223">
        <v>1293217.2250000001</v>
      </c>
      <c r="H525" s="8">
        <v>873</v>
      </c>
      <c r="I525" s="8">
        <v>993225</v>
      </c>
      <c r="J525" s="51">
        <f t="shared" si="40"/>
        <v>0.93870967741935485</v>
      </c>
      <c r="K525" s="51">
        <f t="shared" si="41"/>
        <v>0.76802642340307514</v>
      </c>
      <c r="L525" s="55">
        <f t="shared" si="42"/>
        <v>0.28161290322580645</v>
      </c>
      <c r="M525" s="55">
        <f t="shared" si="43"/>
        <v>0.53761849638215253</v>
      </c>
      <c r="N525" s="52">
        <f t="shared" si="44"/>
        <v>0.81923139960795899</v>
      </c>
      <c r="O525" s="53"/>
      <c r="P525" s="53"/>
    </row>
    <row r="526" spans="1:16" x14ac:dyDescent="0.25">
      <c r="A526" s="159">
        <v>524</v>
      </c>
      <c r="B526" s="171" t="s">
        <v>132</v>
      </c>
      <c r="C526" s="171" t="s">
        <v>124</v>
      </c>
      <c r="D526" s="166" t="s">
        <v>947</v>
      </c>
      <c r="E526" s="222" t="s">
        <v>1425</v>
      </c>
      <c r="F526" s="226">
        <v>1671</v>
      </c>
      <c r="G526" s="223">
        <v>2538152.2999999998</v>
      </c>
      <c r="H526" s="8">
        <v>1576</v>
      </c>
      <c r="I526" s="8">
        <v>2346045</v>
      </c>
      <c r="J526" s="51">
        <f t="shared" si="40"/>
        <v>0.943147815679234</v>
      </c>
      <c r="K526" s="51">
        <f t="shared" si="41"/>
        <v>0.92431214628058378</v>
      </c>
      <c r="L526" s="55">
        <f t="shared" si="42"/>
        <v>0.28294434470377017</v>
      </c>
      <c r="M526" s="55">
        <f t="shared" si="43"/>
        <v>0.64701850239640857</v>
      </c>
      <c r="N526" s="52">
        <f t="shared" si="44"/>
        <v>0.92996284710017874</v>
      </c>
      <c r="O526" s="53"/>
      <c r="P526" s="53"/>
    </row>
    <row r="527" spans="1:16" x14ac:dyDescent="0.25">
      <c r="A527" s="159">
        <v>525</v>
      </c>
      <c r="B527" s="171" t="s">
        <v>132</v>
      </c>
      <c r="C527" s="171" t="s">
        <v>124</v>
      </c>
      <c r="D527" s="166" t="s">
        <v>949</v>
      </c>
      <c r="E527" s="171" t="s">
        <v>950</v>
      </c>
      <c r="F527" s="226">
        <v>994</v>
      </c>
      <c r="G527" s="223">
        <v>1666797.2250000001</v>
      </c>
      <c r="H527" s="8">
        <v>892</v>
      </c>
      <c r="I527" s="8">
        <v>1331390</v>
      </c>
      <c r="J527" s="51">
        <f t="shared" si="40"/>
        <v>0.89738430583501005</v>
      </c>
      <c r="K527" s="51">
        <f t="shared" si="41"/>
        <v>0.79877142824016878</v>
      </c>
      <c r="L527" s="55">
        <f t="shared" si="42"/>
        <v>0.26921529175050302</v>
      </c>
      <c r="M527" s="55">
        <f t="shared" si="43"/>
        <v>0.55913999976811812</v>
      </c>
      <c r="N527" s="52">
        <f t="shared" si="44"/>
        <v>0.8283552915186212</v>
      </c>
      <c r="O527" s="53"/>
      <c r="P527" s="53"/>
    </row>
    <row r="528" spans="1:16" x14ac:dyDescent="0.25">
      <c r="A528" s="159">
        <v>526</v>
      </c>
      <c r="B528" s="171" t="s">
        <v>132</v>
      </c>
      <c r="C528" s="171" t="s">
        <v>124</v>
      </c>
      <c r="D528" s="166" t="s">
        <v>951</v>
      </c>
      <c r="E528" s="171" t="s">
        <v>1426</v>
      </c>
      <c r="F528" s="226">
        <v>995</v>
      </c>
      <c r="G528" s="223">
        <v>1702737.2250000001</v>
      </c>
      <c r="H528" s="8">
        <v>866</v>
      </c>
      <c r="I528" s="8">
        <v>1384530</v>
      </c>
      <c r="J528" s="51">
        <f t="shared" si="40"/>
        <v>0.87035175879396987</v>
      </c>
      <c r="K528" s="51">
        <f t="shared" si="41"/>
        <v>0.8131201806550038</v>
      </c>
      <c r="L528" s="55">
        <f t="shared" si="42"/>
        <v>0.26110552763819095</v>
      </c>
      <c r="M528" s="55">
        <f t="shared" si="43"/>
        <v>0.56918412645850258</v>
      </c>
      <c r="N528" s="52">
        <f t="shared" si="44"/>
        <v>0.83028965409669353</v>
      </c>
      <c r="O528" s="53"/>
      <c r="P528" s="53"/>
    </row>
    <row r="529" spans="1:16" x14ac:dyDescent="0.25">
      <c r="A529" s="159">
        <v>527</v>
      </c>
      <c r="B529" s="171" t="s">
        <v>132</v>
      </c>
      <c r="C529" s="171" t="s">
        <v>124</v>
      </c>
      <c r="D529" s="166" t="s">
        <v>938</v>
      </c>
      <c r="E529" s="222" t="s">
        <v>1427</v>
      </c>
      <c r="F529" s="226">
        <v>1442</v>
      </c>
      <c r="G529" s="223">
        <v>2221775.15</v>
      </c>
      <c r="H529" s="8">
        <v>1380</v>
      </c>
      <c r="I529" s="8">
        <v>1825225</v>
      </c>
      <c r="J529" s="51">
        <f t="shared" si="40"/>
        <v>0.95700416088765605</v>
      </c>
      <c r="K529" s="51">
        <f t="shared" si="41"/>
        <v>0.82151652474824022</v>
      </c>
      <c r="L529" s="55">
        <f t="shared" si="42"/>
        <v>0.28710124826629679</v>
      </c>
      <c r="M529" s="55">
        <f t="shared" si="43"/>
        <v>0.57506156732376812</v>
      </c>
      <c r="N529" s="52">
        <f t="shared" si="44"/>
        <v>0.86216281559006491</v>
      </c>
      <c r="O529" s="53"/>
      <c r="P529" s="53"/>
    </row>
    <row r="530" spans="1:16" x14ac:dyDescent="0.25">
      <c r="A530" s="159">
        <v>528</v>
      </c>
      <c r="B530" s="171" t="s">
        <v>134</v>
      </c>
      <c r="C530" s="171" t="s">
        <v>124</v>
      </c>
      <c r="D530" s="166" t="s">
        <v>940</v>
      </c>
      <c r="E530" s="171" t="s">
        <v>941</v>
      </c>
      <c r="F530" s="226">
        <v>1024</v>
      </c>
      <c r="G530" s="223">
        <v>1654510.7250000001</v>
      </c>
      <c r="H530" s="8">
        <v>765</v>
      </c>
      <c r="I530" s="8">
        <v>1364925</v>
      </c>
      <c r="J530" s="51">
        <f t="shared" si="40"/>
        <v>0.7470703125</v>
      </c>
      <c r="K530" s="51">
        <f t="shared" si="41"/>
        <v>0.82497198680897033</v>
      </c>
      <c r="L530" s="55">
        <f t="shared" si="42"/>
        <v>0.22412109375</v>
      </c>
      <c r="M530" s="55">
        <f t="shared" si="43"/>
        <v>0.57748039076627922</v>
      </c>
      <c r="N530" s="52">
        <f t="shared" si="44"/>
        <v>0.80160148451627922</v>
      </c>
      <c r="O530" s="53"/>
      <c r="P530" s="53"/>
    </row>
    <row r="531" spans="1:16" x14ac:dyDescent="0.25">
      <c r="A531" s="159">
        <v>529</v>
      </c>
      <c r="B531" s="171" t="s">
        <v>134</v>
      </c>
      <c r="C531" s="171" t="s">
        <v>124</v>
      </c>
      <c r="D531" s="166" t="s">
        <v>936</v>
      </c>
      <c r="E531" s="171" t="s">
        <v>937</v>
      </c>
      <c r="F531" s="226">
        <v>1199</v>
      </c>
      <c r="G531" s="223">
        <v>1918654.075</v>
      </c>
      <c r="H531" s="8">
        <v>890</v>
      </c>
      <c r="I531" s="8">
        <v>1649940</v>
      </c>
      <c r="J531" s="51">
        <f t="shared" si="40"/>
        <v>0.74228523769808175</v>
      </c>
      <c r="K531" s="51">
        <f t="shared" si="41"/>
        <v>0.85994657478837089</v>
      </c>
      <c r="L531" s="55">
        <f t="shared" si="42"/>
        <v>0.22268557130942451</v>
      </c>
      <c r="M531" s="55">
        <f t="shared" si="43"/>
        <v>0.60196260235185961</v>
      </c>
      <c r="N531" s="52">
        <f t="shared" si="44"/>
        <v>0.82464817366128407</v>
      </c>
      <c r="O531" s="53"/>
      <c r="P531" s="53"/>
    </row>
    <row r="532" spans="1:16" x14ac:dyDescent="0.25">
      <c r="A532" s="159">
        <v>530</v>
      </c>
      <c r="B532" s="171" t="s">
        <v>134</v>
      </c>
      <c r="C532" s="171" t="s">
        <v>124</v>
      </c>
      <c r="D532" s="166" t="s">
        <v>943</v>
      </c>
      <c r="E532" s="171" t="s">
        <v>944</v>
      </c>
      <c r="F532" s="226">
        <v>1090</v>
      </c>
      <c r="G532" s="223">
        <v>1655533.4750000001</v>
      </c>
      <c r="H532" s="8">
        <v>787</v>
      </c>
      <c r="I532" s="8">
        <v>1331855</v>
      </c>
      <c r="J532" s="51">
        <f t="shared" si="40"/>
        <v>0.72201834862385317</v>
      </c>
      <c r="K532" s="51">
        <f t="shared" si="41"/>
        <v>0.80448690413825663</v>
      </c>
      <c r="L532" s="55">
        <f t="shared" si="42"/>
        <v>0.21660550458715594</v>
      </c>
      <c r="M532" s="55">
        <f t="shared" si="43"/>
        <v>0.56314083289677963</v>
      </c>
      <c r="N532" s="52">
        <f t="shared" si="44"/>
        <v>0.77974633748393551</v>
      </c>
      <c r="P532" s="53"/>
    </row>
    <row r="533" spans="1:16" x14ac:dyDescent="0.25">
      <c r="A533" s="1">
        <v>531</v>
      </c>
      <c r="B533" s="171" t="s">
        <v>134</v>
      </c>
      <c r="C533" s="171" t="s">
        <v>124</v>
      </c>
      <c r="D533" s="166" t="s">
        <v>942</v>
      </c>
      <c r="E533" s="222" t="s">
        <v>1454</v>
      </c>
      <c r="F533" s="226">
        <v>1128</v>
      </c>
      <c r="G533" s="223">
        <v>1884943.4750000001</v>
      </c>
      <c r="H533" s="8">
        <v>765</v>
      </c>
      <c r="I533" s="8">
        <v>1547055</v>
      </c>
      <c r="J533" s="51">
        <f t="shared" si="40"/>
        <v>0.67819148936170215</v>
      </c>
      <c r="K533" s="51">
        <f t="shared" si="41"/>
        <v>0.8207434443093844</v>
      </c>
      <c r="L533" s="55">
        <f t="shared" si="42"/>
        <v>0.20345744680851063</v>
      </c>
      <c r="M533" s="55">
        <f t="shared" si="43"/>
        <v>0.57452041101656903</v>
      </c>
      <c r="N533" s="52">
        <f t="shared" si="44"/>
        <v>0.77797785782507967</v>
      </c>
    </row>
    <row r="534" spans="1:16" x14ac:dyDescent="0.25">
      <c r="F534" s="2">
        <f>SUM(F4:F533)</f>
        <v>626288</v>
      </c>
      <c r="G534" s="2">
        <f>SUM(G4:G533)</f>
        <v>1110431646.6249988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24" priority="197">
      <formula>$N4&lt;10%</formula>
    </cfRule>
  </conditionalFormatting>
  <conditionalFormatting sqref="N4:N533">
    <cfRule type="expression" dxfId="23" priority="196">
      <formula>$N4&gt;79.5%</formula>
    </cfRule>
  </conditionalFormatting>
  <conditionalFormatting sqref="E147:E149">
    <cfRule type="duplicateValues" dxfId="22" priority="8"/>
  </conditionalFormatting>
  <conditionalFormatting sqref="E161:E166">
    <cfRule type="duplicateValues" dxfId="21" priority="7"/>
  </conditionalFormatting>
  <conditionalFormatting sqref="E262:E263">
    <cfRule type="duplicateValues" dxfId="20" priority="5"/>
  </conditionalFormatting>
  <conditionalFormatting sqref="E218:E225">
    <cfRule type="duplicateValues" dxfId="19" priority="4"/>
  </conditionalFormatting>
  <conditionalFormatting sqref="E253:E261">
    <cfRule type="duplicateValues" dxfId="18" priority="6"/>
  </conditionalFormatting>
  <conditionalFormatting sqref="E226:E234">
    <cfRule type="duplicateValues" dxfId="17" priority="3"/>
  </conditionalFormatting>
  <conditionalFormatting sqref="E248:E252">
    <cfRule type="duplicateValues" dxfId="16" priority="2"/>
  </conditionalFormatting>
  <conditionalFormatting sqref="E235:E247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7" t="s">
        <v>1263</v>
      </c>
      <c r="B1" s="87" t="s">
        <v>0</v>
      </c>
      <c r="C1" s="87" t="s">
        <v>187</v>
      </c>
      <c r="D1" s="87" t="s">
        <v>188</v>
      </c>
    </row>
    <row r="2" spans="1:4" x14ac:dyDescent="0.25">
      <c r="A2" s="88" t="s">
        <v>17</v>
      </c>
      <c r="B2" s="69" t="s">
        <v>3</v>
      </c>
      <c r="C2" s="69" t="s">
        <v>202</v>
      </c>
      <c r="D2" s="88" t="s">
        <v>429</v>
      </c>
    </row>
    <row r="3" spans="1:4" x14ac:dyDescent="0.25">
      <c r="A3" s="88" t="s">
        <v>17</v>
      </c>
      <c r="B3" s="69" t="s">
        <v>3</v>
      </c>
      <c r="C3" s="69" t="s">
        <v>198</v>
      </c>
      <c r="D3" s="88" t="s">
        <v>992</v>
      </c>
    </row>
    <row r="4" spans="1:4" x14ac:dyDescent="0.25">
      <c r="A4" s="88" t="s">
        <v>17</v>
      </c>
      <c r="B4" s="69" t="s">
        <v>3</v>
      </c>
      <c r="C4" s="69" t="s">
        <v>196</v>
      </c>
      <c r="D4" s="88" t="s">
        <v>993</v>
      </c>
    </row>
    <row r="5" spans="1:4" x14ac:dyDescent="0.25">
      <c r="A5" s="88" t="s">
        <v>17</v>
      </c>
      <c r="B5" s="69" t="s">
        <v>3</v>
      </c>
      <c r="C5" s="69" t="s">
        <v>199</v>
      </c>
      <c r="D5" s="88" t="s">
        <v>1120</v>
      </c>
    </row>
    <row r="6" spans="1:4" x14ac:dyDescent="0.25">
      <c r="A6" s="88" t="s">
        <v>17</v>
      </c>
      <c r="B6" s="69" t="s">
        <v>3</v>
      </c>
      <c r="C6" s="69" t="s">
        <v>201</v>
      </c>
      <c r="D6" s="88" t="s">
        <v>1121</v>
      </c>
    </row>
    <row r="7" spans="1:4" x14ac:dyDescent="0.25">
      <c r="A7" s="88" t="s">
        <v>17</v>
      </c>
      <c r="B7" s="69" t="s">
        <v>3</v>
      </c>
      <c r="C7" s="69" t="s">
        <v>197</v>
      </c>
      <c r="D7" s="88" t="s">
        <v>994</v>
      </c>
    </row>
    <row r="8" spans="1:4" x14ac:dyDescent="0.25">
      <c r="A8" s="88" t="s">
        <v>17</v>
      </c>
      <c r="B8" s="69" t="s">
        <v>3</v>
      </c>
      <c r="C8" s="69" t="s">
        <v>200</v>
      </c>
      <c r="D8" s="88" t="s">
        <v>1122</v>
      </c>
    </row>
    <row r="9" spans="1:4" x14ac:dyDescent="0.25">
      <c r="A9" s="88" t="s">
        <v>2</v>
      </c>
      <c r="B9" s="69" t="s">
        <v>3</v>
      </c>
      <c r="C9" s="69" t="s">
        <v>204</v>
      </c>
      <c r="D9" s="88" t="s">
        <v>205</v>
      </c>
    </row>
    <row r="10" spans="1:4" x14ac:dyDescent="0.25">
      <c r="A10" s="88" t="s">
        <v>2</v>
      </c>
      <c r="B10" s="69" t="s">
        <v>3</v>
      </c>
      <c r="C10" s="69" t="s">
        <v>203</v>
      </c>
      <c r="D10" s="88" t="s">
        <v>995</v>
      </c>
    </row>
    <row r="11" spans="1:4" x14ac:dyDescent="0.25">
      <c r="A11" s="88" t="s">
        <v>2</v>
      </c>
      <c r="B11" s="69" t="s">
        <v>3</v>
      </c>
      <c r="C11" s="69" t="s">
        <v>206</v>
      </c>
      <c r="D11" s="88" t="s">
        <v>1128</v>
      </c>
    </row>
    <row r="12" spans="1:4" x14ac:dyDescent="0.25">
      <c r="A12" s="88" t="s">
        <v>2</v>
      </c>
      <c r="B12" s="69" t="s">
        <v>3</v>
      </c>
      <c r="C12" s="69" t="s">
        <v>207</v>
      </c>
      <c r="D12" s="88" t="s">
        <v>1129</v>
      </c>
    </row>
    <row r="13" spans="1:4" x14ac:dyDescent="0.25">
      <c r="A13" s="88" t="s">
        <v>18</v>
      </c>
      <c r="B13" s="69" t="s">
        <v>3</v>
      </c>
      <c r="C13" s="69" t="s">
        <v>208</v>
      </c>
      <c r="D13" s="88" t="s">
        <v>996</v>
      </c>
    </row>
    <row r="14" spans="1:4" x14ac:dyDescent="0.25">
      <c r="A14" s="88" t="s">
        <v>18</v>
      </c>
      <c r="B14" s="69" t="s">
        <v>3</v>
      </c>
      <c r="C14" s="69" t="s">
        <v>209</v>
      </c>
      <c r="D14" s="88" t="s">
        <v>210</v>
      </c>
    </row>
    <row r="15" spans="1:4" x14ac:dyDescent="0.25">
      <c r="A15" s="88" t="s">
        <v>4</v>
      </c>
      <c r="B15" s="69" t="s">
        <v>3</v>
      </c>
      <c r="C15" s="69" t="s">
        <v>212</v>
      </c>
      <c r="D15" s="88" t="s">
        <v>213</v>
      </c>
    </row>
    <row r="16" spans="1:4" x14ac:dyDescent="0.25">
      <c r="A16" s="88" t="s">
        <v>4</v>
      </c>
      <c r="B16" s="69" t="s">
        <v>3</v>
      </c>
      <c r="C16" s="69" t="s">
        <v>218</v>
      </c>
      <c r="D16" s="88" t="s">
        <v>219</v>
      </c>
    </row>
    <row r="17" spans="1:4" x14ac:dyDescent="0.25">
      <c r="A17" s="88" t="s">
        <v>4</v>
      </c>
      <c r="B17" s="69" t="s">
        <v>3</v>
      </c>
      <c r="C17" s="69" t="s">
        <v>216</v>
      </c>
      <c r="D17" s="89" t="s">
        <v>217</v>
      </c>
    </row>
    <row r="18" spans="1:4" x14ac:dyDescent="0.25">
      <c r="A18" s="88" t="s">
        <v>4</v>
      </c>
      <c r="B18" s="69" t="s">
        <v>3</v>
      </c>
      <c r="C18" s="69" t="s">
        <v>214</v>
      </c>
      <c r="D18" s="88" t="s">
        <v>215</v>
      </c>
    </row>
    <row r="19" spans="1:4" x14ac:dyDescent="0.25">
      <c r="A19" s="88" t="s">
        <v>4</v>
      </c>
      <c r="B19" s="69" t="s">
        <v>3</v>
      </c>
      <c r="C19" s="69" t="s">
        <v>211</v>
      </c>
      <c r="D19" s="88" t="s">
        <v>997</v>
      </c>
    </row>
    <row r="20" spans="1:4" x14ac:dyDescent="0.25">
      <c r="A20" s="88" t="s">
        <v>4</v>
      </c>
      <c r="B20" s="69" t="s">
        <v>3</v>
      </c>
      <c r="C20" s="69" t="s">
        <v>220</v>
      </c>
      <c r="D20" s="88" t="s">
        <v>221</v>
      </c>
    </row>
    <row r="21" spans="1:4" x14ac:dyDescent="0.25">
      <c r="A21" s="88" t="s">
        <v>1233</v>
      </c>
      <c r="B21" s="69" t="s">
        <v>3</v>
      </c>
      <c r="C21" s="69" t="s">
        <v>224</v>
      </c>
      <c r="D21" s="88" t="s">
        <v>225</v>
      </c>
    </row>
    <row r="22" spans="1:4" x14ac:dyDescent="0.25">
      <c r="A22" s="88" t="s">
        <v>1233</v>
      </c>
      <c r="B22" s="69" t="s">
        <v>3</v>
      </c>
      <c r="C22" s="69" t="s">
        <v>222</v>
      </c>
      <c r="D22" s="88" t="s">
        <v>223</v>
      </c>
    </row>
    <row r="23" spans="1:4" x14ac:dyDescent="0.25">
      <c r="A23" s="88" t="s">
        <v>1233</v>
      </c>
      <c r="B23" s="69" t="s">
        <v>3</v>
      </c>
      <c r="C23" s="69" t="s">
        <v>226</v>
      </c>
      <c r="D23" s="88" t="s">
        <v>227</v>
      </c>
    </row>
    <row r="24" spans="1:4" x14ac:dyDescent="0.25">
      <c r="A24" s="88" t="s">
        <v>1233</v>
      </c>
      <c r="B24" s="69" t="s">
        <v>3</v>
      </c>
      <c r="C24" s="69" t="s">
        <v>228</v>
      </c>
      <c r="D24" s="88" t="s">
        <v>229</v>
      </c>
    </row>
    <row r="25" spans="1:4" x14ac:dyDescent="0.25">
      <c r="A25" s="88" t="s">
        <v>6</v>
      </c>
      <c r="B25" s="69" t="s">
        <v>3</v>
      </c>
      <c r="C25" s="69" t="s">
        <v>230</v>
      </c>
      <c r="D25" s="88" t="s">
        <v>231</v>
      </c>
    </row>
    <row r="26" spans="1:4" x14ac:dyDescent="0.25">
      <c r="A26" s="88" t="s">
        <v>6</v>
      </c>
      <c r="B26" s="69" t="s">
        <v>3</v>
      </c>
      <c r="C26" s="69" t="s">
        <v>232</v>
      </c>
      <c r="D26" s="88" t="s">
        <v>998</v>
      </c>
    </row>
    <row r="27" spans="1:4" x14ac:dyDescent="0.25">
      <c r="A27" s="88" t="s">
        <v>1261</v>
      </c>
      <c r="B27" s="69" t="s">
        <v>3</v>
      </c>
      <c r="C27" s="65" t="s">
        <v>233</v>
      </c>
      <c r="D27" s="90" t="s">
        <v>999</v>
      </c>
    </row>
    <row r="28" spans="1:4" x14ac:dyDescent="0.25">
      <c r="A28" s="88" t="s">
        <v>1261</v>
      </c>
      <c r="B28" s="69" t="s">
        <v>3</v>
      </c>
      <c r="C28" s="65" t="s">
        <v>234</v>
      </c>
      <c r="D28" s="90" t="s">
        <v>1000</v>
      </c>
    </row>
    <row r="29" spans="1:4" x14ac:dyDescent="0.25">
      <c r="A29" s="88" t="s">
        <v>1261</v>
      </c>
      <c r="B29" s="69" t="s">
        <v>3</v>
      </c>
      <c r="C29" s="65" t="s">
        <v>235</v>
      </c>
      <c r="D29" s="90" t="s">
        <v>1123</v>
      </c>
    </row>
    <row r="30" spans="1:4" x14ac:dyDescent="0.25">
      <c r="A30" s="88" t="s">
        <v>16</v>
      </c>
      <c r="B30" s="69" t="s">
        <v>3</v>
      </c>
      <c r="C30" s="65" t="s">
        <v>240</v>
      </c>
      <c r="D30" s="90" t="s">
        <v>1126</v>
      </c>
    </row>
    <row r="31" spans="1:4" x14ac:dyDescent="0.25">
      <c r="A31" s="88" t="s">
        <v>16</v>
      </c>
      <c r="B31" s="69" t="s">
        <v>3</v>
      </c>
      <c r="C31" s="65" t="s">
        <v>238</v>
      </c>
      <c r="D31" s="90" t="s">
        <v>239</v>
      </c>
    </row>
    <row r="32" spans="1:4" x14ac:dyDescent="0.25">
      <c r="A32" s="88" t="s">
        <v>16</v>
      </c>
      <c r="B32" s="69" t="s">
        <v>3</v>
      </c>
      <c r="C32" s="65" t="s">
        <v>236</v>
      </c>
      <c r="D32" s="90" t="s">
        <v>237</v>
      </c>
    </row>
    <row r="33" spans="1:4" x14ac:dyDescent="0.25">
      <c r="A33" s="88" t="s">
        <v>16</v>
      </c>
      <c r="B33" s="69" t="s">
        <v>3</v>
      </c>
      <c r="C33" s="65" t="s">
        <v>241</v>
      </c>
      <c r="D33" s="91" t="s">
        <v>1264</v>
      </c>
    </row>
    <row r="34" spans="1:4" x14ac:dyDescent="0.25">
      <c r="A34" s="88" t="s">
        <v>7</v>
      </c>
      <c r="B34" s="69" t="s">
        <v>3</v>
      </c>
      <c r="C34" s="65" t="s">
        <v>248</v>
      </c>
      <c r="D34" s="90" t="s">
        <v>249</v>
      </c>
    </row>
    <row r="35" spans="1:4" x14ac:dyDescent="0.25">
      <c r="A35" s="88" t="s">
        <v>7</v>
      </c>
      <c r="B35" s="69" t="s">
        <v>3</v>
      </c>
      <c r="C35" s="65" t="s">
        <v>246</v>
      </c>
      <c r="D35" s="90" t="s">
        <v>247</v>
      </c>
    </row>
    <row r="36" spans="1:4" x14ac:dyDescent="0.25">
      <c r="A36" s="88" t="s">
        <v>7</v>
      </c>
      <c r="B36" s="69" t="s">
        <v>3</v>
      </c>
      <c r="C36" s="65" t="s">
        <v>244</v>
      </c>
      <c r="D36" s="90" t="s">
        <v>245</v>
      </c>
    </row>
    <row r="37" spans="1:4" x14ac:dyDescent="0.25">
      <c r="A37" s="88" t="s">
        <v>7</v>
      </c>
      <c r="B37" s="69" t="s">
        <v>3</v>
      </c>
      <c r="C37" s="65" t="s">
        <v>242</v>
      </c>
      <c r="D37" s="90" t="s">
        <v>243</v>
      </c>
    </row>
    <row r="38" spans="1:4" x14ac:dyDescent="0.25">
      <c r="A38" s="88" t="s">
        <v>9</v>
      </c>
      <c r="B38" s="69" t="s">
        <v>3</v>
      </c>
      <c r="C38" s="69" t="s">
        <v>250</v>
      </c>
      <c r="D38" s="2" t="s">
        <v>1124</v>
      </c>
    </row>
    <row r="39" spans="1:4" x14ac:dyDescent="0.25">
      <c r="A39" s="88" t="s">
        <v>9</v>
      </c>
      <c r="B39" s="69" t="s">
        <v>3</v>
      </c>
      <c r="C39" s="69" t="s">
        <v>251</v>
      </c>
      <c r="D39" s="2" t="s">
        <v>1125</v>
      </c>
    </row>
    <row r="40" spans="1:4" x14ac:dyDescent="0.25">
      <c r="A40" s="88" t="s">
        <v>10</v>
      </c>
      <c r="B40" s="69" t="s">
        <v>3</v>
      </c>
      <c r="C40" s="69" t="s">
        <v>252</v>
      </c>
      <c r="D40" s="2" t="s">
        <v>253</v>
      </c>
    </row>
    <row r="41" spans="1:4" x14ac:dyDescent="0.25">
      <c r="A41" s="88" t="s">
        <v>10</v>
      </c>
      <c r="B41" s="69" t="s">
        <v>3</v>
      </c>
      <c r="C41" s="69" t="s">
        <v>255</v>
      </c>
      <c r="D41" s="2" t="s">
        <v>1127</v>
      </c>
    </row>
    <row r="42" spans="1:4" x14ac:dyDescent="0.25">
      <c r="A42" s="88" t="s">
        <v>10</v>
      </c>
      <c r="B42" s="69" t="s">
        <v>3</v>
      </c>
      <c r="C42" s="69" t="s">
        <v>254</v>
      </c>
      <c r="D42" s="2" t="s">
        <v>1265</v>
      </c>
    </row>
    <row r="43" spans="1:4" x14ac:dyDescent="0.25">
      <c r="A43" s="88" t="s">
        <v>1132</v>
      </c>
      <c r="B43" s="69" t="s">
        <v>3</v>
      </c>
      <c r="C43" s="69" t="s">
        <v>256</v>
      </c>
      <c r="D43" s="2" t="s">
        <v>1133</v>
      </c>
    </row>
    <row r="44" spans="1:4" x14ac:dyDescent="0.25">
      <c r="A44" s="88" t="s">
        <v>1132</v>
      </c>
      <c r="B44" s="69" t="s">
        <v>3</v>
      </c>
      <c r="C44" s="69" t="s">
        <v>257</v>
      </c>
      <c r="D44" s="2" t="s">
        <v>1266</v>
      </c>
    </row>
    <row r="45" spans="1:4" x14ac:dyDescent="0.25">
      <c r="A45" s="88" t="s">
        <v>12</v>
      </c>
      <c r="B45" s="69" t="s">
        <v>3</v>
      </c>
      <c r="C45" s="69" t="s">
        <v>258</v>
      </c>
      <c r="D45" s="88" t="s">
        <v>1001</v>
      </c>
    </row>
    <row r="46" spans="1:4" x14ac:dyDescent="0.25">
      <c r="A46" s="88" t="s">
        <v>12</v>
      </c>
      <c r="B46" s="69" t="s">
        <v>3</v>
      </c>
      <c r="C46" s="69" t="s">
        <v>259</v>
      </c>
      <c r="D46" s="88" t="s">
        <v>1099</v>
      </c>
    </row>
    <row r="47" spans="1:4" x14ac:dyDescent="0.25">
      <c r="A47" s="88" t="s">
        <v>12</v>
      </c>
      <c r="B47" s="69" t="s">
        <v>3</v>
      </c>
      <c r="C47" s="69" t="s">
        <v>260</v>
      </c>
      <c r="D47" s="88" t="s">
        <v>1002</v>
      </c>
    </row>
    <row r="48" spans="1:4" x14ac:dyDescent="0.25">
      <c r="A48" s="88" t="s">
        <v>12</v>
      </c>
      <c r="B48" s="69" t="s">
        <v>3</v>
      </c>
      <c r="C48" s="69" t="s">
        <v>261</v>
      </c>
      <c r="D48" s="88" t="s">
        <v>1003</v>
      </c>
    </row>
    <row r="49" spans="1:4" x14ac:dyDescent="0.25">
      <c r="A49" s="88" t="s">
        <v>12</v>
      </c>
      <c r="B49" s="69" t="s">
        <v>3</v>
      </c>
      <c r="C49" s="69" t="s">
        <v>1130</v>
      </c>
      <c r="D49" s="88" t="s">
        <v>1131</v>
      </c>
    </row>
    <row r="50" spans="1:4" x14ac:dyDescent="0.25">
      <c r="A50" s="88" t="s">
        <v>14</v>
      </c>
      <c r="B50" s="69" t="s">
        <v>3</v>
      </c>
      <c r="C50" s="69" t="s">
        <v>262</v>
      </c>
      <c r="D50" s="88" t="s">
        <v>1100</v>
      </c>
    </row>
    <row r="51" spans="1:4" x14ac:dyDescent="0.25">
      <c r="A51" s="88" t="s">
        <v>14</v>
      </c>
      <c r="B51" s="69" t="s">
        <v>3</v>
      </c>
      <c r="C51" s="69" t="s">
        <v>263</v>
      </c>
      <c r="D51" s="88" t="s">
        <v>1004</v>
      </c>
    </row>
    <row r="52" spans="1:4" x14ac:dyDescent="0.25">
      <c r="A52" s="88" t="s">
        <v>14</v>
      </c>
      <c r="B52" s="69" t="s">
        <v>3</v>
      </c>
      <c r="C52" s="69" t="s">
        <v>265</v>
      </c>
      <c r="D52" s="88" t="s">
        <v>266</v>
      </c>
    </row>
    <row r="53" spans="1:4" x14ac:dyDescent="0.25">
      <c r="A53" s="88" t="s">
        <v>14</v>
      </c>
      <c r="B53" s="69" t="s">
        <v>3</v>
      </c>
      <c r="C53" s="69" t="s">
        <v>264</v>
      </c>
      <c r="D53" s="88" t="s">
        <v>1005</v>
      </c>
    </row>
    <row r="54" spans="1:4" x14ac:dyDescent="0.25">
      <c r="A54" s="92" t="s">
        <v>152</v>
      </c>
      <c r="B54" s="92" t="s">
        <v>173</v>
      </c>
      <c r="C54" s="92" t="s">
        <v>350</v>
      </c>
      <c r="D54" s="92" t="s">
        <v>351</v>
      </c>
    </row>
    <row r="55" spans="1:4" x14ac:dyDescent="0.25">
      <c r="A55" s="93" t="s">
        <v>152</v>
      </c>
      <c r="B55" s="93" t="s">
        <v>173</v>
      </c>
      <c r="C55" s="93" t="s">
        <v>354</v>
      </c>
      <c r="D55" s="93" t="s">
        <v>1163</v>
      </c>
    </row>
    <row r="56" spans="1:4" x14ac:dyDescent="0.25">
      <c r="A56" s="93" t="s">
        <v>152</v>
      </c>
      <c r="B56" s="93" t="s">
        <v>173</v>
      </c>
      <c r="C56" s="93" t="s">
        <v>352</v>
      </c>
      <c r="D56" s="93" t="s">
        <v>353</v>
      </c>
    </row>
    <row r="57" spans="1:4" x14ac:dyDescent="0.25">
      <c r="A57" s="93" t="s">
        <v>153</v>
      </c>
      <c r="B57" s="93" t="s">
        <v>173</v>
      </c>
      <c r="C57" s="93" t="s">
        <v>355</v>
      </c>
      <c r="D57" s="93" t="s">
        <v>356</v>
      </c>
    </row>
    <row r="58" spans="1:4" x14ac:dyDescent="0.25">
      <c r="A58" s="93" t="s">
        <v>153</v>
      </c>
      <c r="B58" s="93" t="s">
        <v>173</v>
      </c>
      <c r="C58" s="93" t="s">
        <v>357</v>
      </c>
      <c r="D58" s="93" t="s">
        <v>358</v>
      </c>
    </row>
    <row r="59" spans="1:4" x14ac:dyDescent="0.25">
      <c r="A59" s="93" t="s">
        <v>153</v>
      </c>
      <c r="B59" s="93" t="s">
        <v>173</v>
      </c>
      <c r="C59" s="93" t="s">
        <v>359</v>
      </c>
      <c r="D59" s="93" t="s">
        <v>360</v>
      </c>
    </row>
    <row r="60" spans="1:4" x14ac:dyDescent="0.25">
      <c r="A60" s="93" t="s">
        <v>154</v>
      </c>
      <c r="B60" s="93" t="s">
        <v>173</v>
      </c>
      <c r="C60" s="93" t="s">
        <v>361</v>
      </c>
      <c r="D60" s="93" t="s">
        <v>1267</v>
      </c>
    </row>
    <row r="61" spans="1:4" x14ac:dyDescent="0.25">
      <c r="A61" s="93" t="s">
        <v>154</v>
      </c>
      <c r="B61" s="93" t="s">
        <v>173</v>
      </c>
      <c r="C61" s="93" t="s">
        <v>363</v>
      </c>
      <c r="D61" s="93" t="s">
        <v>365</v>
      </c>
    </row>
    <row r="62" spans="1:4" x14ac:dyDescent="0.25">
      <c r="A62" s="93" t="s">
        <v>154</v>
      </c>
      <c r="B62" s="93" t="s">
        <v>173</v>
      </c>
      <c r="C62" s="93" t="s">
        <v>364</v>
      </c>
      <c r="D62" s="93" t="s">
        <v>1268</v>
      </c>
    </row>
    <row r="63" spans="1:4" x14ac:dyDescent="0.25">
      <c r="A63" s="93" t="s">
        <v>142</v>
      </c>
      <c r="B63" s="93" t="s">
        <v>173</v>
      </c>
      <c r="C63" s="94" t="s">
        <v>300</v>
      </c>
      <c r="D63" s="95" t="s">
        <v>301</v>
      </c>
    </row>
    <row r="64" spans="1:4" x14ac:dyDescent="0.25">
      <c r="A64" s="93" t="s">
        <v>142</v>
      </c>
      <c r="B64" s="93" t="s">
        <v>173</v>
      </c>
      <c r="C64" s="94" t="s">
        <v>302</v>
      </c>
      <c r="D64" s="95" t="s">
        <v>303</v>
      </c>
    </row>
    <row r="65" spans="1:4" x14ac:dyDescent="0.25">
      <c r="A65" s="93" t="s">
        <v>142</v>
      </c>
      <c r="B65" s="93" t="s">
        <v>173</v>
      </c>
      <c r="C65" s="94" t="s">
        <v>304</v>
      </c>
      <c r="D65" s="95" t="s">
        <v>305</v>
      </c>
    </row>
    <row r="66" spans="1:4" x14ac:dyDescent="0.25">
      <c r="A66" s="93" t="s">
        <v>142</v>
      </c>
      <c r="B66" s="93" t="s">
        <v>173</v>
      </c>
      <c r="C66" s="94" t="s">
        <v>298</v>
      </c>
      <c r="D66" s="95" t="s">
        <v>299</v>
      </c>
    </row>
    <row r="67" spans="1:4" x14ac:dyDescent="0.25">
      <c r="A67" s="93" t="s">
        <v>143</v>
      </c>
      <c r="B67" s="93" t="s">
        <v>173</v>
      </c>
      <c r="C67" s="94" t="s">
        <v>310</v>
      </c>
      <c r="D67" s="95" t="s">
        <v>311</v>
      </c>
    </row>
    <row r="68" spans="1:4" x14ac:dyDescent="0.25">
      <c r="A68" s="93" t="s">
        <v>143</v>
      </c>
      <c r="B68" s="93" t="s">
        <v>173</v>
      </c>
      <c r="C68" s="94" t="s">
        <v>312</v>
      </c>
      <c r="D68" s="95" t="s">
        <v>313</v>
      </c>
    </row>
    <row r="69" spans="1:4" x14ac:dyDescent="0.25">
      <c r="A69" s="93" t="s">
        <v>143</v>
      </c>
      <c r="B69" s="93" t="s">
        <v>173</v>
      </c>
      <c r="C69" s="94" t="s">
        <v>306</v>
      </c>
      <c r="D69" s="95" t="s">
        <v>1006</v>
      </c>
    </row>
    <row r="70" spans="1:4" x14ac:dyDescent="0.25">
      <c r="A70" s="93" t="s">
        <v>143</v>
      </c>
      <c r="B70" s="93" t="s">
        <v>173</v>
      </c>
      <c r="C70" s="94" t="s">
        <v>308</v>
      </c>
      <c r="D70" s="95" t="s">
        <v>309</v>
      </c>
    </row>
    <row r="71" spans="1:4" x14ac:dyDescent="0.25">
      <c r="A71" s="93" t="s">
        <v>143</v>
      </c>
      <c r="B71" s="93" t="s">
        <v>173</v>
      </c>
      <c r="C71" s="94" t="s">
        <v>307</v>
      </c>
      <c r="D71" t="s">
        <v>1164</v>
      </c>
    </row>
    <row r="72" spans="1:4" x14ac:dyDescent="0.25">
      <c r="A72" s="93" t="s">
        <v>155</v>
      </c>
      <c r="B72" s="93" t="s">
        <v>173</v>
      </c>
      <c r="C72" s="94" t="s">
        <v>314</v>
      </c>
      <c r="D72" s="95" t="s">
        <v>315</v>
      </c>
    </row>
    <row r="73" spans="1:4" x14ac:dyDescent="0.25">
      <c r="A73" s="93" t="s">
        <v>155</v>
      </c>
      <c r="B73" s="93" t="s">
        <v>173</v>
      </c>
      <c r="C73" s="94" t="s">
        <v>318</v>
      </c>
      <c r="D73" s="95" t="s">
        <v>319</v>
      </c>
    </row>
    <row r="74" spans="1:4" x14ac:dyDescent="0.25">
      <c r="A74" s="93" t="s">
        <v>155</v>
      </c>
      <c r="B74" s="93" t="s">
        <v>173</v>
      </c>
      <c r="C74" s="94" t="s">
        <v>316</v>
      </c>
      <c r="D74" s="93" t="s">
        <v>317</v>
      </c>
    </row>
    <row r="75" spans="1:4" x14ac:dyDescent="0.25">
      <c r="A75" s="96" t="s">
        <v>156</v>
      </c>
      <c r="B75" s="96" t="s">
        <v>173</v>
      </c>
      <c r="C75" s="96" t="s">
        <v>271</v>
      </c>
      <c r="D75" s="96" t="s">
        <v>272</v>
      </c>
    </row>
    <row r="76" spans="1:4" x14ac:dyDescent="0.25">
      <c r="A76" s="96" t="s">
        <v>156</v>
      </c>
      <c r="B76" s="96" t="s">
        <v>173</v>
      </c>
      <c r="C76" s="96" t="s">
        <v>274</v>
      </c>
      <c r="D76" s="96" t="s">
        <v>275</v>
      </c>
    </row>
    <row r="77" spans="1:4" x14ac:dyDescent="0.25">
      <c r="A77" s="96" t="s">
        <v>156</v>
      </c>
      <c r="B77" s="96" t="s">
        <v>173</v>
      </c>
      <c r="C77" s="96" t="s">
        <v>276</v>
      </c>
      <c r="D77" s="96" t="s">
        <v>1017</v>
      </c>
    </row>
    <row r="78" spans="1:4" x14ac:dyDescent="0.25">
      <c r="A78" s="96" t="s">
        <v>156</v>
      </c>
      <c r="B78" s="96" t="s">
        <v>173</v>
      </c>
      <c r="C78" s="96" t="s">
        <v>273</v>
      </c>
      <c r="D78" s="96" t="s">
        <v>1018</v>
      </c>
    </row>
    <row r="79" spans="1:4" x14ac:dyDescent="0.25">
      <c r="A79" s="96" t="s">
        <v>1234</v>
      </c>
      <c r="B79" s="96" t="s">
        <v>173</v>
      </c>
      <c r="C79" s="97" t="s">
        <v>278</v>
      </c>
      <c r="D79" s="97" t="s">
        <v>1014</v>
      </c>
    </row>
    <row r="80" spans="1:4" x14ac:dyDescent="0.25">
      <c r="A80" s="96" t="s">
        <v>1234</v>
      </c>
      <c r="B80" s="96" t="s">
        <v>173</v>
      </c>
      <c r="C80" s="96" t="s">
        <v>279</v>
      </c>
      <c r="D80" s="96" t="s">
        <v>1015</v>
      </c>
    </row>
    <row r="81" spans="1:4" x14ac:dyDescent="0.25">
      <c r="A81" s="96" t="s">
        <v>1234</v>
      </c>
      <c r="B81" s="96" t="s">
        <v>173</v>
      </c>
      <c r="C81" s="96" t="s">
        <v>277</v>
      </c>
      <c r="D81" s="96" t="s">
        <v>1016</v>
      </c>
    </row>
    <row r="82" spans="1:4" x14ac:dyDescent="0.25">
      <c r="A82" s="96" t="s">
        <v>158</v>
      </c>
      <c r="B82" s="2" t="s">
        <v>173</v>
      </c>
      <c r="C82" s="98" t="s">
        <v>288</v>
      </c>
      <c r="D82" s="98" t="s">
        <v>1165</v>
      </c>
    </row>
    <row r="83" spans="1:4" x14ac:dyDescent="0.25">
      <c r="A83" s="96" t="s">
        <v>158</v>
      </c>
      <c r="B83" s="2" t="s">
        <v>173</v>
      </c>
      <c r="C83" s="98" t="s">
        <v>289</v>
      </c>
      <c r="D83" s="98" t="s">
        <v>290</v>
      </c>
    </row>
    <row r="84" spans="1:4" x14ac:dyDescent="0.25">
      <c r="A84" s="96" t="s">
        <v>158</v>
      </c>
      <c r="B84" s="2" t="s">
        <v>173</v>
      </c>
      <c r="C84" s="98" t="s">
        <v>291</v>
      </c>
      <c r="D84" s="98" t="s">
        <v>292</v>
      </c>
    </row>
    <row r="85" spans="1:4" x14ac:dyDescent="0.25">
      <c r="A85" s="96" t="s">
        <v>157</v>
      </c>
      <c r="B85" s="2" t="s">
        <v>173</v>
      </c>
      <c r="C85" s="98" t="s">
        <v>295</v>
      </c>
      <c r="D85" s="98" t="s">
        <v>1166</v>
      </c>
    </row>
    <row r="86" spans="1:4" x14ac:dyDescent="0.25">
      <c r="A86" s="96" t="s">
        <v>157</v>
      </c>
      <c r="B86" s="2" t="s">
        <v>173</v>
      </c>
      <c r="C86" s="98" t="s">
        <v>293</v>
      </c>
      <c r="D86" s="98" t="s">
        <v>294</v>
      </c>
    </row>
    <row r="87" spans="1:4" x14ac:dyDescent="0.25">
      <c r="A87" s="96" t="s">
        <v>157</v>
      </c>
      <c r="B87" s="2" t="s">
        <v>173</v>
      </c>
      <c r="C87" s="98" t="s">
        <v>296</v>
      </c>
      <c r="D87" s="98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9" t="s">
        <v>159</v>
      </c>
      <c r="B96" s="98" t="s">
        <v>173</v>
      </c>
      <c r="C96" s="94" t="s">
        <v>286</v>
      </c>
      <c r="D96" s="94" t="s">
        <v>287</v>
      </c>
    </row>
    <row r="97" spans="1:4" x14ac:dyDescent="0.25">
      <c r="A97" s="99" t="s">
        <v>159</v>
      </c>
      <c r="B97" s="98" t="s">
        <v>173</v>
      </c>
      <c r="C97" s="94" t="s">
        <v>284</v>
      </c>
      <c r="D97" s="94" t="s">
        <v>285</v>
      </c>
    </row>
    <row r="98" spans="1:4" x14ac:dyDescent="0.25">
      <c r="A98" s="99" t="s">
        <v>159</v>
      </c>
      <c r="B98" s="98" t="s">
        <v>173</v>
      </c>
      <c r="C98" s="94" t="s">
        <v>282</v>
      </c>
      <c r="D98" s="94" t="s">
        <v>283</v>
      </c>
    </row>
    <row r="99" spans="1:4" x14ac:dyDescent="0.25">
      <c r="A99" s="99" t="s">
        <v>159</v>
      </c>
      <c r="B99" s="98" t="s">
        <v>173</v>
      </c>
      <c r="C99" s="100" t="s">
        <v>1008</v>
      </c>
      <c r="D99" s="100" t="s">
        <v>1009</v>
      </c>
    </row>
    <row r="100" spans="1:4" x14ac:dyDescent="0.25">
      <c r="A100" s="99" t="s">
        <v>159</v>
      </c>
      <c r="B100" s="98" t="s">
        <v>173</v>
      </c>
      <c r="C100" s="100" t="s">
        <v>281</v>
      </c>
      <c r="D100" s="100" t="s">
        <v>1134</v>
      </c>
    </row>
    <row r="101" spans="1:4" x14ac:dyDescent="0.25">
      <c r="A101" s="99" t="s">
        <v>159</v>
      </c>
      <c r="B101" s="98" t="s">
        <v>173</v>
      </c>
      <c r="C101" s="100" t="s">
        <v>280</v>
      </c>
      <c r="D101" s="100" t="s">
        <v>1135</v>
      </c>
    </row>
    <row r="102" spans="1:4" x14ac:dyDescent="0.25">
      <c r="A102" s="101" t="s">
        <v>145</v>
      </c>
      <c r="B102" s="98" t="s">
        <v>173</v>
      </c>
      <c r="C102" s="101" t="s">
        <v>323</v>
      </c>
      <c r="D102" s="101" t="s">
        <v>324</v>
      </c>
    </row>
    <row r="103" spans="1:4" x14ac:dyDescent="0.25">
      <c r="A103" s="101" t="s">
        <v>145</v>
      </c>
      <c r="B103" s="98" t="s">
        <v>173</v>
      </c>
      <c r="C103" s="101" t="s">
        <v>329</v>
      </c>
      <c r="D103" s="101" t="s">
        <v>330</v>
      </c>
    </row>
    <row r="104" spans="1:4" x14ac:dyDescent="0.25">
      <c r="A104" s="101" t="s">
        <v>145</v>
      </c>
      <c r="B104" s="98" t="s">
        <v>173</v>
      </c>
      <c r="C104" s="101" t="s">
        <v>333</v>
      </c>
      <c r="D104" s="101" t="s">
        <v>1167</v>
      </c>
    </row>
    <row r="105" spans="1:4" x14ac:dyDescent="0.25">
      <c r="A105" s="101" t="s">
        <v>145</v>
      </c>
      <c r="B105" s="98" t="s">
        <v>173</v>
      </c>
      <c r="C105" s="101" t="s">
        <v>331</v>
      </c>
      <c r="D105" s="101" t="s">
        <v>332</v>
      </c>
    </row>
    <row r="106" spans="1:4" x14ac:dyDescent="0.25">
      <c r="A106" s="101" t="s">
        <v>145</v>
      </c>
      <c r="B106" s="98" t="s">
        <v>173</v>
      </c>
      <c r="C106" s="101" t="s">
        <v>325</v>
      </c>
      <c r="D106" s="101" t="s">
        <v>326</v>
      </c>
    </row>
    <row r="107" spans="1:4" x14ac:dyDescent="0.25">
      <c r="A107" s="101" t="s">
        <v>145</v>
      </c>
      <c r="B107" s="98" t="s">
        <v>173</v>
      </c>
      <c r="C107" s="101" t="s">
        <v>327</v>
      </c>
      <c r="D107" s="101" t="s">
        <v>328</v>
      </c>
    </row>
    <row r="108" spans="1:4" x14ac:dyDescent="0.25">
      <c r="A108" s="101" t="s">
        <v>144</v>
      </c>
      <c r="B108" s="98" t="s">
        <v>173</v>
      </c>
      <c r="C108" s="101" t="s">
        <v>321</v>
      </c>
      <c r="D108" s="101" t="s">
        <v>322</v>
      </c>
    </row>
    <row r="109" spans="1:4" x14ac:dyDescent="0.25">
      <c r="A109" s="101" t="s">
        <v>144</v>
      </c>
      <c r="B109" s="98" t="s">
        <v>173</v>
      </c>
      <c r="C109" s="101" t="s">
        <v>320</v>
      </c>
      <c r="D109" s="101" t="s">
        <v>1007</v>
      </c>
    </row>
    <row r="110" spans="1:4" x14ac:dyDescent="0.25">
      <c r="A110" s="96" t="s">
        <v>149</v>
      </c>
      <c r="B110" s="2" t="s">
        <v>173</v>
      </c>
      <c r="C110" s="96" t="s">
        <v>1079</v>
      </c>
      <c r="D110" s="96" t="s">
        <v>349</v>
      </c>
    </row>
    <row r="111" spans="1:4" x14ac:dyDescent="0.25">
      <c r="A111" s="96" t="s">
        <v>149</v>
      </c>
      <c r="B111" s="2" t="s">
        <v>173</v>
      </c>
      <c r="C111" s="96" t="s">
        <v>1080</v>
      </c>
      <c r="D111" s="96" t="s">
        <v>1022</v>
      </c>
    </row>
    <row r="112" spans="1:4" x14ac:dyDescent="0.25">
      <c r="A112" s="96" t="s">
        <v>1082</v>
      </c>
      <c r="B112" s="2" t="s">
        <v>173</v>
      </c>
      <c r="C112" s="101" t="s">
        <v>1269</v>
      </c>
      <c r="D112" s="100" t="s">
        <v>1270</v>
      </c>
    </row>
    <row r="113" spans="1:4" x14ac:dyDescent="0.25">
      <c r="A113" s="96" t="s">
        <v>1082</v>
      </c>
      <c r="B113" s="2" t="s">
        <v>173</v>
      </c>
      <c r="C113" s="101" t="s">
        <v>1271</v>
      </c>
      <c r="D113" s="100" t="s">
        <v>1272</v>
      </c>
    </row>
    <row r="114" spans="1:4" x14ac:dyDescent="0.25">
      <c r="A114" s="102" t="s">
        <v>150</v>
      </c>
      <c r="B114" s="29" t="s">
        <v>173</v>
      </c>
      <c r="C114" s="103" t="s">
        <v>1273</v>
      </c>
      <c r="D114" s="104" t="s">
        <v>1274</v>
      </c>
    </row>
    <row r="115" spans="1:4" x14ac:dyDescent="0.25">
      <c r="A115" s="102" t="s">
        <v>150</v>
      </c>
      <c r="B115" s="29" t="s">
        <v>173</v>
      </c>
      <c r="C115" s="103" t="s">
        <v>1275</v>
      </c>
      <c r="D115" s="104" t="s">
        <v>1168</v>
      </c>
    </row>
    <row r="116" spans="1:4" x14ac:dyDescent="0.25">
      <c r="A116" s="102" t="s">
        <v>150</v>
      </c>
      <c r="B116" s="29" t="s">
        <v>173</v>
      </c>
      <c r="C116" s="103" t="s">
        <v>1276</v>
      </c>
      <c r="D116" s="103" t="s">
        <v>1021</v>
      </c>
    </row>
    <row r="117" spans="1:4" x14ac:dyDescent="0.25">
      <c r="A117" s="96" t="s">
        <v>151</v>
      </c>
      <c r="B117" s="2" t="s">
        <v>173</v>
      </c>
      <c r="C117" s="105" t="s">
        <v>1277</v>
      </c>
      <c r="D117" s="106" t="s">
        <v>1023</v>
      </c>
    </row>
    <row r="118" spans="1:4" x14ac:dyDescent="0.25">
      <c r="A118" s="96" t="s">
        <v>151</v>
      </c>
      <c r="B118" s="2" t="s">
        <v>173</v>
      </c>
      <c r="C118" s="105" t="s">
        <v>1278</v>
      </c>
      <c r="D118" s="105" t="s">
        <v>1024</v>
      </c>
    </row>
    <row r="119" spans="1:4" x14ac:dyDescent="0.25">
      <c r="A119" s="96" t="s">
        <v>151</v>
      </c>
      <c r="B119" s="2" t="s">
        <v>173</v>
      </c>
      <c r="C119" s="105" t="s">
        <v>1279</v>
      </c>
      <c r="D119" s="105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7" t="s">
        <v>1236</v>
      </c>
      <c r="B171" s="107" t="s">
        <v>41</v>
      </c>
      <c r="C171" s="107" t="s">
        <v>516</v>
      </c>
      <c r="D171" s="107" t="s">
        <v>517</v>
      </c>
    </row>
    <row r="172" spans="1:4" x14ac:dyDescent="0.25">
      <c r="A172" s="107" t="s">
        <v>1236</v>
      </c>
      <c r="B172" s="107" t="s">
        <v>41</v>
      </c>
      <c r="C172" s="107" t="s">
        <v>515</v>
      </c>
      <c r="D172" s="107" t="s">
        <v>1039</v>
      </c>
    </row>
    <row r="173" spans="1:4" x14ac:dyDescent="0.25">
      <c r="A173" s="107" t="s">
        <v>1236</v>
      </c>
      <c r="B173" s="107" t="s">
        <v>41</v>
      </c>
      <c r="C173" s="107" t="s">
        <v>512</v>
      </c>
      <c r="D173" s="107" t="s">
        <v>358</v>
      </c>
    </row>
    <row r="174" spans="1:4" x14ac:dyDescent="0.25">
      <c r="A174" s="107" t="s">
        <v>1236</v>
      </c>
      <c r="B174" s="107" t="s">
        <v>41</v>
      </c>
      <c r="C174" s="107" t="s">
        <v>514</v>
      </c>
      <c r="D174" s="107" t="s">
        <v>348</v>
      </c>
    </row>
    <row r="175" spans="1:4" x14ac:dyDescent="0.25">
      <c r="A175" s="107" t="s">
        <v>1236</v>
      </c>
      <c r="B175" s="107" t="s">
        <v>41</v>
      </c>
      <c r="C175" s="107" t="s">
        <v>518</v>
      </c>
      <c r="D175" s="107" t="s">
        <v>1040</v>
      </c>
    </row>
    <row r="176" spans="1:4" x14ac:dyDescent="0.25">
      <c r="A176" s="107" t="s">
        <v>55</v>
      </c>
      <c r="B176" s="107" t="s">
        <v>41</v>
      </c>
      <c r="C176" s="107" t="s">
        <v>502</v>
      </c>
      <c r="D176" s="107" t="s">
        <v>503</v>
      </c>
    </row>
    <row r="177" spans="1:4" x14ac:dyDescent="0.25">
      <c r="A177" s="107" t="s">
        <v>55</v>
      </c>
      <c r="B177" s="107" t="s">
        <v>41</v>
      </c>
      <c r="C177" s="107" t="s">
        <v>504</v>
      </c>
      <c r="D177" s="107" t="s">
        <v>505</v>
      </c>
    </row>
    <row r="178" spans="1:4" x14ac:dyDescent="0.25">
      <c r="A178" s="107" t="s">
        <v>55</v>
      </c>
      <c r="B178" s="107" t="s">
        <v>41</v>
      </c>
      <c r="C178" s="107" t="s">
        <v>498</v>
      </c>
      <c r="D178" s="107" t="s">
        <v>499</v>
      </c>
    </row>
    <row r="179" spans="1:4" x14ac:dyDescent="0.25">
      <c r="A179" s="107" t="s">
        <v>55</v>
      </c>
      <c r="B179" s="107" t="s">
        <v>41</v>
      </c>
      <c r="C179" s="107" t="s">
        <v>500</v>
      </c>
      <c r="D179" s="107" t="s">
        <v>501</v>
      </c>
    </row>
    <row r="180" spans="1:4" x14ac:dyDescent="0.25">
      <c r="A180" s="107" t="s">
        <v>55</v>
      </c>
      <c r="B180" s="107" t="s">
        <v>41</v>
      </c>
      <c r="C180" s="107" t="s">
        <v>508</v>
      </c>
      <c r="D180" s="107" t="s">
        <v>509</v>
      </c>
    </row>
    <row r="181" spans="1:4" x14ac:dyDescent="0.25">
      <c r="A181" s="107" t="s">
        <v>55</v>
      </c>
      <c r="B181" s="107" t="s">
        <v>41</v>
      </c>
      <c r="C181" s="107" t="s">
        <v>506</v>
      </c>
      <c r="D181" s="107" t="s">
        <v>507</v>
      </c>
    </row>
    <row r="182" spans="1:4" x14ac:dyDescent="0.25">
      <c r="A182" s="107" t="s">
        <v>59</v>
      </c>
      <c r="B182" s="107" t="s">
        <v>41</v>
      </c>
      <c r="C182" s="107" t="s">
        <v>443</v>
      </c>
      <c r="D182" s="107" t="s">
        <v>1141</v>
      </c>
    </row>
    <row r="183" spans="1:4" x14ac:dyDescent="0.25">
      <c r="A183" s="107" t="s">
        <v>59</v>
      </c>
      <c r="B183" s="107" t="s">
        <v>41</v>
      </c>
      <c r="C183" s="107" t="s">
        <v>446</v>
      </c>
      <c r="D183" s="107" t="s">
        <v>1142</v>
      </c>
    </row>
    <row r="184" spans="1:4" x14ac:dyDescent="0.25">
      <c r="A184" s="107" t="s">
        <v>59</v>
      </c>
      <c r="B184" s="107" t="s">
        <v>41</v>
      </c>
      <c r="C184" s="107" t="s">
        <v>445</v>
      </c>
      <c r="D184" s="107" t="s">
        <v>1143</v>
      </c>
    </row>
    <row r="185" spans="1:4" x14ac:dyDescent="0.25">
      <c r="A185" s="107" t="s">
        <v>59</v>
      </c>
      <c r="B185" s="107" t="s">
        <v>41</v>
      </c>
      <c r="C185" s="107" t="s">
        <v>444</v>
      </c>
      <c r="D185" s="107" t="s">
        <v>1144</v>
      </c>
    </row>
    <row r="186" spans="1:4" x14ac:dyDescent="0.25">
      <c r="A186" s="107" t="s">
        <v>40</v>
      </c>
      <c r="B186" s="107" t="s">
        <v>41</v>
      </c>
      <c r="C186" s="107" t="s">
        <v>451</v>
      </c>
      <c r="D186" s="107" t="s">
        <v>1145</v>
      </c>
    </row>
    <row r="187" spans="1:4" x14ac:dyDescent="0.25">
      <c r="A187" s="107" t="s">
        <v>40</v>
      </c>
      <c r="B187" s="107" t="s">
        <v>41</v>
      </c>
      <c r="C187" s="107" t="s">
        <v>455</v>
      </c>
      <c r="D187" s="107" t="s">
        <v>1029</v>
      </c>
    </row>
    <row r="188" spans="1:4" x14ac:dyDescent="0.25">
      <c r="A188" s="107" t="s">
        <v>40</v>
      </c>
      <c r="B188" s="107" t="s">
        <v>41</v>
      </c>
      <c r="C188" s="107" t="s">
        <v>452</v>
      </c>
      <c r="D188" s="107" t="s">
        <v>453</v>
      </c>
    </row>
    <row r="189" spans="1:4" x14ac:dyDescent="0.25">
      <c r="A189" s="107" t="s">
        <v>40</v>
      </c>
      <c r="B189" s="107" t="s">
        <v>41</v>
      </c>
      <c r="C189" s="107" t="s">
        <v>454</v>
      </c>
      <c r="D189" s="107" t="s">
        <v>1030</v>
      </c>
    </row>
    <row r="190" spans="1:4" x14ac:dyDescent="0.25">
      <c r="A190" s="107" t="s">
        <v>40</v>
      </c>
      <c r="B190" s="107" t="s">
        <v>41</v>
      </c>
      <c r="C190" s="107" t="s">
        <v>449</v>
      </c>
      <c r="D190" s="107" t="s">
        <v>1031</v>
      </c>
    </row>
    <row r="191" spans="1:4" x14ac:dyDescent="0.25">
      <c r="A191" s="107" t="s">
        <v>40</v>
      </c>
      <c r="B191" s="107" t="s">
        <v>41</v>
      </c>
      <c r="C191" s="107" t="s">
        <v>450</v>
      </c>
      <c r="D191" s="107" t="s">
        <v>1146</v>
      </c>
    </row>
    <row r="192" spans="1:4" x14ac:dyDescent="0.25">
      <c r="A192" s="107" t="s">
        <v>40</v>
      </c>
      <c r="B192" s="107" t="s">
        <v>41</v>
      </c>
      <c r="C192" s="107" t="s">
        <v>447</v>
      </c>
      <c r="D192" s="107" t="s">
        <v>448</v>
      </c>
    </row>
    <row r="193" spans="1:4" x14ac:dyDescent="0.25">
      <c r="A193" s="107" t="s">
        <v>43</v>
      </c>
      <c r="B193" s="107" t="s">
        <v>41</v>
      </c>
      <c r="C193" s="107" t="s">
        <v>460</v>
      </c>
      <c r="D193" s="107" t="s">
        <v>1105</v>
      </c>
    </row>
    <row r="194" spans="1:4" x14ac:dyDescent="0.25">
      <c r="A194" s="107" t="s">
        <v>43</v>
      </c>
      <c r="B194" s="107" t="s">
        <v>41</v>
      </c>
      <c r="C194" s="107" t="s">
        <v>456</v>
      </c>
      <c r="D194" s="107" t="s">
        <v>457</v>
      </c>
    </row>
    <row r="195" spans="1:4" x14ac:dyDescent="0.25">
      <c r="A195" s="107" t="s">
        <v>43</v>
      </c>
      <c r="B195" s="107" t="s">
        <v>41</v>
      </c>
      <c r="C195" s="107" t="s">
        <v>458</v>
      </c>
      <c r="D195" s="107" t="s">
        <v>459</v>
      </c>
    </row>
    <row r="196" spans="1:4" x14ac:dyDescent="0.25">
      <c r="A196" s="107" t="s">
        <v>57</v>
      </c>
      <c r="B196" s="107" t="s">
        <v>41</v>
      </c>
      <c r="C196" s="107" t="s">
        <v>511</v>
      </c>
      <c r="D196" s="107" t="s">
        <v>1285</v>
      </c>
    </row>
    <row r="197" spans="1:4" x14ac:dyDescent="0.25">
      <c r="A197" s="107" t="s">
        <v>57</v>
      </c>
      <c r="B197" s="107" t="s">
        <v>41</v>
      </c>
      <c r="C197" s="107" t="s">
        <v>510</v>
      </c>
      <c r="D197" s="107" t="s">
        <v>1041</v>
      </c>
    </row>
    <row r="198" spans="1:4" x14ac:dyDescent="0.25">
      <c r="A198" s="107" t="s">
        <v>53</v>
      </c>
      <c r="B198" s="107" t="s">
        <v>41</v>
      </c>
      <c r="C198" s="107" t="s">
        <v>492</v>
      </c>
      <c r="D198" s="107" t="s">
        <v>493</v>
      </c>
    </row>
    <row r="199" spans="1:4" x14ac:dyDescent="0.25">
      <c r="A199" s="107" t="s">
        <v>53</v>
      </c>
      <c r="B199" s="107" t="s">
        <v>41</v>
      </c>
      <c r="C199" s="107" t="s">
        <v>491</v>
      </c>
      <c r="D199" s="107" t="s">
        <v>1034</v>
      </c>
    </row>
    <row r="200" spans="1:4" x14ac:dyDescent="0.25">
      <c r="A200" s="107" t="s">
        <v>53</v>
      </c>
      <c r="B200" s="107" t="s">
        <v>41</v>
      </c>
      <c r="C200" s="107" t="s">
        <v>489</v>
      </c>
      <c r="D200" s="107" t="s">
        <v>1035</v>
      </c>
    </row>
    <row r="201" spans="1:4" x14ac:dyDescent="0.25">
      <c r="A201" s="107" t="s">
        <v>53</v>
      </c>
      <c r="B201" s="107" t="s">
        <v>41</v>
      </c>
      <c r="C201" s="107" t="s">
        <v>490</v>
      </c>
      <c r="D201" s="107" t="s">
        <v>1036</v>
      </c>
    </row>
    <row r="202" spans="1:4" x14ac:dyDescent="0.25">
      <c r="A202" s="107" t="s">
        <v>179</v>
      </c>
      <c r="B202" s="107" t="s">
        <v>41</v>
      </c>
      <c r="C202" s="107" t="s">
        <v>495</v>
      </c>
      <c r="D202" s="107" t="s">
        <v>1037</v>
      </c>
    </row>
    <row r="203" spans="1:4" x14ac:dyDescent="0.25">
      <c r="A203" s="107" t="s">
        <v>179</v>
      </c>
      <c r="B203" s="107" t="s">
        <v>41</v>
      </c>
      <c r="C203" s="107" t="s">
        <v>494</v>
      </c>
      <c r="D203" s="107" t="s">
        <v>1239</v>
      </c>
    </row>
    <row r="204" spans="1:4" x14ac:dyDescent="0.25">
      <c r="A204" s="107" t="s">
        <v>179</v>
      </c>
      <c r="B204" s="107" t="s">
        <v>41</v>
      </c>
      <c r="C204" s="107" t="s">
        <v>496</v>
      </c>
      <c r="D204" s="107" t="s">
        <v>1038</v>
      </c>
    </row>
    <row r="205" spans="1:4" x14ac:dyDescent="0.25">
      <c r="A205" s="107" t="s">
        <v>179</v>
      </c>
      <c r="B205" s="107" t="s">
        <v>41</v>
      </c>
      <c r="C205" s="107" t="s">
        <v>497</v>
      </c>
      <c r="D205" s="107" t="s">
        <v>1091</v>
      </c>
    </row>
    <row r="206" spans="1:4" x14ac:dyDescent="0.25">
      <c r="A206" s="107" t="s">
        <v>50</v>
      </c>
      <c r="B206" s="107" t="s">
        <v>41</v>
      </c>
      <c r="C206" s="107" t="s">
        <v>475</v>
      </c>
      <c r="D206" s="107" t="s">
        <v>1170</v>
      </c>
    </row>
    <row r="207" spans="1:4" x14ac:dyDescent="0.25">
      <c r="A207" s="107" t="s">
        <v>50</v>
      </c>
      <c r="B207" s="107" t="s">
        <v>41</v>
      </c>
      <c r="C207" s="107" t="s">
        <v>477</v>
      </c>
      <c r="D207" s="107" t="s">
        <v>1169</v>
      </c>
    </row>
    <row r="208" spans="1:4" x14ac:dyDescent="0.25">
      <c r="A208" s="107" t="s">
        <v>50</v>
      </c>
      <c r="B208" s="107" t="s">
        <v>41</v>
      </c>
      <c r="C208" s="107" t="s">
        <v>474</v>
      </c>
      <c r="D208" s="107" t="s">
        <v>478</v>
      </c>
    </row>
    <row r="209" spans="1:4" x14ac:dyDescent="0.25">
      <c r="A209" s="107" t="s">
        <v>50</v>
      </c>
      <c r="B209" s="107" t="s">
        <v>41</v>
      </c>
      <c r="C209" s="107" t="s">
        <v>1201</v>
      </c>
      <c r="D209" s="107" t="s">
        <v>476</v>
      </c>
    </row>
    <row r="210" spans="1:4" x14ac:dyDescent="0.25">
      <c r="A210" s="107" t="s">
        <v>50</v>
      </c>
      <c r="B210" s="107" t="s">
        <v>41</v>
      </c>
      <c r="C210" s="107" t="s">
        <v>1202</v>
      </c>
      <c r="D210" s="107" t="s">
        <v>1286</v>
      </c>
    </row>
    <row r="211" spans="1:4" x14ac:dyDescent="0.25">
      <c r="A211" s="107" t="s">
        <v>45</v>
      </c>
      <c r="B211" s="107" t="s">
        <v>41</v>
      </c>
      <c r="C211" s="107" t="s">
        <v>464</v>
      </c>
      <c r="D211" s="107" t="s">
        <v>465</v>
      </c>
    </row>
    <row r="212" spans="1:4" x14ac:dyDescent="0.25">
      <c r="A212" s="107" t="s">
        <v>45</v>
      </c>
      <c r="B212" s="107" t="s">
        <v>41</v>
      </c>
      <c r="C212" s="107" t="s">
        <v>463</v>
      </c>
      <c r="D212" s="107" t="s">
        <v>1237</v>
      </c>
    </row>
    <row r="213" spans="1:4" x14ac:dyDescent="0.25">
      <c r="A213" s="107" t="s">
        <v>45</v>
      </c>
      <c r="B213" s="107" t="s">
        <v>41</v>
      </c>
      <c r="C213" s="107" t="s">
        <v>461</v>
      </c>
      <c r="D213" s="107" t="s">
        <v>462</v>
      </c>
    </row>
    <row r="214" spans="1:4" x14ac:dyDescent="0.25">
      <c r="A214" s="107" t="s">
        <v>1238</v>
      </c>
      <c r="B214" s="107" t="s">
        <v>41</v>
      </c>
      <c r="C214" s="107" t="s">
        <v>470</v>
      </c>
      <c r="D214" s="107" t="s">
        <v>471</v>
      </c>
    </row>
    <row r="215" spans="1:4" x14ac:dyDescent="0.25">
      <c r="A215" s="107" t="s">
        <v>1238</v>
      </c>
      <c r="B215" s="107" t="s">
        <v>41</v>
      </c>
      <c r="C215" s="107" t="s">
        <v>466</v>
      </c>
      <c r="D215" s="107" t="s">
        <v>1032</v>
      </c>
    </row>
    <row r="216" spans="1:4" x14ac:dyDescent="0.25">
      <c r="A216" s="107" t="s">
        <v>1238</v>
      </c>
      <c r="B216" s="107" t="s">
        <v>41</v>
      </c>
      <c r="C216" s="107" t="s">
        <v>469</v>
      </c>
      <c r="D216" s="107" t="s">
        <v>1033</v>
      </c>
    </row>
    <row r="217" spans="1:4" x14ac:dyDescent="0.25">
      <c r="A217" s="107" t="s">
        <v>1238</v>
      </c>
      <c r="B217" s="107" t="s">
        <v>41</v>
      </c>
      <c r="C217" s="107" t="s">
        <v>467</v>
      </c>
      <c r="D217" s="107" t="s">
        <v>468</v>
      </c>
    </row>
    <row r="218" spans="1:4" x14ac:dyDescent="0.25">
      <c r="A218" s="107" t="s">
        <v>1238</v>
      </c>
      <c r="B218" s="107" t="s">
        <v>41</v>
      </c>
      <c r="C218" s="107" t="s">
        <v>472</v>
      </c>
      <c r="D218" s="107" t="s">
        <v>473</v>
      </c>
    </row>
    <row r="219" spans="1:4" x14ac:dyDescent="0.25">
      <c r="A219" s="107" t="s">
        <v>48</v>
      </c>
      <c r="B219" s="107" t="s">
        <v>41</v>
      </c>
      <c r="C219" s="107" t="s">
        <v>479</v>
      </c>
      <c r="D219" s="107" t="s">
        <v>480</v>
      </c>
    </row>
    <row r="220" spans="1:4" x14ac:dyDescent="0.25">
      <c r="A220" s="107" t="s">
        <v>48</v>
      </c>
      <c r="B220" s="107" t="s">
        <v>41</v>
      </c>
      <c r="C220" s="107" t="s">
        <v>481</v>
      </c>
      <c r="D220" s="107" t="s">
        <v>796</v>
      </c>
    </row>
    <row r="221" spans="1:4" x14ac:dyDescent="0.25">
      <c r="A221" s="107" t="s">
        <v>52</v>
      </c>
      <c r="B221" s="107" t="s">
        <v>41</v>
      </c>
      <c r="C221" s="107" t="s">
        <v>485</v>
      </c>
      <c r="D221" s="107" t="s">
        <v>358</v>
      </c>
    </row>
    <row r="222" spans="1:4" x14ac:dyDescent="0.25">
      <c r="A222" s="107" t="s">
        <v>52</v>
      </c>
      <c r="B222" s="107" t="s">
        <v>41</v>
      </c>
      <c r="C222" s="107" t="s">
        <v>483</v>
      </c>
      <c r="D222" s="107" t="s">
        <v>484</v>
      </c>
    </row>
    <row r="223" spans="1:4" x14ac:dyDescent="0.25">
      <c r="A223" s="107" t="s">
        <v>52</v>
      </c>
      <c r="B223" s="107" t="s">
        <v>41</v>
      </c>
      <c r="C223" s="107" t="s">
        <v>486</v>
      </c>
      <c r="D223" s="107" t="s">
        <v>1042</v>
      </c>
    </row>
    <row r="224" spans="1:4" x14ac:dyDescent="0.25">
      <c r="A224" s="107" t="s">
        <v>52</v>
      </c>
      <c r="B224" s="107" t="s">
        <v>41</v>
      </c>
      <c r="C224" s="107" t="s">
        <v>487</v>
      </c>
      <c r="D224" s="107" t="s">
        <v>488</v>
      </c>
    </row>
    <row r="225" spans="1:4" x14ac:dyDescent="0.25">
      <c r="A225" s="107" t="s">
        <v>52</v>
      </c>
      <c r="B225" s="107" t="s">
        <v>41</v>
      </c>
      <c r="C225" s="107" t="s">
        <v>482</v>
      </c>
      <c r="D225" s="107" t="s">
        <v>1043</v>
      </c>
    </row>
    <row r="226" spans="1:4" x14ac:dyDescent="0.25">
      <c r="A226" s="65" t="s">
        <v>1044</v>
      </c>
      <c r="B226" s="65" t="s">
        <v>172</v>
      </c>
      <c r="C226" s="65" t="s">
        <v>572</v>
      </c>
      <c r="D226" s="108" t="s">
        <v>1241</v>
      </c>
    </row>
    <row r="227" spans="1:4" x14ac:dyDescent="0.25">
      <c r="A227" s="65" t="s">
        <v>1044</v>
      </c>
      <c r="B227" s="65" t="s">
        <v>172</v>
      </c>
      <c r="C227" s="65" t="s">
        <v>571</v>
      </c>
      <c r="D227" s="109" t="s">
        <v>1045</v>
      </c>
    </row>
    <row r="228" spans="1:4" x14ac:dyDescent="0.25">
      <c r="A228" s="65" t="s">
        <v>1044</v>
      </c>
      <c r="B228" s="65" t="s">
        <v>172</v>
      </c>
      <c r="C228" s="65" t="s">
        <v>579</v>
      </c>
      <c r="D228" s="109" t="s">
        <v>1091</v>
      </c>
    </row>
    <row r="229" spans="1:4" x14ac:dyDescent="0.25">
      <c r="A229" s="65" t="s">
        <v>1044</v>
      </c>
      <c r="B229" s="65" t="s">
        <v>172</v>
      </c>
      <c r="C229" s="65" t="s">
        <v>580</v>
      </c>
      <c r="D229" s="109" t="s">
        <v>1150</v>
      </c>
    </row>
    <row r="230" spans="1:4" x14ac:dyDescent="0.25">
      <c r="A230" s="65" t="s">
        <v>1044</v>
      </c>
      <c r="B230" s="65" t="s">
        <v>172</v>
      </c>
      <c r="C230" s="65" t="s">
        <v>575</v>
      </c>
      <c r="D230" s="109" t="s">
        <v>576</v>
      </c>
    </row>
    <row r="231" spans="1:4" x14ac:dyDescent="0.25">
      <c r="A231" s="65" t="s">
        <v>1044</v>
      </c>
      <c r="B231" s="65" t="s">
        <v>172</v>
      </c>
      <c r="C231" s="65" t="s">
        <v>581</v>
      </c>
      <c r="D231" s="109" t="s">
        <v>1151</v>
      </c>
    </row>
    <row r="232" spans="1:4" x14ac:dyDescent="0.25">
      <c r="A232" s="65" t="s">
        <v>1044</v>
      </c>
      <c r="B232" s="65" t="s">
        <v>172</v>
      </c>
      <c r="C232" s="65" t="s">
        <v>577</v>
      </c>
      <c r="D232" s="109" t="s">
        <v>578</v>
      </c>
    </row>
    <row r="233" spans="1:4" x14ac:dyDescent="0.25">
      <c r="A233" s="65" t="s">
        <v>1044</v>
      </c>
      <c r="B233" s="65" t="s">
        <v>172</v>
      </c>
      <c r="C233" s="65" t="s">
        <v>573</v>
      </c>
      <c r="D233" s="109" t="s">
        <v>574</v>
      </c>
    </row>
    <row r="234" spans="1:4" x14ac:dyDescent="0.25">
      <c r="A234" s="65" t="s">
        <v>169</v>
      </c>
      <c r="B234" s="65" t="s">
        <v>172</v>
      </c>
      <c r="C234" s="65" t="s">
        <v>593</v>
      </c>
      <c r="D234" s="109" t="s">
        <v>594</v>
      </c>
    </row>
    <row r="235" spans="1:4" x14ac:dyDescent="0.25">
      <c r="A235" s="65" t="s">
        <v>169</v>
      </c>
      <c r="B235" s="65" t="s">
        <v>172</v>
      </c>
      <c r="C235" s="65" t="s">
        <v>597</v>
      </c>
      <c r="D235" s="109" t="s">
        <v>1204</v>
      </c>
    </row>
    <row r="236" spans="1:4" x14ac:dyDescent="0.25">
      <c r="A236" s="65" t="s">
        <v>169</v>
      </c>
      <c r="B236" s="65" t="s">
        <v>172</v>
      </c>
      <c r="C236" s="65" t="s">
        <v>591</v>
      </c>
      <c r="D236" s="109" t="s">
        <v>592</v>
      </c>
    </row>
    <row r="237" spans="1:4" x14ac:dyDescent="0.25">
      <c r="A237" s="65" t="s">
        <v>169</v>
      </c>
      <c r="B237" s="65" t="s">
        <v>172</v>
      </c>
      <c r="C237" s="65" t="s">
        <v>595</v>
      </c>
      <c r="D237" s="109" t="s">
        <v>596</v>
      </c>
    </row>
    <row r="238" spans="1:4" x14ac:dyDescent="0.25">
      <c r="A238" s="65" t="s">
        <v>169</v>
      </c>
      <c r="B238" s="65" t="s">
        <v>172</v>
      </c>
      <c r="C238" s="65" t="s">
        <v>590</v>
      </c>
      <c r="D238" s="109" t="s">
        <v>373</v>
      </c>
    </row>
    <row r="239" spans="1:4" x14ac:dyDescent="0.25">
      <c r="A239" s="65" t="s">
        <v>170</v>
      </c>
      <c r="B239" s="65" t="s">
        <v>172</v>
      </c>
      <c r="C239" s="65" t="s">
        <v>604</v>
      </c>
      <c r="D239" s="109" t="s">
        <v>605</v>
      </c>
    </row>
    <row r="240" spans="1:4" x14ac:dyDescent="0.25">
      <c r="A240" s="65" t="s">
        <v>170</v>
      </c>
      <c r="B240" s="65" t="s">
        <v>172</v>
      </c>
      <c r="C240" s="65" t="s">
        <v>602</v>
      </c>
      <c r="D240" s="109" t="s">
        <v>603</v>
      </c>
    </row>
    <row r="241" spans="1:4" x14ac:dyDescent="0.25">
      <c r="A241" s="65" t="s">
        <v>170</v>
      </c>
      <c r="B241" s="65" t="s">
        <v>172</v>
      </c>
      <c r="C241" s="65" t="s">
        <v>600</v>
      </c>
      <c r="D241" s="109" t="s">
        <v>601</v>
      </c>
    </row>
    <row r="242" spans="1:4" x14ac:dyDescent="0.25">
      <c r="A242" s="65" t="s">
        <v>170</v>
      </c>
      <c r="B242" s="65" t="s">
        <v>172</v>
      </c>
      <c r="C242" s="65" t="s">
        <v>606</v>
      </c>
      <c r="D242" s="109" t="s">
        <v>607</v>
      </c>
    </row>
    <row r="243" spans="1:4" x14ac:dyDescent="0.25">
      <c r="A243" s="65" t="s">
        <v>170</v>
      </c>
      <c r="B243" s="65" t="s">
        <v>172</v>
      </c>
      <c r="C243" s="65" t="s">
        <v>608</v>
      </c>
      <c r="D243" s="109" t="s">
        <v>1205</v>
      </c>
    </row>
    <row r="244" spans="1:4" x14ac:dyDescent="0.25">
      <c r="A244" s="65" t="s">
        <v>170</v>
      </c>
      <c r="B244" s="65" t="s">
        <v>172</v>
      </c>
      <c r="C244" s="65" t="s">
        <v>598</v>
      </c>
      <c r="D244" s="109" t="s">
        <v>599</v>
      </c>
    </row>
    <row r="245" spans="1:4" x14ac:dyDescent="0.25">
      <c r="A245" s="111" t="s">
        <v>166</v>
      </c>
      <c r="B245" s="111" t="s">
        <v>172</v>
      </c>
      <c r="C245" s="111" t="s">
        <v>519</v>
      </c>
      <c r="D245" s="112" t="s">
        <v>520</v>
      </c>
    </row>
    <row r="246" spans="1:4" x14ac:dyDescent="0.25">
      <c r="A246" s="111" t="s">
        <v>166</v>
      </c>
      <c r="B246" s="111" t="s">
        <v>172</v>
      </c>
      <c r="C246" s="111" t="s">
        <v>522</v>
      </c>
      <c r="D246" s="112" t="s">
        <v>523</v>
      </c>
    </row>
    <row r="247" spans="1:4" x14ac:dyDescent="0.25">
      <c r="A247" s="111" t="s">
        <v>166</v>
      </c>
      <c r="B247" s="111" t="s">
        <v>172</v>
      </c>
      <c r="C247" s="111" t="s">
        <v>521</v>
      </c>
      <c r="D247" s="112" t="s">
        <v>1242</v>
      </c>
    </row>
    <row r="248" spans="1:4" x14ac:dyDescent="0.25">
      <c r="A248" s="111" t="s">
        <v>168</v>
      </c>
      <c r="B248" s="111" t="s">
        <v>172</v>
      </c>
      <c r="C248" s="111" t="s">
        <v>525</v>
      </c>
      <c r="D248" s="112" t="s">
        <v>526</v>
      </c>
    </row>
    <row r="249" spans="1:4" x14ac:dyDescent="0.25">
      <c r="A249" s="110" t="s">
        <v>168</v>
      </c>
      <c r="B249" s="111" t="s">
        <v>172</v>
      </c>
      <c r="C249" s="111" t="s">
        <v>528</v>
      </c>
      <c r="D249" s="112" t="s">
        <v>529</v>
      </c>
    </row>
    <row r="250" spans="1:4" x14ac:dyDescent="0.25">
      <c r="A250" s="110" t="s">
        <v>168</v>
      </c>
      <c r="B250" s="111" t="s">
        <v>172</v>
      </c>
      <c r="C250" s="111" t="s">
        <v>530</v>
      </c>
      <c r="D250" s="112" t="s">
        <v>468</v>
      </c>
    </row>
    <row r="251" spans="1:4" x14ac:dyDescent="0.25">
      <c r="A251" s="110" t="s">
        <v>168</v>
      </c>
      <c r="B251" s="111" t="s">
        <v>172</v>
      </c>
      <c r="C251" s="111" t="s">
        <v>527</v>
      </c>
      <c r="D251" s="112" t="s">
        <v>1148</v>
      </c>
    </row>
    <row r="252" spans="1:4" x14ac:dyDescent="0.25">
      <c r="A252" s="110" t="s">
        <v>168</v>
      </c>
      <c r="B252" s="111" t="s">
        <v>172</v>
      </c>
      <c r="C252" s="111" t="s">
        <v>524</v>
      </c>
      <c r="D252" s="112" t="s">
        <v>1149</v>
      </c>
    </row>
    <row r="253" spans="1:4" x14ac:dyDescent="0.25">
      <c r="A253" s="133" t="s">
        <v>167</v>
      </c>
      <c r="B253" s="65" t="s">
        <v>172</v>
      </c>
      <c r="C253" s="10" t="s">
        <v>586</v>
      </c>
      <c r="D253" s="64" t="s">
        <v>587</v>
      </c>
    </row>
    <row r="254" spans="1:4" x14ac:dyDescent="0.25">
      <c r="A254" s="133" t="s">
        <v>167</v>
      </c>
      <c r="B254" s="65" t="s">
        <v>172</v>
      </c>
      <c r="C254" s="10" t="s">
        <v>588</v>
      </c>
      <c r="D254" s="64" t="s">
        <v>589</v>
      </c>
    </row>
    <row r="255" spans="1:4" x14ac:dyDescent="0.25">
      <c r="A255" s="133" t="s">
        <v>167</v>
      </c>
      <c r="B255" s="65" t="s">
        <v>172</v>
      </c>
      <c r="C255" s="10" t="s">
        <v>583</v>
      </c>
      <c r="D255" s="64" t="s">
        <v>584</v>
      </c>
    </row>
    <row r="256" spans="1:4" x14ac:dyDescent="0.25">
      <c r="A256" s="133" t="s">
        <v>167</v>
      </c>
      <c r="B256" s="10" t="s">
        <v>172</v>
      </c>
      <c r="C256" s="10" t="s">
        <v>582</v>
      </c>
      <c r="D256" s="64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4" t="s">
        <v>1173</v>
      </c>
    </row>
    <row r="258" spans="1:4" x14ac:dyDescent="0.25">
      <c r="A258" s="111" t="s">
        <v>165</v>
      </c>
      <c r="B258" s="111" t="s">
        <v>172</v>
      </c>
      <c r="C258" s="111" t="s">
        <v>613</v>
      </c>
      <c r="D258" s="112" t="s">
        <v>614</v>
      </c>
    </row>
    <row r="259" spans="1:4" x14ac:dyDescent="0.25">
      <c r="A259" s="111" t="s">
        <v>165</v>
      </c>
      <c r="B259" s="111" t="s">
        <v>172</v>
      </c>
      <c r="C259" s="111" t="s">
        <v>617</v>
      </c>
      <c r="D259" s="112" t="s">
        <v>618</v>
      </c>
    </row>
    <row r="260" spans="1:4" x14ac:dyDescent="0.25">
      <c r="A260" s="111" t="s">
        <v>165</v>
      </c>
      <c r="B260" s="111" t="s">
        <v>172</v>
      </c>
      <c r="C260" s="111" t="s">
        <v>615</v>
      </c>
      <c r="D260" s="112" t="s">
        <v>616</v>
      </c>
    </row>
    <row r="261" spans="1:4" x14ac:dyDescent="0.25">
      <c r="A261" s="111" t="s">
        <v>165</v>
      </c>
      <c r="B261" s="111" t="s">
        <v>172</v>
      </c>
      <c r="C261" s="111" t="s">
        <v>611</v>
      </c>
      <c r="D261" s="112" t="s">
        <v>612</v>
      </c>
    </row>
    <row r="262" spans="1:4" x14ac:dyDescent="0.25">
      <c r="A262" s="111" t="s">
        <v>165</v>
      </c>
      <c r="B262" s="111" t="s">
        <v>172</v>
      </c>
      <c r="C262" s="111" t="s">
        <v>609</v>
      </c>
      <c r="D262" s="112" t="s">
        <v>1046</v>
      </c>
    </row>
    <row r="263" spans="1:4" x14ac:dyDescent="0.25">
      <c r="A263" s="111" t="s">
        <v>165</v>
      </c>
      <c r="B263" s="111" t="s">
        <v>172</v>
      </c>
      <c r="C263" s="111" t="s">
        <v>1047</v>
      </c>
      <c r="D263" s="112" t="s">
        <v>1152</v>
      </c>
    </row>
    <row r="264" spans="1:4" x14ac:dyDescent="0.25">
      <c r="A264" s="111" t="s">
        <v>165</v>
      </c>
      <c r="B264" s="111" t="s">
        <v>172</v>
      </c>
      <c r="C264" s="111" t="s">
        <v>610</v>
      </c>
      <c r="D264" s="112" t="s">
        <v>1243</v>
      </c>
    </row>
    <row r="265" spans="1:4" x14ac:dyDescent="0.25">
      <c r="A265" s="111" t="s">
        <v>165</v>
      </c>
      <c r="B265" s="111" t="s">
        <v>172</v>
      </c>
      <c r="C265" s="111" t="s">
        <v>619</v>
      </c>
      <c r="D265" s="112" t="s">
        <v>1106</v>
      </c>
    </row>
    <row r="266" spans="1:4" x14ac:dyDescent="0.25">
      <c r="A266" s="65" t="s">
        <v>1240</v>
      </c>
      <c r="B266" s="65" t="s">
        <v>172</v>
      </c>
      <c r="C266" s="65" t="s">
        <v>565</v>
      </c>
      <c r="D266" s="109" t="s">
        <v>566</v>
      </c>
    </row>
    <row r="267" spans="1:4" x14ac:dyDescent="0.25">
      <c r="A267" s="65" t="s">
        <v>1240</v>
      </c>
      <c r="B267" s="65" t="s">
        <v>172</v>
      </c>
      <c r="C267" s="65" t="s">
        <v>569</v>
      </c>
      <c r="D267" s="109" t="s">
        <v>570</v>
      </c>
    </row>
    <row r="268" spans="1:4" x14ac:dyDescent="0.25">
      <c r="A268" s="65" t="s">
        <v>1240</v>
      </c>
      <c r="B268" s="65" t="s">
        <v>172</v>
      </c>
      <c r="C268" s="65" t="s">
        <v>567</v>
      </c>
      <c r="D268" s="109" t="s">
        <v>568</v>
      </c>
    </row>
    <row r="269" spans="1:4" x14ac:dyDescent="0.25">
      <c r="A269" s="65" t="s">
        <v>1240</v>
      </c>
      <c r="B269" s="65" t="s">
        <v>172</v>
      </c>
      <c r="C269" s="65" t="s">
        <v>563</v>
      </c>
      <c r="D269" s="109" t="s">
        <v>564</v>
      </c>
    </row>
    <row r="270" spans="1:4" x14ac:dyDescent="0.25">
      <c r="A270" s="65" t="s">
        <v>162</v>
      </c>
      <c r="B270" s="65" t="s">
        <v>172</v>
      </c>
      <c r="C270" s="65" t="s">
        <v>555</v>
      </c>
      <c r="D270" s="109" t="s">
        <v>556</v>
      </c>
    </row>
    <row r="271" spans="1:4" x14ac:dyDescent="0.25">
      <c r="A271" s="65" t="s">
        <v>162</v>
      </c>
      <c r="B271" s="65" t="s">
        <v>172</v>
      </c>
      <c r="C271" s="65" t="s">
        <v>553</v>
      </c>
      <c r="D271" s="109" t="s">
        <v>554</v>
      </c>
    </row>
    <row r="272" spans="1:4" x14ac:dyDescent="0.25">
      <c r="A272" s="65" t="s">
        <v>162</v>
      </c>
      <c r="B272" s="65" t="s">
        <v>172</v>
      </c>
      <c r="C272" s="65" t="s">
        <v>551</v>
      </c>
      <c r="D272" s="109" t="s">
        <v>552</v>
      </c>
    </row>
    <row r="273" spans="1:4" x14ac:dyDescent="0.25">
      <c r="A273" s="65" t="s">
        <v>162</v>
      </c>
      <c r="B273" s="65" t="s">
        <v>172</v>
      </c>
      <c r="C273" s="65" t="s">
        <v>561</v>
      </c>
      <c r="D273" s="109" t="s">
        <v>562</v>
      </c>
    </row>
    <row r="274" spans="1:4" x14ac:dyDescent="0.25">
      <c r="A274" s="65" t="s">
        <v>162</v>
      </c>
      <c r="B274" s="65" t="s">
        <v>172</v>
      </c>
      <c r="C274" s="65" t="s">
        <v>557</v>
      </c>
      <c r="D274" s="109" t="s">
        <v>558</v>
      </c>
    </row>
    <row r="275" spans="1:4" x14ac:dyDescent="0.25">
      <c r="A275" s="65" t="s">
        <v>162</v>
      </c>
      <c r="B275" s="65" t="s">
        <v>172</v>
      </c>
      <c r="C275" s="65" t="s">
        <v>559</v>
      </c>
      <c r="D275" s="109" t="s">
        <v>560</v>
      </c>
    </row>
    <row r="276" spans="1:4" x14ac:dyDescent="0.25">
      <c r="A276" s="65" t="s">
        <v>160</v>
      </c>
      <c r="B276" s="65" t="s">
        <v>172</v>
      </c>
      <c r="C276" s="65" t="s">
        <v>532</v>
      </c>
      <c r="D276" s="109" t="s">
        <v>533</v>
      </c>
    </row>
    <row r="277" spans="1:4" x14ac:dyDescent="0.25">
      <c r="A277" s="65" t="s">
        <v>160</v>
      </c>
      <c r="B277" s="65" t="s">
        <v>172</v>
      </c>
      <c r="C277" s="65" t="s">
        <v>531</v>
      </c>
      <c r="D277" s="109" t="s">
        <v>1037</v>
      </c>
    </row>
    <row r="278" spans="1:4" x14ac:dyDescent="0.25">
      <c r="A278" s="65" t="s">
        <v>161</v>
      </c>
      <c r="B278" s="65" t="s">
        <v>172</v>
      </c>
      <c r="C278" s="65" t="s">
        <v>542</v>
      </c>
      <c r="D278" s="109" t="s">
        <v>543</v>
      </c>
    </row>
    <row r="279" spans="1:4" x14ac:dyDescent="0.25">
      <c r="A279" s="65" t="s">
        <v>161</v>
      </c>
      <c r="B279" s="65" t="s">
        <v>172</v>
      </c>
      <c r="C279" s="65" t="s">
        <v>548</v>
      </c>
      <c r="D279" s="109" t="s">
        <v>1147</v>
      </c>
    </row>
    <row r="280" spans="1:4" x14ac:dyDescent="0.25">
      <c r="A280" s="65" t="s">
        <v>161</v>
      </c>
      <c r="B280" s="65" t="s">
        <v>172</v>
      </c>
      <c r="C280" s="65" t="s">
        <v>549</v>
      </c>
      <c r="D280" s="109" t="s">
        <v>550</v>
      </c>
    </row>
    <row r="281" spans="1:4" x14ac:dyDescent="0.25">
      <c r="A281" s="65" t="s">
        <v>161</v>
      </c>
      <c r="B281" s="65" t="s">
        <v>172</v>
      </c>
      <c r="C281" s="65" t="s">
        <v>540</v>
      </c>
      <c r="D281" s="109" t="s">
        <v>541</v>
      </c>
    </row>
    <row r="282" spans="1:4" x14ac:dyDescent="0.25">
      <c r="A282" s="65" t="s">
        <v>161</v>
      </c>
      <c r="B282" s="65" t="s">
        <v>172</v>
      </c>
      <c r="C282" s="65" t="s">
        <v>536</v>
      </c>
      <c r="D282" s="109" t="s">
        <v>537</v>
      </c>
    </row>
    <row r="283" spans="1:4" x14ac:dyDescent="0.25">
      <c r="A283" s="65" t="s">
        <v>161</v>
      </c>
      <c r="B283" s="65" t="s">
        <v>172</v>
      </c>
      <c r="C283" s="65" t="s">
        <v>546</v>
      </c>
      <c r="D283" s="109" t="s">
        <v>547</v>
      </c>
    </row>
    <row r="284" spans="1:4" x14ac:dyDescent="0.25">
      <c r="A284" s="65" t="s">
        <v>161</v>
      </c>
      <c r="B284" s="65" t="s">
        <v>172</v>
      </c>
      <c r="C284" s="65" t="s">
        <v>534</v>
      </c>
      <c r="D284" s="109" t="s">
        <v>535</v>
      </c>
    </row>
    <row r="285" spans="1:4" x14ac:dyDescent="0.25">
      <c r="A285" s="65" t="s">
        <v>161</v>
      </c>
      <c r="B285" s="65" t="s">
        <v>172</v>
      </c>
      <c r="C285" s="65" t="s">
        <v>544</v>
      </c>
      <c r="D285" s="109" t="s">
        <v>1287</v>
      </c>
    </row>
    <row r="286" spans="1:4" x14ac:dyDescent="0.25">
      <c r="A286" s="65" t="s">
        <v>161</v>
      </c>
      <c r="B286" s="65" t="s">
        <v>172</v>
      </c>
      <c r="C286" s="65" t="s">
        <v>545</v>
      </c>
      <c r="D286" s="109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3" t="s">
        <v>539</v>
      </c>
    </row>
    <row r="288" spans="1:4" x14ac:dyDescent="0.25">
      <c r="A288" s="71" t="s">
        <v>633</v>
      </c>
      <c r="B288" s="71" t="s">
        <v>66</v>
      </c>
      <c r="C288" s="70" t="s">
        <v>635</v>
      </c>
      <c r="D288" s="70" t="s">
        <v>636</v>
      </c>
    </row>
    <row r="289" spans="1:4" x14ac:dyDescent="0.25">
      <c r="A289" s="71" t="s">
        <v>633</v>
      </c>
      <c r="B289" s="71" t="s">
        <v>66</v>
      </c>
      <c r="C289" s="70" t="s">
        <v>634</v>
      </c>
      <c r="D289" s="70" t="s">
        <v>1288</v>
      </c>
    </row>
    <row r="290" spans="1:4" x14ac:dyDescent="0.25">
      <c r="A290" s="70" t="s">
        <v>72</v>
      </c>
      <c r="B290" s="72" t="s">
        <v>66</v>
      </c>
      <c r="C290" s="72" t="s">
        <v>654</v>
      </c>
      <c r="D290" s="72" t="s">
        <v>1289</v>
      </c>
    </row>
    <row r="291" spans="1:4" ht="15.75" x14ac:dyDescent="0.25">
      <c r="A291" s="70" t="s">
        <v>72</v>
      </c>
      <c r="B291" s="72" t="s">
        <v>66</v>
      </c>
      <c r="C291" s="73" t="s">
        <v>651</v>
      </c>
      <c r="D291" s="74" t="s">
        <v>652</v>
      </c>
    </row>
    <row r="292" spans="1:4" x14ac:dyDescent="0.25">
      <c r="A292" s="70" t="s">
        <v>72</v>
      </c>
      <c r="B292" s="72" t="s">
        <v>66</v>
      </c>
      <c r="C292" s="72" t="s">
        <v>641</v>
      </c>
      <c r="D292" s="68" t="s">
        <v>1174</v>
      </c>
    </row>
    <row r="293" spans="1:4" x14ac:dyDescent="0.25">
      <c r="A293" s="70" t="s">
        <v>72</v>
      </c>
      <c r="B293" s="72" t="s">
        <v>66</v>
      </c>
      <c r="C293" s="72" t="s">
        <v>658</v>
      </c>
      <c r="D293" s="72" t="s">
        <v>659</v>
      </c>
    </row>
    <row r="294" spans="1:4" x14ac:dyDescent="0.25">
      <c r="A294" s="70" t="s">
        <v>72</v>
      </c>
      <c r="B294" s="72" t="s">
        <v>66</v>
      </c>
      <c r="C294" s="72" t="s">
        <v>648</v>
      </c>
      <c r="D294" s="72" t="s">
        <v>649</v>
      </c>
    </row>
    <row r="295" spans="1:4" x14ac:dyDescent="0.25">
      <c r="A295" s="70" t="s">
        <v>72</v>
      </c>
      <c r="B295" s="72" t="s">
        <v>66</v>
      </c>
      <c r="C295" s="72" t="s">
        <v>656</v>
      </c>
      <c r="D295" s="72" t="s">
        <v>657</v>
      </c>
    </row>
    <row r="296" spans="1:4" x14ac:dyDescent="0.25">
      <c r="A296" s="70" t="s">
        <v>72</v>
      </c>
      <c r="B296" s="72" t="s">
        <v>66</v>
      </c>
      <c r="C296" s="72" t="s">
        <v>639</v>
      </c>
      <c r="D296" s="72" t="s">
        <v>640</v>
      </c>
    </row>
    <row r="297" spans="1:4" x14ac:dyDescent="0.25">
      <c r="A297" s="70" t="s">
        <v>72</v>
      </c>
      <c r="B297" s="72" t="s">
        <v>66</v>
      </c>
      <c r="C297" s="72" t="s">
        <v>655</v>
      </c>
      <c r="D297" s="72" t="s">
        <v>1290</v>
      </c>
    </row>
    <row r="298" spans="1:4" x14ac:dyDescent="0.25">
      <c r="A298" s="70" t="s">
        <v>72</v>
      </c>
      <c r="B298" s="72" t="s">
        <v>66</v>
      </c>
      <c r="C298" s="72" t="s">
        <v>653</v>
      </c>
      <c r="D298" s="72" t="s">
        <v>1291</v>
      </c>
    </row>
    <row r="299" spans="1:4" x14ac:dyDescent="0.25">
      <c r="A299" s="70" t="s">
        <v>72</v>
      </c>
      <c r="B299" s="72" t="s">
        <v>66</v>
      </c>
      <c r="C299" s="72" t="s">
        <v>642</v>
      </c>
      <c r="D299" s="72" t="s">
        <v>643</v>
      </c>
    </row>
    <row r="300" spans="1:4" x14ac:dyDescent="0.25">
      <c r="A300" s="70" t="s">
        <v>72</v>
      </c>
      <c r="B300" s="72" t="s">
        <v>66</v>
      </c>
      <c r="C300" s="72" t="s">
        <v>650</v>
      </c>
      <c r="D300" s="72" t="s">
        <v>1292</v>
      </c>
    </row>
    <row r="301" spans="1:4" x14ac:dyDescent="0.25">
      <c r="A301" s="70" t="s">
        <v>72</v>
      </c>
      <c r="B301" s="72" t="s">
        <v>66</v>
      </c>
      <c r="C301" s="72" t="s">
        <v>646</v>
      </c>
      <c r="D301" s="72" t="s">
        <v>647</v>
      </c>
    </row>
    <row r="302" spans="1:4" x14ac:dyDescent="0.25">
      <c r="A302" s="70" t="s">
        <v>72</v>
      </c>
      <c r="B302" s="72" t="s">
        <v>66</v>
      </c>
      <c r="C302" s="70" t="s">
        <v>637</v>
      </c>
      <c r="D302" s="70" t="s">
        <v>638</v>
      </c>
    </row>
    <row r="303" spans="1:4" x14ac:dyDescent="0.25">
      <c r="A303" s="70" t="s">
        <v>72</v>
      </c>
      <c r="B303" s="70" t="s">
        <v>66</v>
      </c>
      <c r="C303" s="70" t="s">
        <v>644</v>
      </c>
      <c r="D303" s="70" t="s">
        <v>645</v>
      </c>
    </row>
    <row r="304" spans="1:4" x14ac:dyDescent="0.25">
      <c r="A304" s="90" t="s">
        <v>69</v>
      </c>
      <c r="B304" s="88" t="s">
        <v>66</v>
      </c>
      <c r="C304" s="65" t="s">
        <v>632</v>
      </c>
      <c r="D304" s="65" t="s">
        <v>1153</v>
      </c>
    </row>
    <row r="305" spans="1:4" x14ac:dyDescent="0.25">
      <c r="A305" s="90" t="s">
        <v>69</v>
      </c>
      <c r="B305" s="88" t="s">
        <v>66</v>
      </c>
      <c r="C305" s="65" t="s">
        <v>630</v>
      </c>
      <c r="D305" s="65" t="s">
        <v>631</v>
      </c>
    </row>
    <row r="306" spans="1:4" x14ac:dyDescent="0.25">
      <c r="A306" s="112" t="s">
        <v>65</v>
      </c>
      <c r="B306" s="88" t="s">
        <v>66</v>
      </c>
      <c r="C306" s="65" t="s">
        <v>620</v>
      </c>
      <c r="D306" s="65" t="s">
        <v>1048</v>
      </c>
    </row>
    <row r="307" spans="1:4" x14ac:dyDescent="0.25">
      <c r="A307" s="112" t="s">
        <v>65</v>
      </c>
      <c r="B307" s="88" t="s">
        <v>66</v>
      </c>
      <c r="C307" s="65" t="s">
        <v>622</v>
      </c>
      <c r="D307" s="65" t="s">
        <v>1049</v>
      </c>
    </row>
    <row r="308" spans="1:4" x14ac:dyDescent="0.25">
      <c r="A308" s="112" t="s">
        <v>65</v>
      </c>
      <c r="B308" s="88" t="s">
        <v>66</v>
      </c>
      <c r="C308" s="65" t="s">
        <v>623</v>
      </c>
      <c r="D308" s="65" t="s">
        <v>1050</v>
      </c>
    </row>
    <row r="309" spans="1:4" x14ac:dyDescent="0.25">
      <c r="A309" s="90" t="s">
        <v>73</v>
      </c>
      <c r="B309" s="88" t="s">
        <v>66</v>
      </c>
      <c r="C309" s="65" t="s">
        <v>627</v>
      </c>
      <c r="D309" s="65" t="s">
        <v>1154</v>
      </c>
    </row>
    <row r="310" spans="1:4" x14ac:dyDescent="0.25">
      <c r="A310" s="90" t="s">
        <v>73</v>
      </c>
      <c r="B310" s="88" t="s">
        <v>66</v>
      </c>
      <c r="C310" s="65" t="s">
        <v>628</v>
      </c>
      <c r="D310" s="65" t="s">
        <v>629</v>
      </c>
    </row>
    <row r="311" spans="1:4" x14ac:dyDescent="0.25">
      <c r="A311" s="90" t="s">
        <v>73</v>
      </c>
      <c r="B311" s="88" t="s">
        <v>66</v>
      </c>
      <c r="C311" s="65" t="s">
        <v>624</v>
      </c>
      <c r="D311" s="65" t="s">
        <v>625</v>
      </c>
    </row>
    <row r="312" spans="1:4" x14ac:dyDescent="0.25">
      <c r="A312" s="90" t="s">
        <v>73</v>
      </c>
      <c r="B312" s="88" t="s">
        <v>66</v>
      </c>
      <c r="C312" s="65" t="s">
        <v>626</v>
      </c>
      <c r="D312" s="65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6" t="s">
        <v>85</v>
      </c>
      <c r="B329" s="117" t="s">
        <v>66</v>
      </c>
      <c r="C329" s="116" t="s">
        <v>711</v>
      </c>
      <c r="D329" s="116" t="s">
        <v>712</v>
      </c>
    </row>
    <row r="330" spans="1:4" x14ac:dyDescent="0.25">
      <c r="A330" s="116" t="s">
        <v>85</v>
      </c>
      <c r="B330" s="117" t="s">
        <v>66</v>
      </c>
      <c r="C330" s="116" t="s">
        <v>715</v>
      </c>
      <c r="D330" s="116" t="s">
        <v>1109</v>
      </c>
    </row>
    <row r="331" spans="1:4" x14ac:dyDescent="0.25">
      <c r="A331" s="116" t="s">
        <v>85</v>
      </c>
      <c r="B331" s="117" t="s">
        <v>66</v>
      </c>
      <c r="C331" s="116" t="s">
        <v>714</v>
      </c>
      <c r="D331" s="116" t="s">
        <v>1091</v>
      </c>
    </row>
    <row r="332" spans="1:4" x14ac:dyDescent="0.25">
      <c r="A332" s="116" t="s">
        <v>85</v>
      </c>
      <c r="B332" s="117" t="s">
        <v>66</v>
      </c>
      <c r="C332" s="116" t="s">
        <v>713</v>
      </c>
      <c r="D332" s="116" t="s">
        <v>1090</v>
      </c>
    </row>
    <row r="333" spans="1:4" x14ac:dyDescent="0.25">
      <c r="A333" s="114" t="s">
        <v>85</v>
      </c>
      <c r="B333" s="115" t="s">
        <v>66</v>
      </c>
      <c r="C333" s="114" t="s">
        <v>716</v>
      </c>
      <c r="D333" s="114" t="s">
        <v>1092</v>
      </c>
    </row>
    <row r="334" spans="1:4" x14ac:dyDescent="0.25">
      <c r="A334" s="116" t="s">
        <v>80</v>
      </c>
      <c r="B334" s="117" t="s">
        <v>66</v>
      </c>
      <c r="C334" s="116" t="s">
        <v>717</v>
      </c>
      <c r="D334" s="116" t="s">
        <v>1089</v>
      </c>
    </row>
    <row r="335" spans="1:4" x14ac:dyDescent="0.25">
      <c r="A335" s="116" t="s">
        <v>80</v>
      </c>
      <c r="B335" s="117" t="s">
        <v>66</v>
      </c>
      <c r="C335" s="116" t="s">
        <v>718</v>
      </c>
      <c r="D335" s="116" t="s">
        <v>719</v>
      </c>
    </row>
    <row r="336" spans="1:4" x14ac:dyDescent="0.25">
      <c r="A336" s="116" t="s">
        <v>80</v>
      </c>
      <c r="B336" s="117" t="s">
        <v>66</v>
      </c>
      <c r="C336" s="116" t="s">
        <v>720</v>
      </c>
      <c r="D336" s="116" t="s">
        <v>721</v>
      </c>
    </row>
    <row r="337" spans="1:4" x14ac:dyDescent="0.25">
      <c r="A337" s="116" t="s">
        <v>80</v>
      </c>
      <c r="B337" s="117" t="s">
        <v>66</v>
      </c>
      <c r="C337" s="116" t="s">
        <v>722</v>
      </c>
      <c r="D337" s="116" t="s">
        <v>723</v>
      </c>
    </row>
    <row r="338" spans="1:4" x14ac:dyDescent="0.25">
      <c r="A338" s="116" t="s">
        <v>84</v>
      </c>
      <c r="B338" s="117" t="s">
        <v>66</v>
      </c>
      <c r="C338" s="116" t="s">
        <v>703</v>
      </c>
      <c r="D338" s="116" t="s">
        <v>704</v>
      </c>
    </row>
    <row r="339" spans="1:4" x14ac:dyDescent="0.25">
      <c r="A339" s="116" t="s">
        <v>84</v>
      </c>
      <c r="B339" s="117" t="s">
        <v>66</v>
      </c>
      <c r="C339" s="116" t="s">
        <v>705</v>
      </c>
      <c r="D339" s="116" t="s">
        <v>706</v>
      </c>
    </row>
    <row r="340" spans="1:4" x14ac:dyDescent="0.25">
      <c r="A340" s="116" t="s">
        <v>84</v>
      </c>
      <c r="B340" s="117" t="s">
        <v>66</v>
      </c>
      <c r="C340" s="116" t="s">
        <v>707</v>
      </c>
      <c r="D340" s="116" t="s">
        <v>1175</v>
      </c>
    </row>
    <row r="341" spans="1:4" x14ac:dyDescent="0.25">
      <c r="A341" s="118" t="s">
        <v>84</v>
      </c>
      <c r="B341" s="119" t="s">
        <v>66</v>
      </c>
      <c r="C341" s="118" t="s">
        <v>701</v>
      </c>
      <c r="D341" s="118" t="s">
        <v>1054</v>
      </c>
    </row>
    <row r="342" spans="1:4" x14ac:dyDescent="0.25">
      <c r="A342" s="114" t="s">
        <v>84</v>
      </c>
      <c r="B342" s="115" t="s">
        <v>66</v>
      </c>
      <c r="C342" s="114" t="s">
        <v>702</v>
      </c>
      <c r="D342" s="114" t="s">
        <v>1055</v>
      </c>
    </row>
    <row r="343" spans="1:4" x14ac:dyDescent="0.25">
      <c r="A343" s="116" t="s">
        <v>84</v>
      </c>
      <c r="B343" s="117" t="s">
        <v>66</v>
      </c>
      <c r="C343" s="116" t="s">
        <v>708</v>
      </c>
      <c r="D343" s="116" t="s">
        <v>1056</v>
      </c>
    </row>
    <row r="344" spans="1:4" x14ac:dyDescent="0.25">
      <c r="A344" s="116" t="s">
        <v>68</v>
      </c>
      <c r="B344" s="117" t="s">
        <v>66</v>
      </c>
      <c r="C344" s="116" t="s">
        <v>710</v>
      </c>
      <c r="D344" s="116" t="s">
        <v>1176</v>
      </c>
    </row>
    <row r="345" spans="1:4" x14ac:dyDescent="0.25">
      <c r="A345" s="116" t="s">
        <v>68</v>
      </c>
      <c r="B345" s="117" t="s">
        <v>66</v>
      </c>
      <c r="C345" s="116" t="s">
        <v>709</v>
      </c>
      <c r="D345" s="116" t="s">
        <v>1053</v>
      </c>
    </row>
    <row r="346" spans="1:4" x14ac:dyDescent="0.25">
      <c r="A346" s="123" t="s">
        <v>83</v>
      </c>
      <c r="B346" s="123" t="s">
        <v>66</v>
      </c>
      <c r="C346" s="123" t="s">
        <v>730</v>
      </c>
      <c r="D346" s="123" t="s">
        <v>476</v>
      </c>
    </row>
    <row r="347" spans="1:4" x14ac:dyDescent="0.25">
      <c r="A347" s="123" t="s">
        <v>83</v>
      </c>
      <c r="B347" s="123" t="s">
        <v>66</v>
      </c>
      <c r="C347" s="123" t="s">
        <v>727</v>
      </c>
      <c r="D347" s="123" t="s">
        <v>1057</v>
      </c>
    </row>
    <row r="348" spans="1:4" x14ac:dyDescent="0.25">
      <c r="A348" s="123" t="s">
        <v>83</v>
      </c>
      <c r="B348" s="123" t="s">
        <v>66</v>
      </c>
      <c r="C348" s="123" t="s">
        <v>728</v>
      </c>
      <c r="D348" s="123" t="s">
        <v>729</v>
      </c>
    </row>
    <row r="349" spans="1:4" x14ac:dyDescent="0.25">
      <c r="A349" s="123" t="s">
        <v>83</v>
      </c>
      <c r="B349" s="123" t="s">
        <v>66</v>
      </c>
      <c r="C349" s="123" t="s">
        <v>726</v>
      </c>
      <c r="D349" s="123" t="s">
        <v>1206</v>
      </c>
    </row>
    <row r="350" spans="1:4" x14ac:dyDescent="0.25">
      <c r="A350" s="120" t="s">
        <v>1244</v>
      </c>
      <c r="B350" s="121" t="s">
        <v>66</v>
      </c>
      <c r="C350" s="121" t="s">
        <v>725</v>
      </c>
      <c r="D350" s="121" t="s">
        <v>1207</v>
      </c>
    </row>
    <row r="351" spans="1:4" x14ac:dyDescent="0.25">
      <c r="A351" s="122" t="s">
        <v>1244</v>
      </c>
      <c r="B351" s="123" t="s">
        <v>66</v>
      </c>
      <c r="C351" s="123" t="s">
        <v>724</v>
      </c>
      <c r="D351" s="123" t="s">
        <v>948</v>
      </c>
    </row>
    <row r="352" spans="1:4" x14ac:dyDescent="0.25">
      <c r="A352" s="135" t="s">
        <v>88</v>
      </c>
      <c r="B352" s="66" t="s">
        <v>66</v>
      </c>
      <c r="C352" s="75" t="s">
        <v>747</v>
      </c>
      <c r="D352" s="143" t="s">
        <v>1177</v>
      </c>
    </row>
    <row r="353" spans="1:4" x14ac:dyDescent="0.25">
      <c r="A353" s="136" t="s">
        <v>88</v>
      </c>
      <c r="B353" s="66" t="s">
        <v>66</v>
      </c>
      <c r="C353" s="75" t="s">
        <v>1178</v>
      </c>
      <c r="D353" s="75" t="s">
        <v>1179</v>
      </c>
    </row>
    <row r="354" spans="1:4" x14ac:dyDescent="0.25">
      <c r="A354" s="135" t="s">
        <v>88</v>
      </c>
      <c r="B354" s="66" t="s">
        <v>66</v>
      </c>
      <c r="C354" s="75" t="s">
        <v>734</v>
      </c>
      <c r="D354" s="75" t="s">
        <v>1180</v>
      </c>
    </row>
    <row r="355" spans="1:4" x14ac:dyDescent="0.25">
      <c r="A355" s="134" t="s">
        <v>88</v>
      </c>
      <c r="B355" s="139" t="s">
        <v>66</v>
      </c>
      <c r="C355" s="138" t="s">
        <v>748</v>
      </c>
      <c r="D355" s="138" t="s">
        <v>1181</v>
      </c>
    </row>
    <row r="356" spans="1:4" x14ac:dyDescent="0.25">
      <c r="A356" s="67" t="s">
        <v>88</v>
      </c>
      <c r="B356" s="66" t="s">
        <v>66</v>
      </c>
      <c r="C356" s="75" t="s">
        <v>743</v>
      </c>
      <c r="D356" s="75" t="s">
        <v>744</v>
      </c>
    </row>
    <row r="357" spans="1:4" x14ac:dyDescent="0.25">
      <c r="A357" s="67" t="s">
        <v>88</v>
      </c>
      <c r="B357" s="66" t="s">
        <v>66</v>
      </c>
      <c r="C357" s="75" t="s">
        <v>735</v>
      </c>
      <c r="D357" s="75" t="s">
        <v>736</v>
      </c>
    </row>
    <row r="358" spans="1:4" x14ac:dyDescent="0.25">
      <c r="A358" s="67" t="s">
        <v>88</v>
      </c>
      <c r="B358" s="66" t="s">
        <v>66</v>
      </c>
      <c r="C358" s="75" t="s">
        <v>746</v>
      </c>
      <c r="D358" s="75" t="s">
        <v>1182</v>
      </c>
    </row>
    <row r="359" spans="1:4" x14ac:dyDescent="0.25">
      <c r="A359" s="67" t="s">
        <v>88</v>
      </c>
      <c r="B359" s="66" t="s">
        <v>66</v>
      </c>
      <c r="C359" s="75" t="s">
        <v>737</v>
      </c>
      <c r="D359" s="75" t="s">
        <v>738</v>
      </c>
    </row>
    <row r="360" spans="1:4" x14ac:dyDescent="0.25">
      <c r="A360" s="67" t="s">
        <v>88</v>
      </c>
      <c r="B360" s="66" t="s">
        <v>66</v>
      </c>
      <c r="C360" s="75" t="s">
        <v>745</v>
      </c>
      <c r="D360" s="75" t="s">
        <v>1183</v>
      </c>
    </row>
    <row r="361" spans="1:4" x14ac:dyDescent="0.25">
      <c r="A361" s="66" t="s">
        <v>88</v>
      </c>
      <c r="B361" s="66" t="s">
        <v>66</v>
      </c>
      <c r="C361" s="69" t="s">
        <v>740</v>
      </c>
      <c r="D361" s="69" t="s">
        <v>1184</v>
      </c>
    </row>
    <row r="362" spans="1:4" x14ac:dyDescent="0.25">
      <c r="A362" s="67" t="s">
        <v>88</v>
      </c>
      <c r="B362" s="66" t="s">
        <v>66</v>
      </c>
      <c r="C362" s="75" t="s">
        <v>742</v>
      </c>
      <c r="D362" s="75" t="s">
        <v>1185</v>
      </c>
    </row>
    <row r="363" spans="1:4" x14ac:dyDescent="0.25">
      <c r="A363" s="67" t="s">
        <v>88</v>
      </c>
      <c r="B363" s="66" t="s">
        <v>66</v>
      </c>
      <c r="C363" s="75" t="s">
        <v>1186</v>
      </c>
      <c r="D363" s="75" t="s">
        <v>1187</v>
      </c>
    </row>
    <row r="364" spans="1:4" x14ac:dyDescent="0.25">
      <c r="A364" s="67" t="s">
        <v>88</v>
      </c>
      <c r="B364" s="66" t="s">
        <v>66</v>
      </c>
      <c r="C364" s="75" t="s">
        <v>739</v>
      </c>
      <c r="D364" s="75" t="s">
        <v>1245</v>
      </c>
    </row>
    <row r="365" spans="1:4" x14ac:dyDescent="0.25">
      <c r="A365" s="67" t="s">
        <v>88</v>
      </c>
      <c r="B365" s="66" t="s">
        <v>66</v>
      </c>
      <c r="C365" s="75" t="s">
        <v>741</v>
      </c>
      <c r="D365" s="75" t="s">
        <v>1188</v>
      </c>
    </row>
    <row r="366" spans="1:4" x14ac:dyDescent="0.25">
      <c r="A366" s="67" t="s">
        <v>86</v>
      </c>
      <c r="B366" s="66" t="s">
        <v>66</v>
      </c>
      <c r="C366" s="75" t="s">
        <v>733</v>
      </c>
      <c r="D366" s="75" t="s">
        <v>1189</v>
      </c>
    </row>
    <row r="367" spans="1:4" x14ac:dyDescent="0.25">
      <c r="A367" s="67" t="s">
        <v>86</v>
      </c>
      <c r="B367" s="66" t="s">
        <v>66</v>
      </c>
      <c r="C367" s="75" t="s">
        <v>731</v>
      </c>
      <c r="D367" s="75" t="s">
        <v>732</v>
      </c>
    </row>
    <row r="368" spans="1:4" x14ac:dyDescent="0.25">
      <c r="A368" s="75" t="s">
        <v>78</v>
      </c>
      <c r="B368" s="75" t="s">
        <v>66</v>
      </c>
      <c r="C368" s="75" t="s">
        <v>696</v>
      </c>
      <c r="D368" s="75" t="s">
        <v>697</v>
      </c>
    </row>
    <row r="369" spans="1:4" x14ac:dyDescent="0.25">
      <c r="A369" s="75" t="s">
        <v>78</v>
      </c>
      <c r="B369" s="75" t="s">
        <v>66</v>
      </c>
      <c r="C369" s="75" t="s">
        <v>694</v>
      </c>
      <c r="D369" s="75" t="s">
        <v>695</v>
      </c>
    </row>
    <row r="370" spans="1:4" x14ac:dyDescent="0.25">
      <c r="A370" s="75" t="s">
        <v>78</v>
      </c>
      <c r="B370" s="75" t="s">
        <v>66</v>
      </c>
      <c r="C370" s="75" t="s">
        <v>690</v>
      </c>
      <c r="D370" s="75" t="s">
        <v>691</v>
      </c>
    </row>
    <row r="371" spans="1:4" x14ac:dyDescent="0.25">
      <c r="A371" s="75" t="s">
        <v>78</v>
      </c>
      <c r="B371" s="75" t="s">
        <v>66</v>
      </c>
      <c r="C371" s="75" t="s">
        <v>688</v>
      </c>
      <c r="D371" s="75" t="s">
        <v>689</v>
      </c>
    </row>
    <row r="372" spans="1:4" x14ac:dyDescent="0.25">
      <c r="A372" s="75" t="s">
        <v>78</v>
      </c>
      <c r="B372" s="75" t="s">
        <v>66</v>
      </c>
      <c r="C372" s="75" t="s">
        <v>692</v>
      </c>
      <c r="D372" s="75" t="s">
        <v>693</v>
      </c>
    </row>
    <row r="373" spans="1:4" x14ac:dyDescent="0.25">
      <c r="A373" s="75" t="s">
        <v>78</v>
      </c>
      <c r="B373" s="75" t="s">
        <v>66</v>
      </c>
      <c r="C373" s="75" t="s">
        <v>698</v>
      </c>
      <c r="D373" s="75" t="s">
        <v>699</v>
      </c>
    </row>
    <row r="374" spans="1:4" x14ac:dyDescent="0.25">
      <c r="A374" s="75" t="s">
        <v>78</v>
      </c>
      <c r="B374" s="75" t="s">
        <v>66</v>
      </c>
      <c r="C374" s="75" t="s">
        <v>700</v>
      </c>
      <c r="D374" s="75" t="s">
        <v>253</v>
      </c>
    </row>
    <row r="375" spans="1:4" x14ac:dyDescent="0.25">
      <c r="A375" s="124" t="s">
        <v>89</v>
      </c>
      <c r="B375" s="124" t="s">
        <v>90</v>
      </c>
      <c r="C375" s="125" t="s">
        <v>776</v>
      </c>
      <c r="D375" s="125" t="s">
        <v>1295</v>
      </c>
    </row>
    <row r="376" spans="1:4" x14ac:dyDescent="0.25">
      <c r="A376" s="124" t="s">
        <v>89</v>
      </c>
      <c r="B376" s="124" t="s">
        <v>90</v>
      </c>
      <c r="C376" s="125" t="s">
        <v>770</v>
      </c>
      <c r="D376" s="125" t="s">
        <v>1058</v>
      </c>
    </row>
    <row r="377" spans="1:4" x14ac:dyDescent="0.25">
      <c r="A377" s="124" t="s">
        <v>89</v>
      </c>
      <c r="B377" s="124" t="s">
        <v>90</v>
      </c>
      <c r="C377" s="125" t="s">
        <v>778</v>
      </c>
      <c r="D377" s="125" t="s">
        <v>779</v>
      </c>
    </row>
    <row r="378" spans="1:4" x14ac:dyDescent="0.25">
      <c r="A378" s="124" t="s">
        <v>89</v>
      </c>
      <c r="B378" s="124" t="s">
        <v>90</v>
      </c>
      <c r="C378" s="125" t="s">
        <v>774</v>
      </c>
      <c r="D378" s="125" t="s">
        <v>775</v>
      </c>
    </row>
    <row r="379" spans="1:4" x14ac:dyDescent="0.25">
      <c r="A379" s="124" t="s">
        <v>89</v>
      </c>
      <c r="B379" s="124" t="s">
        <v>90</v>
      </c>
      <c r="C379" s="125" t="s">
        <v>771</v>
      </c>
      <c r="D379" s="125" t="s">
        <v>772</v>
      </c>
    </row>
    <row r="380" spans="1:4" x14ac:dyDescent="0.25">
      <c r="A380" s="124" t="s">
        <v>89</v>
      </c>
      <c r="B380" s="124" t="s">
        <v>90</v>
      </c>
      <c r="C380" s="125" t="s">
        <v>780</v>
      </c>
      <c r="D380" s="125" t="s">
        <v>1208</v>
      </c>
    </row>
    <row r="381" spans="1:4" x14ac:dyDescent="0.25">
      <c r="A381" s="124" t="s">
        <v>89</v>
      </c>
      <c r="B381" s="124" t="s">
        <v>90</v>
      </c>
      <c r="C381" s="125" t="s">
        <v>777</v>
      </c>
      <c r="D381" s="125" t="s">
        <v>1296</v>
      </c>
    </row>
    <row r="382" spans="1:4" x14ac:dyDescent="0.25">
      <c r="A382" s="124" t="s">
        <v>89</v>
      </c>
      <c r="B382" s="124" t="s">
        <v>90</v>
      </c>
      <c r="C382" s="125" t="s">
        <v>773</v>
      </c>
      <c r="D382" s="125" t="s">
        <v>537</v>
      </c>
    </row>
    <row r="383" spans="1:4" x14ac:dyDescent="0.25">
      <c r="A383" s="124" t="s">
        <v>92</v>
      </c>
      <c r="B383" s="124" t="s">
        <v>90</v>
      </c>
      <c r="C383" s="125" t="s">
        <v>781</v>
      </c>
      <c r="D383" s="125" t="s">
        <v>782</v>
      </c>
    </row>
    <row r="384" spans="1:4" x14ac:dyDescent="0.25">
      <c r="A384" s="124" t="s">
        <v>92</v>
      </c>
      <c r="B384" s="124" t="s">
        <v>90</v>
      </c>
      <c r="C384" s="125" t="s">
        <v>783</v>
      </c>
      <c r="D384" s="125" t="s">
        <v>353</v>
      </c>
    </row>
    <row r="385" spans="1:4" x14ac:dyDescent="0.25">
      <c r="A385" s="124" t="s">
        <v>92</v>
      </c>
      <c r="B385" s="124" t="s">
        <v>90</v>
      </c>
      <c r="C385" s="125" t="s">
        <v>786</v>
      </c>
      <c r="D385" s="125" t="s">
        <v>787</v>
      </c>
    </row>
    <row r="386" spans="1:4" x14ac:dyDescent="0.25">
      <c r="A386" s="124" t="s">
        <v>92</v>
      </c>
      <c r="B386" s="124" t="s">
        <v>90</v>
      </c>
      <c r="C386" s="125" t="s">
        <v>784</v>
      </c>
      <c r="D386" s="125" t="s">
        <v>785</v>
      </c>
    </row>
    <row r="387" spans="1:4" x14ac:dyDescent="0.25">
      <c r="A387" s="124" t="s">
        <v>93</v>
      </c>
      <c r="B387" s="124" t="s">
        <v>90</v>
      </c>
      <c r="C387" s="125" t="s">
        <v>788</v>
      </c>
      <c r="D387" s="125" t="s">
        <v>789</v>
      </c>
    </row>
    <row r="388" spans="1:4" x14ac:dyDescent="0.25">
      <c r="A388" s="124" t="s">
        <v>93</v>
      </c>
      <c r="B388" s="124" t="s">
        <v>90</v>
      </c>
      <c r="C388" s="125" t="s">
        <v>790</v>
      </c>
      <c r="D388" s="125" t="s">
        <v>1209</v>
      </c>
    </row>
    <row r="389" spans="1:4" x14ac:dyDescent="0.25">
      <c r="A389" s="124" t="s">
        <v>93</v>
      </c>
      <c r="B389" s="124" t="s">
        <v>90</v>
      </c>
      <c r="C389" s="125" t="s">
        <v>792</v>
      </c>
      <c r="D389" s="125" t="s">
        <v>1210</v>
      </c>
    </row>
    <row r="390" spans="1:4" x14ac:dyDescent="0.25">
      <c r="A390" s="124" t="s">
        <v>93</v>
      </c>
      <c r="B390" s="124" t="s">
        <v>90</v>
      </c>
      <c r="C390" s="125" t="s">
        <v>791</v>
      </c>
      <c r="D390" s="125" t="s">
        <v>1211</v>
      </c>
    </row>
    <row r="391" spans="1:4" x14ac:dyDescent="0.25">
      <c r="A391" s="124" t="s">
        <v>94</v>
      </c>
      <c r="B391" s="124" t="s">
        <v>90</v>
      </c>
      <c r="C391" s="125" t="s">
        <v>793</v>
      </c>
      <c r="D391" s="125" t="s">
        <v>794</v>
      </c>
    </row>
    <row r="392" spans="1:4" x14ac:dyDescent="0.25">
      <c r="A392" s="124" t="s">
        <v>94</v>
      </c>
      <c r="B392" s="124" t="s">
        <v>90</v>
      </c>
      <c r="C392" s="125" t="s">
        <v>795</v>
      </c>
      <c r="D392" s="125" t="s">
        <v>796</v>
      </c>
    </row>
    <row r="393" spans="1:4" x14ac:dyDescent="0.25">
      <c r="A393" s="124" t="s">
        <v>94</v>
      </c>
      <c r="B393" s="124" t="s">
        <v>90</v>
      </c>
      <c r="C393" s="125" t="s">
        <v>797</v>
      </c>
      <c r="D393" s="125" t="s">
        <v>798</v>
      </c>
    </row>
    <row r="394" spans="1:4" x14ac:dyDescent="0.25">
      <c r="A394" s="125" t="s">
        <v>95</v>
      </c>
      <c r="B394" s="125" t="s">
        <v>90</v>
      </c>
      <c r="C394" s="125" t="s">
        <v>803</v>
      </c>
      <c r="D394" s="125" t="s">
        <v>1212</v>
      </c>
    </row>
    <row r="395" spans="1:4" x14ac:dyDescent="0.25">
      <c r="A395" s="125" t="s">
        <v>95</v>
      </c>
      <c r="B395" s="125" t="s">
        <v>90</v>
      </c>
      <c r="C395" s="125" t="s">
        <v>805</v>
      </c>
      <c r="D395" s="125" t="s">
        <v>806</v>
      </c>
    </row>
    <row r="396" spans="1:4" x14ac:dyDescent="0.25">
      <c r="A396" s="125" t="s">
        <v>95</v>
      </c>
      <c r="B396" s="125" t="s">
        <v>90</v>
      </c>
      <c r="C396" s="125" t="s">
        <v>808</v>
      </c>
      <c r="D396" s="125" t="s">
        <v>1089</v>
      </c>
    </row>
    <row r="397" spans="1:4" x14ac:dyDescent="0.25">
      <c r="A397" s="125" t="s">
        <v>95</v>
      </c>
      <c r="B397" s="125" t="s">
        <v>90</v>
      </c>
      <c r="C397" s="125" t="s">
        <v>807</v>
      </c>
      <c r="D397" s="125" t="s">
        <v>1213</v>
      </c>
    </row>
    <row r="398" spans="1:4" x14ac:dyDescent="0.25">
      <c r="A398" s="125" t="s">
        <v>95</v>
      </c>
      <c r="B398" s="125" t="s">
        <v>90</v>
      </c>
      <c r="C398" s="125" t="s">
        <v>804</v>
      </c>
      <c r="D398" s="125" t="s">
        <v>1214</v>
      </c>
    </row>
    <row r="399" spans="1:4" x14ac:dyDescent="0.25">
      <c r="A399" s="125" t="s">
        <v>97</v>
      </c>
      <c r="B399" s="125" t="s">
        <v>90</v>
      </c>
      <c r="C399" s="125" t="s">
        <v>802</v>
      </c>
      <c r="D399" s="125" t="s">
        <v>1215</v>
      </c>
    </row>
    <row r="400" spans="1:4" x14ac:dyDescent="0.25">
      <c r="A400" s="125" t="s">
        <v>97</v>
      </c>
      <c r="B400" s="125" t="s">
        <v>90</v>
      </c>
      <c r="C400" s="125" t="s">
        <v>799</v>
      </c>
      <c r="D400" s="125" t="s">
        <v>1216</v>
      </c>
    </row>
    <row r="401" spans="1:4" x14ac:dyDescent="0.25">
      <c r="A401" s="125" t="s">
        <v>97</v>
      </c>
      <c r="B401" s="125" t="s">
        <v>90</v>
      </c>
      <c r="C401" s="125" t="s">
        <v>801</v>
      </c>
      <c r="D401" s="125" t="s">
        <v>1217</v>
      </c>
    </row>
    <row r="402" spans="1:4" x14ac:dyDescent="0.25">
      <c r="A402" s="125" t="s">
        <v>97</v>
      </c>
      <c r="B402" s="125" t="s">
        <v>90</v>
      </c>
      <c r="C402" s="125" t="s">
        <v>800</v>
      </c>
      <c r="D402" s="125" t="s">
        <v>324</v>
      </c>
    </row>
    <row r="403" spans="1:4" x14ac:dyDescent="0.25">
      <c r="A403" s="124" t="s">
        <v>98</v>
      </c>
      <c r="B403" s="124" t="s">
        <v>90</v>
      </c>
      <c r="C403" s="125" t="s">
        <v>809</v>
      </c>
      <c r="D403" s="125" t="s">
        <v>1246</v>
      </c>
    </row>
    <row r="404" spans="1:4" x14ac:dyDescent="0.25">
      <c r="A404" s="124" t="s">
        <v>98</v>
      </c>
      <c r="B404" s="124" t="s">
        <v>90</v>
      </c>
      <c r="C404" s="125" t="s">
        <v>816</v>
      </c>
      <c r="D404" s="125" t="s">
        <v>1247</v>
      </c>
    </row>
    <row r="405" spans="1:4" x14ac:dyDescent="0.25">
      <c r="A405" s="124" t="s">
        <v>98</v>
      </c>
      <c r="B405" s="124" t="s">
        <v>90</v>
      </c>
      <c r="C405" s="125" t="s">
        <v>814</v>
      </c>
      <c r="D405" s="125" t="s">
        <v>815</v>
      </c>
    </row>
    <row r="406" spans="1:4" x14ac:dyDescent="0.25">
      <c r="A406" s="124" t="s">
        <v>98</v>
      </c>
      <c r="B406" s="124" t="s">
        <v>90</v>
      </c>
      <c r="C406" s="125" t="s">
        <v>812</v>
      </c>
      <c r="D406" s="125" t="s">
        <v>1248</v>
      </c>
    </row>
    <row r="407" spans="1:4" x14ac:dyDescent="0.25">
      <c r="A407" s="124" t="s">
        <v>98</v>
      </c>
      <c r="B407" s="124" t="s">
        <v>90</v>
      </c>
      <c r="C407" s="125" t="s">
        <v>813</v>
      </c>
      <c r="D407" s="125" t="s">
        <v>1249</v>
      </c>
    </row>
    <row r="408" spans="1:4" x14ac:dyDescent="0.25">
      <c r="A408" s="124" t="s">
        <v>98</v>
      </c>
      <c r="B408" s="124" t="s">
        <v>90</v>
      </c>
      <c r="C408" s="125" t="s">
        <v>810</v>
      </c>
      <c r="D408" s="125" t="s">
        <v>811</v>
      </c>
    </row>
    <row r="409" spans="1:4" x14ac:dyDescent="0.25">
      <c r="A409" s="124" t="s">
        <v>99</v>
      </c>
      <c r="B409" s="124" t="s">
        <v>90</v>
      </c>
      <c r="C409" s="125" t="s">
        <v>821</v>
      </c>
      <c r="D409" s="125" t="s">
        <v>326</v>
      </c>
    </row>
    <row r="410" spans="1:4" x14ac:dyDescent="0.25">
      <c r="A410" s="124" t="s">
        <v>99</v>
      </c>
      <c r="B410" s="124" t="s">
        <v>90</v>
      </c>
      <c r="C410" s="125" t="s">
        <v>822</v>
      </c>
      <c r="D410" s="125" t="s">
        <v>1218</v>
      </c>
    </row>
    <row r="411" spans="1:4" x14ac:dyDescent="0.25">
      <c r="A411" s="124" t="s">
        <v>99</v>
      </c>
      <c r="B411" s="124" t="s">
        <v>90</v>
      </c>
      <c r="C411" s="125" t="s">
        <v>817</v>
      </c>
      <c r="D411" s="125" t="s">
        <v>818</v>
      </c>
    </row>
    <row r="412" spans="1:4" x14ac:dyDescent="0.25">
      <c r="A412" s="124" t="s">
        <v>99</v>
      </c>
      <c r="B412" s="124" t="s">
        <v>90</v>
      </c>
      <c r="C412" s="125" t="s">
        <v>824</v>
      </c>
      <c r="D412" s="125" t="s">
        <v>825</v>
      </c>
    </row>
    <row r="413" spans="1:4" x14ac:dyDescent="0.25">
      <c r="A413" s="124" t="s">
        <v>99</v>
      </c>
      <c r="B413" s="124" t="s">
        <v>90</v>
      </c>
      <c r="C413" s="125" t="s">
        <v>819</v>
      </c>
      <c r="D413" s="125" t="s">
        <v>820</v>
      </c>
    </row>
    <row r="414" spans="1:4" x14ac:dyDescent="0.25">
      <c r="A414" s="124" t="s">
        <v>99</v>
      </c>
      <c r="B414" s="124" t="s">
        <v>90</v>
      </c>
      <c r="C414" s="125" t="s">
        <v>823</v>
      </c>
      <c r="D414" s="125" t="s">
        <v>537</v>
      </c>
    </row>
    <row r="415" spans="1:4" x14ac:dyDescent="0.25">
      <c r="A415" s="124" t="s">
        <v>100</v>
      </c>
      <c r="B415" s="124" t="s">
        <v>90</v>
      </c>
      <c r="C415" s="125" t="s">
        <v>827</v>
      </c>
      <c r="D415" s="125" t="s">
        <v>1089</v>
      </c>
    </row>
    <row r="416" spans="1:4" x14ac:dyDescent="0.25">
      <c r="A416" s="124" t="s">
        <v>100</v>
      </c>
      <c r="B416" s="124" t="s">
        <v>90</v>
      </c>
      <c r="C416" s="125" t="s">
        <v>826</v>
      </c>
      <c r="D416" s="125" t="s">
        <v>1250</v>
      </c>
    </row>
    <row r="417" spans="1:4" x14ac:dyDescent="0.25">
      <c r="A417" s="124" t="s">
        <v>100</v>
      </c>
      <c r="B417" s="124" t="s">
        <v>90</v>
      </c>
      <c r="C417" s="125" t="s">
        <v>828</v>
      </c>
      <c r="D417" s="125" t="s">
        <v>1251</v>
      </c>
    </row>
    <row r="418" spans="1:4" x14ac:dyDescent="0.25">
      <c r="A418" s="124" t="s">
        <v>101</v>
      </c>
      <c r="B418" s="124" t="s">
        <v>90</v>
      </c>
      <c r="C418" s="125" t="s">
        <v>829</v>
      </c>
      <c r="D418" s="125" t="s">
        <v>1219</v>
      </c>
    </row>
    <row r="419" spans="1:4" x14ac:dyDescent="0.25">
      <c r="A419" s="124" t="s">
        <v>101</v>
      </c>
      <c r="B419" s="124" t="s">
        <v>90</v>
      </c>
      <c r="C419" s="125" t="s">
        <v>832</v>
      </c>
      <c r="D419" s="125" t="s">
        <v>1220</v>
      </c>
    </row>
    <row r="420" spans="1:4" x14ac:dyDescent="0.25">
      <c r="A420" s="124" t="s">
        <v>101</v>
      </c>
      <c r="B420" s="124" t="s">
        <v>90</v>
      </c>
      <c r="C420" s="125" t="s">
        <v>830</v>
      </c>
      <c r="D420" s="125" t="s">
        <v>1221</v>
      </c>
    </row>
    <row r="421" spans="1:4" x14ac:dyDescent="0.25">
      <c r="A421" s="124" t="s">
        <v>101</v>
      </c>
      <c r="B421" s="124" t="s">
        <v>90</v>
      </c>
      <c r="C421" s="125" t="s">
        <v>831</v>
      </c>
      <c r="D421" s="125" t="s">
        <v>1222</v>
      </c>
    </row>
    <row r="422" spans="1:4" x14ac:dyDescent="0.25">
      <c r="A422" s="124" t="s">
        <v>103</v>
      </c>
      <c r="B422" s="124" t="s">
        <v>90</v>
      </c>
      <c r="C422" s="125" t="s">
        <v>835</v>
      </c>
      <c r="D422" s="125" t="s">
        <v>836</v>
      </c>
    </row>
    <row r="423" spans="1:4" x14ac:dyDescent="0.25">
      <c r="A423" s="124" t="s">
        <v>103</v>
      </c>
      <c r="B423" s="124" t="s">
        <v>90</v>
      </c>
      <c r="C423" s="125" t="s">
        <v>837</v>
      </c>
      <c r="D423" s="125" t="s">
        <v>1223</v>
      </c>
    </row>
    <row r="424" spans="1:4" x14ac:dyDescent="0.25">
      <c r="A424" s="124" t="s">
        <v>103</v>
      </c>
      <c r="B424" s="124" t="s">
        <v>90</v>
      </c>
      <c r="C424" s="125" t="s">
        <v>1160</v>
      </c>
      <c r="D424" s="125" t="s">
        <v>838</v>
      </c>
    </row>
    <row r="425" spans="1:4" x14ac:dyDescent="0.25">
      <c r="A425" s="124" t="s">
        <v>103</v>
      </c>
      <c r="B425" s="124" t="s">
        <v>90</v>
      </c>
      <c r="C425" s="125" t="s">
        <v>833</v>
      </c>
      <c r="D425" s="125" t="s">
        <v>834</v>
      </c>
    </row>
    <row r="426" spans="1:4" x14ac:dyDescent="0.25">
      <c r="A426" s="78" t="s">
        <v>104</v>
      </c>
      <c r="B426" s="78" t="s">
        <v>90</v>
      </c>
      <c r="C426" s="76" t="s">
        <v>756</v>
      </c>
      <c r="D426" s="76" t="s">
        <v>757</v>
      </c>
    </row>
    <row r="427" spans="1:4" x14ac:dyDescent="0.25">
      <c r="A427" s="78" t="s">
        <v>104</v>
      </c>
      <c r="B427" s="78" t="s">
        <v>90</v>
      </c>
      <c r="C427" s="76" t="s">
        <v>758</v>
      </c>
      <c r="D427" s="76" t="s">
        <v>759</v>
      </c>
    </row>
    <row r="428" spans="1:4" x14ac:dyDescent="0.25">
      <c r="A428" s="76" t="s">
        <v>104</v>
      </c>
      <c r="B428" s="76" t="s">
        <v>90</v>
      </c>
      <c r="C428" s="76" t="s">
        <v>761</v>
      </c>
      <c r="D428" s="76" t="s">
        <v>762</v>
      </c>
    </row>
    <row r="429" spans="1:4" x14ac:dyDescent="0.25">
      <c r="A429" s="76" t="s">
        <v>104</v>
      </c>
      <c r="B429" s="76" t="s">
        <v>90</v>
      </c>
      <c r="C429" s="76" t="s">
        <v>763</v>
      </c>
      <c r="D429" s="76" t="s">
        <v>764</v>
      </c>
    </row>
    <row r="430" spans="1:4" x14ac:dyDescent="0.25">
      <c r="A430" s="76" t="s">
        <v>104</v>
      </c>
      <c r="B430" s="76" t="s">
        <v>90</v>
      </c>
      <c r="C430" s="76" t="s">
        <v>760</v>
      </c>
      <c r="D430" s="76" t="s">
        <v>1252</v>
      </c>
    </row>
    <row r="431" spans="1:4" x14ac:dyDescent="0.25">
      <c r="A431" s="76" t="s">
        <v>106</v>
      </c>
      <c r="B431" s="76" t="s">
        <v>90</v>
      </c>
      <c r="C431" s="76" t="s">
        <v>769</v>
      </c>
      <c r="D431" s="76" t="s">
        <v>766</v>
      </c>
    </row>
    <row r="432" spans="1:4" x14ac:dyDescent="0.25">
      <c r="A432" s="76" t="s">
        <v>106</v>
      </c>
      <c r="B432" s="76" t="s">
        <v>90</v>
      </c>
      <c r="C432" s="76" t="s">
        <v>767</v>
      </c>
      <c r="D432" s="76" t="s">
        <v>768</v>
      </c>
    </row>
    <row r="433" spans="1:4" x14ac:dyDescent="0.25">
      <c r="A433" s="78" t="s">
        <v>106</v>
      </c>
      <c r="B433" s="78" t="s">
        <v>90</v>
      </c>
      <c r="C433" s="76" t="s">
        <v>765</v>
      </c>
      <c r="D433" s="76" t="s">
        <v>1155</v>
      </c>
    </row>
    <row r="434" spans="1:4" x14ac:dyDescent="0.25">
      <c r="A434" s="78" t="s">
        <v>1059</v>
      </c>
      <c r="B434" s="78" t="s">
        <v>90</v>
      </c>
      <c r="C434" s="76" t="s">
        <v>749</v>
      </c>
      <c r="D434" s="76" t="s">
        <v>750</v>
      </c>
    </row>
    <row r="435" spans="1:4" x14ac:dyDescent="0.25">
      <c r="A435" s="78" t="s">
        <v>1059</v>
      </c>
      <c r="B435" s="78" t="s">
        <v>90</v>
      </c>
      <c r="C435" s="76" t="s">
        <v>753</v>
      </c>
      <c r="D435" s="76" t="s">
        <v>1253</v>
      </c>
    </row>
    <row r="436" spans="1:4" x14ac:dyDescent="0.25">
      <c r="A436" s="78" t="s">
        <v>1059</v>
      </c>
      <c r="B436" s="78" t="s">
        <v>90</v>
      </c>
      <c r="C436" s="76" t="s">
        <v>754</v>
      </c>
      <c r="D436" s="76" t="s">
        <v>755</v>
      </c>
    </row>
    <row r="437" spans="1:4" x14ac:dyDescent="0.25">
      <c r="A437" s="78" t="s">
        <v>1059</v>
      </c>
      <c r="B437" s="78" t="s">
        <v>90</v>
      </c>
      <c r="C437" s="76" t="s">
        <v>751</v>
      </c>
      <c r="D437" s="77" t="s">
        <v>752</v>
      </c>
    </row>
    <row r="438" spans="1:4" x14ac:dyDescent="0.25">
      <c r="A438" s="126" t="s">
        <v>1254</v>
      </c>
      <c r="B438" s="127" t="s">
        <v>108</v>
      </c>
      <c r="C438" s="80" t="s">
        <v>841</v>
      </c>
      <c r="D438" s="81" t="s">
        <v>1156</v>
      </c>
    </row>
    <row r="439" spans="1:4" x14ac:dyDescent="0.25">
      <c r="A439" s="137" t="s">
        <v>1254</v>
      </c>
      <c r="B439" s="131" t="s">
        <v>108</v>
      </c>
      <c r="C439" s="141" t="s">
        <v>843</v>
      </c>
      <c r="D439" s="144" t="s">
        <v>1297</v>
      </c>
    </row>
    <row r="440" spans="1:4" x14ac:dyDescent="0.25">
      <c r="A440" s="128" t="s">
        <v>1254</v>
      </c>
      <c r="B440" s="127" t="s">
        <v>108</v>
      </c>
      <c r="C440" s="81" t="s">
        <v>840</v>
      </c>
      <c r="D440" s="81" t="s">
        <v>1060</v>
      </c>
    </row>
    <row r="441" spans="1:4" x14ac:dyDescent="0.25">
      <c r="A441" s="128" t="s">
        <v>1254</v>
      </c>
      <c r="B441" s="127" t="s">
        <v>108</v>
      </c>
      <c r="C441" s="80" t="s">
        <v>839</v>
      </c>
      <c r="D441" s="80" t="s">
        <v>1061</v>
      </c>
    </row>
    <row r="442" spans="1:4" x14ac:dyDescent="0.25">
      <c r="A442" s="128" t="s">
        <v>122</v>
      </c>
      <c r="B442" s="127" t="s">
        <v>108</v>
      </c>
      <c r="C442" s="79" t="s">
        <v>852</v>
      </c>
      <c r="D442" s="79" t="s">
        <v>1062</v>
      </c>
    </row>
    <row r="443" spans="1:4" x14ac:dyDescent="0.25">
      <c r="A443" s="128" t="s">
        <v>122</v>
      </c>
      <c r="B443" s="127" t="s">
        <v>108</v>
      </c>
      <c r="C443" s="80" t="s">
        <v>848</v>
      </c>
      <c r="D443" s="82" t="s">
        <v>1157</v>
      </c>
    </row>
    <row r="444" spans="1:4" x14ac:dyDescent="0.25">
      <c r="A444" s="128" t="s">
        <v>122</v>
      </c>
      <c r="B444" s="127" t="s">
        <v>108</v>
      </c>
      <c r="C444" s="80" t="s">
        <v>849</v>
      </c>
      <c r="D444" s="80" t="s">
        <v>850</v>
      </c>
    </row>
    <row r="445" spans="1:4" x14ac:dyDescent="0.25">
      <c r="A445" s="128" t="s">
        <v>122</v>
      </c>
      <c r="B445" s="127" t="s">
        <v>108</v>
      </c>
      <c r="C445" s="79" t="s">
        <v>851</v>
      </c>
      <c r="D445" s="79" t="s">
        <v>1063</v>
      </c>
    </row>
    <row r="446" spans="1:4" x14ac:dyDescent="0.25">
      <c r="A446" s="128" t="s">
        <v>122</v>
      </c>
      <c r="B446" s="127" t="s">
        <v>108</v>
      </c>
      <c r="C446" s="80" t="s">
        <v>846</v>
      </c>
      <c r="D446" s="82" t="s">
        <v>621</v>
      </c>
    </row>
    <row r="447" spans="1:4" x14ac:dyDescent="0.25">
      <c r="A447" s="128" t="s">
        <v>122</v>
      </c>
      <c r="B447" s="127" t="s">
        <v>108</v>
      </c>
      <c r="C447" s="80" t="s">
        <v>844</v>
      </c>
      <c r="D447" s="82" t="s">
        <v>845</v>
      </c>
    </row>
    <row r="448" spans="1:4" x14ac:dyDescent="0.25">
      <c r="A448" s="128" t="s">
        <v>122</v>
      </c>
      <c r="B448" s="127" t="s">
        <v>108</v>
      </c>
      <c r="C448" s="79" t="s">
        <v>847</v>
      </c>
      <c r="D448" s="79" t="s">
        <v>1064</v>
      </c>
    </row>
    <row r="449" spans="1:4" x14ac:dyDescent="0.25">
      <c r="A449" s="127" t="s">
        <v>107</v>
      </c>
      <c r="B449" s="127" t="s">
        <v>108</v>
      </c>
      <c r="C449" s="83" t="s">
        <v>855</v>
      </c>
      <c r="D449" s="83" t="s">
        <v>1065</v>
      </c>
    </row>
    <row r="450" spans="1:4" x14ac:dyDescent="0.25">
      <c r="A450" s="127" t="s">
        <v>107</v>
      </c>
      <c r="B450" s="127" t="s">
        <v>108</v>
      </c>
      <c r="C450" s="83" t="s">
        <v>853</v>
      </c>
      <c r="D450" s="83" t="s">
        <v>854</v>
      </c>
    </row>
    <row r="451" spans="1:4" x14ac:dyDescent="0.25">
      <c r="A451" s="127" t="s">
        <v>107</v>
      </c>
      <c r="B451" s="127" t="s">
        <v>108</v>
      </c>
      <c r="C451" s="83" t="s">
        <v>856</v>
      </c>
      <c r="D451" s="83" t="s">
        <v>1066</v>
      </c>
    </row>
    <row r="452" spans="1:4" x14ac:dyDescent="0.25">
      <c r="A452" s="127" t="s">
        <v>107</v>
      </c>
      <c r="B452" s="127" t="s">
        <v>108</v>
      </c>
      <c r="C452" s="83" t="s">
        <v>857</v>
      </c>
      <c r="D452" s="82" t="s">
        <v>1224</v>
      </c>
    </row>
    <row r="453" spans="1:4" x14ac:dyDescent="0.25">
      <c r="A453" s="127" t="s">
        <v>1255</v>
      </c>
      <c r="B453" s="127" t="s">
        <v>108</v>
      </c>
      <c r="C453" s="83" t="s">
        <v>858</v>
      </c>
      <c r="D453" s="83" t="s">
        <v>1067</v>
      </c>
    </row>
    <row r="454" spans="1:4" x14ac:dyDescent="0.25">
      <c r="A454" s="127" t="s">
        <v>1255</v>
      </c>
      <c r="B454" s="127" t="s">
        <v>108</v>
      </c>
      <c r="C454" s="83" t="s">
        <v>859</v>
      </c>
      <c r="D454" s="83" t="s">
        <v>1068</v>
      </c>
    </row>
    <row r="455" spans="1:4" x14ac:dyDescent="0.25">
      <c r="A455" s="127" t="s">
        <v>1255</v>
      </c>
      <c r="B455" s="127" t="s">
        <v>108</v>
      </c>
      <c r="C455" s="83" t="s">
        <v>860</v>
      </c>
      <c r="D455" s="83" t="s">
        <v>1225</v>
      </c>
    </row>
    <row r="456" spans="1:4" x14ac:dyDescent="0.25">
      <c r="A456" s="127" t="s">
        <v>109</v>
      </c>
      <c r="B456" s="127" t="s">
        <v>108</v>
      </c>
      <c r="C456" s="83" t="s">
        <v>894</v>
      </c>
      <c r="D456" s="83" t="s">
        <v>895</v>
      </c>
    </row>
    <row r="457" spans="1:4" x14ac:dyDescent="0.25">
      <c r="A457" s="127" t="s">
        <v>109</v>
      </c>
      <c r="B457" s="127" t="s">
        <v>108</v>
      </c>
      <c r="C457" s="83" t="s">
        <v>896</v>
      </c>
      <c r="D457" s="83" t="s">
        <v>897</v>
      </c>
    </row>
    <row r="458" spans="1:4" x14ac:dyDescent="0.25">
      <c r="A458" s="127" t="s">
        <v>109</v>
      </c>
      <c r="B458" s="127" t="s">
        <v>108</v>
      </c>
      <c r="C458" s="83" t="s">
        <v>899</v>
      </c>
      <c r="D458" s="83" t="s">
        <v>900</v>
      </c>
    </row>
    <row r="459" spans="1:4" x14ac:dyDescent="0.25">
      <c r="A459" s="127" t="s">
        <v>109</v>
      </c>
      <c r="B459" s="127" t="s">
        <v>108</v>
      </c>
      <c r="C459" s="83" t="s">
        <v>898</v>
      </c>
      <c r="D459" s="83" t="s">
        <v>1069</v>
      </c>
    </row>
    <row r="460" spans="1:4" x14ac:dyDescent="0.25">
      <c r="A460" s="127" t="s">
        <v>110</v>
      </c>
      <c r="B460" s="127" t="s">
        <v>108</v>
      </c>
      <c r="C460" s="83" t="s">
        <v>867</v>
      </c>
      <c r="D460" s="83" t="s">
        <v>868</v>
      </c>
    </row>
    <row r="461" spans="1:4" x14ac:dyDescent="0.25">
      <c r="A461" s="127" t="s">
        <v>110</v>
      </c>
      <c r="B461" s="127" t="s">
        <v>108</v>
      </c>
      <c r="C461" s="83" t="s">
        <v>861</v>
      </c>
      <c r="D461" s="83" t="s">
        <v>862</v>
      </c>
    </row>
    <row r="462" spans="1:4" x14ac:dyDescent="0.25">
      <c r="A462" s="127" t="s">
        <v>110</v>
      </c>
      <c r="B462" s="127" t="s">
        <v>108</v>
      </c>
      <c r="C462" s="83" t="s">
        <v>865</v>
      </c>
      <c r="D462" s="83" t="s">
        <v>866</v>
      </c>
    </row>
    <row r="463" spans="1:4" x14ac:dyDescent="0.25">
      <c r="A463" s="127" t="s">
        <v>110</v>
      </c>
      <c r="B463" s="127" t="s">
        <v>108</v>
      </c>
      <c r="C463" s="83" t="s">
        <v>863</v>
      </c>
      <c r="D463" s="83" t="s">
        <v>864</v>
      </c>
    </row>
    <row r="464" spans="1:4" x14ac:dyDescent="0.25">
      <c r="A464" s="127" t="s">
        <v>110</v>
      </c>
      <c r="B464" s="127" t="s">
        <v>108</v>
      </c>
      <c r="C464" s="83" t="s">
        <v>869</v>
      </c>
      <c r="D464" s="83" t="s">
        <v>870</v>
      </c>
    </row>
    <row r="465" spans="1:4" x14ac:dyDescent="0.25">
      <c r="A465" s="127" t="s">
        <v>112</v>
      </c>
      <c r="B465" s="127" t="s">
        <v>108</v>
      </c>
      <c r="C465" s="83" t="s">
        <v>872</v>
      </c>
      <c r="D465" s="82" t="s">
        <v>873</v>
      </c>
    </row>
    <row r="466" spans="1:4" x14ac:dyDescent="0.25">
      <c r="A466" s="127" t="s">
        <v>112</v>
      </c>
      <c r="B466" s="127" t="s">
        <v>108</v>
      </c>
      <c r="C466" s="83" t="s">
        <v>871</v>
      </c>
      <c r="D466" s="83" t="s">
        <v>1190</v>
      </c>
    </row>
    <row r="467" spans="1:4" x14ac:dyDescent="0.25">
      <c r="A467" s="127" t="s">
        <v>112</v>
      </c>
      <c r="B467" s="127" t="s">
        <v>108</v>
      </c>
      <c r="C467" s="83" t="s">
        <v>874</v>
      </c>
      <c r="D467" s="83" t="s">
        <v>875</v>
      </c>
    </row>
    <row r="468" spans="1:4" x14ac:dyDescent="0.25">
      <c r="A468" s="127" t="s">
        <v>112</v>
      </c>
      <c r="B468" s="127" t="s">
        <v>108</v>
      </c>
      <c r="C468" s="83" t="s">
        <v>876</v>
      </c>
      <c r="D468" s="83" t="s">
        <v>1191</v>
      </c>
    </row>
    <row r="469" spans="1:4" x14ac:dyDescent="0.25">
      <c r="A469" s="127" t="s">
        <v>888</v>
      </c>
      <c r="B469" s="127" t="s">
        <v>108</v>
      </c>
      <c r="C469" s="83" t="s">
        <v>889</v>
      </c>
      <c r="D469" s="83" t="s">
        <v>890</v>
      </c>
    </row>
    <row r="470" spans="1:4" x14ac:dyDescent="0.25">
      <c r="A470" s="127" t="s">
        <v>888</v>
      </c>
      <c r="B470" s="127" t="s">
        <v>108</v>
      </c>
      <c r="C470" s="83" t="s">
        <v>891</v>
      </c>
      <c r="D470" s="83" t="s">
        <v>1070</v>
      </c>
    </row>
    <row r="471" spans="1:4" x14ac:dyDescent="0.25">
      <c r="A471" s="127" t="s">
        <v>888</v>
      </c>
      <c r="B471" s="127" t="s">
        <v>108</v>
      </c>
      <c r="C471" s="83" t="s">
        <v>892</v>
      </c>
      <c r="D471" s="83" t="s">
        <v>893</v>
      </c>
    </row>
    <row r="472" spans="1:4" x14ac:dyDescent="0.25">
      <c r="A472" s="127" t="s">
        <v>114</v>
      </c>
      <c r="B472" s="127" t="s">
        <v>108</v>
      </c>
      <c r="C472" s="83" t="s">
        <v>878</v>
      </c>
      <c r="D472" s="83" t="s">
        <v>879</v>
      </c>
    </row>
    <row r="473" spans="1:4" x14ac:dyDescent="0.25">
      <c r="A473" s="127" t="s">
        <v>114</v>
      </c>
      <c r="B473" s="127" t="s">
        <v>108</v>
      </c>
      <c r="C473" s="83" t="s">
        <v>877</v>
      </c>
      <c r="D473" s="83" t="s">
        <v>1071</v>
      </c>
    </row>
    <row r="474" spans="1:4" x14ac:dyDescent="0.25">
      <c r="A474" s="127" t="s">
        <v>115</v>
      </c>
      <c r="B474" s="127" t="s">
        <v>108</v>
      </c>
      <c r="C474" s="83" t="s">
        <v>885</v>
      </c>
      <c r="D474" s="83" t="s">
        <v>886</v>
      </c>
    </row>
    <row r="475" spans="1:4" x14ac:dyDescent="0.25">
      <c r="A475" s="127" t="s">
        <v>115</v>
      </c>
      <c r="B475" s="127" t="s">
        <v>108</v>
      </c>
      <c r="C475" s="83" t="s">
        <v>883</v>
      </c>
      <c r="D475" s="84" t="s">
        <v>884</v>
      </c>
    </row>
    <row r="476" spans="1:4" x14ac:dyDescent="0.25">
      <c r="A476" s="127" t="s">
        <v>115</v>
      </c>
      <c r="B476" s="127" t="s">
        <v>108</v>
      </c>
      <c r="C476" s="83" t="s">
        <v>887</v>
      </c>
      <c r="D476" s="84" t="s">
        <v>1110</v>
      </c>
    </row>
    <row r="477" spans="1:4" x14ac:dyDescent="0.25">
      <c r="A477" s="127" t="s">
        <v>115</v>
      </c>
      <c r="B477" s="127" t="s">
        <v>108</v>
      </c>
      <c r="C477" s="83" t="s">
        <v>882</v>
      </c>
      <c r="D477" s="83" t="s">
        <v>665</v>
      </c>
    </row>
    <row r="478" spans="1:4" x14ac:dyDescent="0.25">
      <c r="A478" s="127" t="s">
        <v>115</v>
      </c>
      <c r="B478" s="127" t="s">
        <v>108</v>
      </c>
      <c r="C478" s="83" t="s">
        <v>880</v>
      </c>
      <c r="D478" s="83" t="s">
        <v>881</v>
      </c>
    </row>
    <row r="479" spans="1:4" x14ac:dyDescent="0.25">
      <c r="A479" s="128" t="s">
        <v>119</v>
      </c>
      <c r="B479" s="127" t="s">
        <v>108</v>
      </c>
      <c r="C479" s="129" t="s">
        <v>910</v>
      </c>
      <c r="D479" s="81" t="s">
        <v>1111</v>
      </c>
    </row>
    <row r="480" spans="1:4" x14ac:dyDescent="0.25">
      <c r="A480" s="128" t="s">
        <v>119</v>
      </c>
      <c r="B480" s="127" t="s">
        <v>108</v>
      </c>
      <c r="C480" s="129" t="s">
        <v>913</v>
      </c>
      <c r="D480" s="81" t="s">
        <v>1226</v>
      </c>
    </row>
    <row r="481" spans="1:4" x14ac:dyDescent="0.25">
      <c r="A481" s="128" t="s">
        <v>119</v>
      </c>
      <c r="B481" s="127" t="s">
        <v>108</v>
      </c>
      <c r="C481" s="129" t="s">
        <v>912</v>
      </c>
      <c r="D481" s="81" t="s">
        <v>1158</v>
      </c>
    </row>
    <row r="482" spans="1:4" x14ac:dyDescent="0.25">
      <c r="A482" s="128" t="s">
        <v>119</v>
      </c>
      <c r="B482" s="127" t="s">
        <v>108</v>
      </c>
      <c r="C482" s="129" t="s">
        <v>911</v>
      </c>
      <c r="D482" s="81" t="s">
        <v>1112</v>
      </c>
    </row>
    <row r="483" spans="1:4" x14ac:dyDescent="0.25">
      <c r="A483" s="127" t="s">
        <v>116</v>
      </c>
      <c r="B483" s="127" t="s">
        <v>108</v>
      </c>
      <c r="C483" s="130" t="s">
        <v>903</v>
      </c>
      <c r="D483" s="85" t="s">
        <v>904</v>
      </c>
    </row>
    <row r="484" spans="1:4" x14ac:dyDescent="0.25">
      <c r="A484" s="127" t="s">
        <v>116</v>
      </c>
      <c r="B484" s="127" t="s">
        <v>108</v>
      </c>
      <c r="C484" s="130" t="s">
        <v>907</v>
      </c>
      <c r="D484" s="85" t="s">
        <v>902</v>
      </c>
    </row>
    <row r="485" spans="1:4" x14ac:dyDescent="0.25">
      <c r="A485" s="127" t="s">
        <v>116</v>
      </c>
      <c r="B485" s="127" t="s">
        <v>108</v>
      </c>
      <c r="C485" s="130" t="s">
        <v>909</v>
      </c>
      <c r="D485" s="85" t="s">
        <v>1072</v>
      </c>
    </row>
    <row r="486" spans="1:4" x14ac:dyDescent="0.25">
      <c r="A486" s="127" t="s">
        <v>116</v>
      </c>
      <c r="B486" s="127" t="s">
        <v>108</v>
      </c>
      <c r="C486" s="130" t="s">
        <v>901</v>
      </c>
      <c r="D486" s="85" t="s">
        <v>908</v>
      </c>
    </row>
    <row r="487" spans="1:4" x14ac:dyDescent="0.25">
      <c r="A487" s="127" t="s">
        <v>116</v>
      </c>
      <c r="B487" s="127" t="s">
        <v>108</v>
      </c>
      <c r="C487" s="130" t="s">
        <v>905</v>
      </c>
      <c r="D487" s="85" t="s">
        <v>906</v>
      </c>
    </row>
    <row r="488" spans="1:4" x14ac:dyDescent="0.25">
      <c r="A488" s="96" t="s">
        <v>141</v>
      </c>
      <c r="B488" s="132" t="s">
        <v>124</v>
      </c>
      <c r="C488" s="96" t="s">
        <v>268</v>
      </c>
      <c r="D488" s="96" t="s">
        <v>1010</v>
      </c>
    </row>
    <row r="489" spans="1:4" x14ac:dyDescent="0.25">
      <c r="A489" s="96" t="s">
        <v>141</v>
      </c>
      <c r="B489" s="132" t="s">
        <v>124</v>
      </c>
      <c r="C489" s="96" t="s">
        <v>270</v>
      </c>
      <c r="D489" s="96" t="s">
        <v>1011</v>
      </c>
    </row>
    <row r="490" spans="1:4" x14ac:dyDescent="0.25">
      <c r="A490" s="96" t="s">
        <v>141</v>
      </c>
      <c r="B490" s="132" t="s">
        <v>124</v>
      </c>
      <c r="C490" s="96" t="s">
        <v>267</v>
      </c>
      <c r="D490" s="96" t="s">
        <v>1012</v>
      </c>
    </row>
    <row r="491" spans="1:4" x14ac:dyDescent="0.25">
      <c r="A491" s="96" t="s">
        <v>141</v>
      </c>
      <c r="B491" s="132" t="s">
        <v>124</v>
      </c>
      <c r="C491" s="96" t="s">
        <v>269</v>
      </c>
      <c r="D491" s="96" t="s">
        <v>1013</v>
      </c>
    </row>
    <row r="492" spans="1:4" x14ac:dyDescent="0.25">
      <c r="A492" s="75" t="s">
        <v>77</v>
      </c>
      <c r="B492" s="132" t="s">
        <v>124</v>
      </c>
      <c r="C492" s="69" t="s">
        <v>684</v>
      </c>
      <c r="D492" s="69" t="s">
        <v>685</v>
      </c>
    </row>
    <row r="493" spans="1:4" x14ac:dyDescent="0.25">
      <c r="A493" s="138" t="s">
        <v>77</v>
      </c>
      <c r="B493" s="140" t="s">
        <v>124</v>
      </c>
      <c r="C493" s="142" t="s">
        <v>686</v>
      </c>
      <c r="D493" s="142" t="s">
        <v>687</v>
      </c>
    </row>
    <row r="494" spans="1:4" x14ac:dyDescent="0.25">
      <c r="A494" s="132" t="s">
        <v>123</v>
      </c>
      <c r="B494" s="132" t="s">
        <v>124</v>
      </c>
      <c r="C494" s="132" t="s">
        <v>929</v>
      </c>
      <c r="D494" s="86" t="s">
        <v>1073</v>
      </c>
    </row>
    <row r="495" spans="1:4" x14ac:dyDescent="0.25">
      <c r="A495" s="132" t="s">
        <v>123</v>
      </c>
      <c r="B495" s="132" t="s">
        <v>124</v>
      </c>
      <c r="C495" s="132" t="s">
        <v>934</v>
      </c>
      <c r="D495" s="86" t="s">
        <v>935</v>
      </c>
    </row>
    <row r="496" spans="1:4" x14ac:dyDescent="0.25">
      <c r="A496" s="132" t="s">
        <v>123</v>
      </c>
      <c r="B496" s="132" t="s">
        <v>124</v>
      </c>
      <c r="C496" s="132" t="s">
        <v>932</v>
      </c>
      <c r="D496" s="86" t="s">
        <v>1113</v>
      </c>
    </row>
    <row r="497" spans="1:4" x14ac:dyDescent="0.25">
      <c r="A497" s="132" t="s">
        <v>123</v>
      </c>
      <c r="B497" s="132" t="s">
        <v>124</v>
      </c>
      <c r="C497" s="132" t="s">
        <v>930</v>
      </c>
      <c r="D497" s="86" t="s">
        <v>931</v>
      </c>
    </row>
    <row r="498" spans="1:4" x14ac:dyDescent="0.25">
      <c r="A498" s="132" t="s">
        <v>123</v>
      </c>
      <c r="B498" s="132" t="s">
        <v>124</v>
      </c>
      <c r="C498" s="132" t="s">
        <v>933</v>
      </c>
      <c r="D498" s="86" t="s">
        <v>499</v>
      </c>
    </row>
    <row r="499" spans="1:4" x14ac:dyDescent="0.25">
      <c r="A499" s="132" t="s">
        <v>127</v>
      </c>
      <c r="B499" s="132" t="s">
        <v>124</v>
      </c>
      <c r="C499" s="132" t="s">
        <v>924</v>
      </c>
      <c r="D499" s="86" t="s">
        <v>1227</v>
      </c>
    </row>
    <row r="500" spans="1:4" x14ac:dyDescent="0.25">
      <c r="A500" s="132" t="s">
        <v>127</v>
      </c>
      <c r="B500" s="132" t="s">
        <v>124</v>
      </c>
      <c r="C500" s="132" t="s">
        <v>922</v>
      </c>
      <c r="D500" s="86" t="s">
        <v>1228</v>
      </c>
    </row>
    <row r="501" spans="1:4" x14ac:dyDescent="0.25">
      <c r="A501" s="132" t="s">
        <v>127</v>
      </c>
      <c r="B501" s="132" t="s">
        <v>124</v>
      </c>
      <c r="C501" s="132" t="s">
        <v>928</v>
      </c>
      <c r="D501" s="86" t="s">
        <v>1229</v>
      </c>
    </row>
    <row r="502" spans="1:4" x14ac:dyDescent="0.25">
      <c r="A502" s="132" t="s">
        <v>127</v>
      </c>
      <c r="B502" s="132" t="s">
        <v>124</v>
      </c>
      <c r="C502" s="132" t="s">
        <v>1159</v>
      </c>
      <c r="D502" s="86" t="s">
        <v>1230</v>
      </c>
    </row>
    <row r="503" spans="1:4" x14ac:dyDescent="0.25">
      <c r="A503" s="132" t="s">
        <v>127</v>
      </c>
      <c r="B503" s="132" t="s">
        <v>124</v>
      </c>
      <c r="C503" s="132" t="s">
        <v>923</v>
      </c>
      <c r="D503" s="86" t="s">
        <v>926</v>
      </c>
    </row>
    <row r="504" spans="1:4" x14ac:dyDescent="0.25">
      <c r="A504" s="132" t="s">
        <v>127</v>
      </c>
      <c r="B504" s="132" t="s">
        <v>124</v>
      </c>
      <c r="C504" s="132" t="s">
        <v>927</v>
      </c>
      <c r="D504" s="86" t="s">
        <v>806</v>
      </c>
    </row>
    <row r="505" spans="1:4" x14ac:dyDescent="0.25">
      <c r="A505" s="132" t="s">
        <v>127</v>
      </c>
      <c r="B505" s="132" t="s">
        <v>124</v>
      </c>
      <c r="C505" s="132" t="s">
        <v>925</v>
      </c>
      <c r="D505" s="86" t="s">
        <v>1074</v>
      </c>
    </row>
    <row r="506" spans="1:4" x14ac:dyDescent="0.25">
      <c r="A506" s="132" t="s">
        <v>952</v>
      </c>
      <c r="B506" s="132" t="s">
        <v>124</v>
      </c>
      <c r="C506" s="132" t="s">
        <v>957</v>
      </c>
      <c r="D506" s="86" t="s">
        <v>958</v>
      </c>
    </row>
    <row r="507" spans="1:4" x14ac:dyDescent="0.25">
      <c r="A507" s="132" t="s">
        <v>952</v>
      </c>
      <c r="B507" s="132" t="s">
        <v>124</v>
      </c>
      <c r="C507" s="132" t="s">
        <v>955</v>
      </c>
      <c r="D507" s="86" t="s">
        <v>956</v>
      </c>
    </row>
    <row r="508" spans="1:4" x14ac:dyDescent="0.25">
      <c r="A508" s="132" t="s">
        <v>952</v>
      </c>
      <c r="B508" s="132" t="s">
        <v>124</v>
      </c>
      <c r="C508" s="132" t="s">
        <v>953</v>
      </c>
      <c r="D508" s="86" t="s">
        <v>954</v>
      </c>
    </row>
    <row r="509" spans="1:4" x14ac:dyDescent="0.25">
      <c r="A509" s="132" t="s">
        <v>952</v>
      </c>
      <c r="B509" s="132" t="s">
        <v>124</v>
      </c>
      <c r="C509" s="132" t="s">
        <v>959</v>
      </c>
      <c r="D509" s="86" t="s">
        <v>960</v>
      </c>
    </row>
    <row r="510" spans="1:4" x14ac:dyDescent="0.25">
      <c r="A510" s="132" t="s">
        <v>952</v>
      </c>
      <c r="B510" s="132" t="s">
        <v>124</v>
      </c>
      <c r="C510" s="132" t="s">
        <v>962</v>
      </c>
      <c r="D510" s="86" t="s">
        <v>1075</v>
      </c>
    </row>
    <row r="511" spans="1:4" x14ac:dyDescent="0.25">
      <c r="A511" s="132" t="s">
        <v>952</v>
      </c>
      <c r="B511" s="132" t="s">
        <v>124</v>
      </c>
      <c r="C511" s="132" t="s">
        <v>961</v>
      </c>
      <c r="D511" s="86" t="s">
        <v>1076</v>
      </c>
    </row>
    <row r="512" spans="1:4" x14ac:dyDescent="0.25">
      <c r="A512" s="132" t="s">
        <v>129</v>
      </c>
      <c r="B512" s="132" t="s">
        <v>124</v>
      </c>
      <c r="C512" s="132" t="s">
        <v>963</v>
      </c>
      <c r="D512" s="86" t="s">
        <v>1077</v>
      </c>
    </row>
    <row r="513" spans="1:4" x14ac:dyDescent="0.25">
      <c r="A513" s="132" t="s">
        <v>129</v>
      </c>
      <c r="B513" s="132" t="s">
        <v>124</v>
      </c>
      <c r="C513" s="132" t="s">
        <v>968</v>
      </c>
      <c r="D513" s="86" t="s">
        <v>969</v>
      </c>
    </row>
    <row r="514" spans="1:4" x14ac:dyDescent="0.25">
      <c r="A514" s="132" t="s">
        <v>129</v>
      </c>
      <c r="B514" s="132" t="s">
        <v>124</v>
      </c>
      <c r="C514" s="132" t="s">
        <v>966</v>
      </c>
      <c r="D514" s="86" t="s">
        <v>967</v>
      </c>
    </row>
    <row r="515" spans="1:4" x14ac:dyDescent="0.25">
      <c r="A515" s="132" t="s">
        <v>129</v>
      </c>
      <c r="B515" s="132" t="s">
        <v>124</v>
      </c>
      <c r="C515" s="132" t="s">
        <v>964</v>
      </c>
      <c r="D515" s="86" t="s">
        <v>965</v>
      </c>
    </row>
    <row r="516" spans="1:4" x14ac:dyDescent="0.25">
      <c r="A516" s="132" t="s">
        <v>130</v>
      </c>
      <c r="B516" s="132" t="s">
        <v>124</v>
      </c>
      <c r="C516" s="132" t="s">
        <v>918</v>
      </c>
      <c r="D516" s="86" t="s">
        <v>787</v>
      </c>
    </row>
    <row r="517" spans="1:4" x14ac:dyDescent="0.25">
      <c r="A517" s="132" t="s">
        <v>130</v>
      </c>
      <c r="B517" s="132" t="s">
        <v>124</v>
      </c>
      <c r="C517" s="132" t="s">
        <v>920</v>
      </c>
      <c r="D517" s="86" t="s">
        <v>1114</v>
      </c>
    </row>
    <row r="518" spans="1:4" x14ac:dyDescent="0.25">
      <c r="A518" s="132" t="s">
        <v>130</v>
      </c>
      <c r="B518" s="132" t="s">
        <v>124</v>
      </c>
      <c r="C518" s="132" t="s">
        <v>917</v>
      </c>
      <c r="D518" s="86" t="s">
        <v>1256</v>
      </c>
    </row>
    <row r="519" spans="1:4" x14ac:dyDescent="0.25">
      <c r="A519" s="132" t="s">
        <v>130</v>
      </c>
      <c r="B519" s="132" t="s">
        <v>124</v>
      </c>
      <c r="C519" s="132" t="s">
        <v>919</v>
      </c>
      <c r="D519" s="86" t="s">
        <v>1257</v>
      </c>
    </row>
    <row r="520" spans="1:4" x14ac:dyDescent="0.25">
      <c r="A520" s="132" t="s">
        <v>130</v>
      </c>
      <c r="B520" s="132" t="s">
        <v>124</v>
      </c>
      <c r="C520" s="132" t="s">
        <v>921</v>
      </c>
      <c r="D520" s="86" t="s">
        <v>1258</v>
      </c>
    </row>
    <row r="521" spans="1:4" x14ac:dyDescent="0.25">
      <c r="A521" s="132" t="s">
        <v>126</v>
      </c>
      <c r="B521" s="132" t="s">
        <v>124</v>
      </c>
      <c r="C521" s="132" t="s">
        <v>916</v>
      </c>
      <c r="D521" s="86" t="s">
        <v>842</v>
      </c>
    </row>
    <row r="522" spans="1:4" x14ac:dyDescent="0.25">
      <c r="A522" s="132" t="s">
        <v>126</v>
      </c>
      <c r="B522" s="132" t="s">
        <v>124</v>
      </c>
      <c r="C522" s="132" t="s">
        <v>914</v>
      </c>
      <c r="D522" s="86" t="s">
        <v>915</v>
      </c>
    </row>
    <row r="523" spans="1:4" x14ac:dyDescent="0.25">
      <c r="A523" s="132" t="s">
        <v>136</v>
      </c>
      <c r="B523" s="132" t="s">
        <v>124</v>
      </c>
      <c r="C523" s="132" t="s">
        <v>979</v>
      </c>
      <c r="D523" s="86" t="s">
        <v>980</v>
      </c>
    </row>
    <row r="524" spans="1:4" x14ac:dyDescent="0.25">
      <c r="A524" s="132" t="s">
        <v>136</v>
      </c>
      <c r="B524" s="132" t="s">
        <v>124</v>
      </c>
      <c r="C524" s="132" t="s">
        <v>985</v>
      </c>
      <c r="D524" s="86" t="s">
        <v>986</v>
      </c>
    </row>
    <row r="525" spans="1:4" x14ac:dyDescent="0.25">
      <c r="A525" s="132" t="s">
        <v>136</v>
      </c>
      <c r="B525" s="132" t="s">
        <v>124</v>
      </c>
      <c r="C525" s="132" t="s">
        <v>990</v>
      </c>
      <c r="D525" s="86" t="s">
        <v>991</v>
      </c>
    </row>
    <row r="526" spans="1:4" x14ac:dyDescent="0.25">
      <c r="A526" s="132" t="s">
        <v>136</v>
      </c>
      <c r="B526" s="132" t="s">
        <v>124</v>
      </c>
      <c r="C526" s="132" t="s">
        <v>982</v>
      </c>
      <c r="D526" s="86" t="s">
        <v>1231</v>
      </c>
    </row>
    <row r="527" spans="1:4" x14ac:dyDescent="0.25">
      <c r="A527" s="132" t="s">
        <v>136</v>
      </c>
      <c r="B527" s="132" t="s">
        <v>124</v>
      </c>
      <c r="C527" s="132" t="s">
        <v>987</v>
      </c>
      <c r="D527" s="86" t="s">
        <v>988</v>
      </c>
    </row>
    <row r="528" spans="1:4" x14ac:dyDescent="0.25">
      <c r="A528" s="132" t="s">
        <v>136</v>
      </c>
      <c r="B528" s="132" t="s">
        <v>124</v>
      </c>
      <c r="C528" s="132" t="s">
        <v>981</v>
      </c>
      <c r="D528" s="86" t="s">
        <v>1298</v>
      </c>
    </row>
    <row r="529" spans="1:4" x14ac:dyDescent="0.25">
      <c r="A529" s="132" t="s">
        <v>136</v>
      </c>
      <c r="B529" s="132" t="s">
        <v>124</v>
      </c>
      <c r="C529" s="132" t="s">
        <v>989</v>
      </c>
      <c r="D529" s="86" t="s">
        <v>1232</v>
      </c>
    </row>
    <row r="530" spans="1:4" x14ac:dyDescent="0.25">
      <c r="A530" s="132" t="s">
        <v>136</v>
      </c>
      <c r="B530" s="132" t="s">
        <v>124</v>
      </c>
      <c r="C530" s="132" t="s">
        <v>983</v>
      </c>
      <c r="D530" s="86" t="s">
        <v>984</v>
      </c>
    </row>
    <row r="531" spans="1:4" x14ac:dyDescent="0.25">
      <c r="A531" s="132" t="s">
        <v>1259</v>
      </c>
      <c r="B531" s="132" t="s">
        <v>124</v>
      </c>
      <c r="C531" s="132" t="s">
        <v>975</v>
      </c>
      <c r="D531" s="86" t="s">
        <v>976</v>
      </c>
    </row>
    <row r="532" spans="1:4" x14ac:dyDescent="0.25">
      <c r="A532" s="132" t="s">
        <v>1259</v>
      </c>
      <c r="B532" s="132" t="s">
        <v>124</v>
      </c>
      <c r="C532" s="132" t="s">
        <v>978</v>
      </c>
      <c r="D532" s="86" t="s">
        <v>1260</v>
      </c>
    </row>
    <row r="533" spans="1:4" x14ac:dyDescent="0.25">
      <c r="A533" s="132" t="s">
        <v>1259</v>
      </c>
      <c r="B533" s="132" t="s">
        <v>124</v>
      </c>
      <c r="C533" s="132" t="s">
        <v>977</v>
      </c>
      <c r="D533" s="86" t="s">
        <v>1115</v>
      </c>
    </row>
    <row r="534" spans="1:4" x14ac:dyDescent="0.25">
      <c r="A534" s="132" t="s">
        <v>135</v>
      </c>
      <c r="B534" s="132" t="s">
        <v>124</v>
      </c>
      <c r="C534" s="132" t="s">
        <v>973</v>
      </c>
      <c r="D534" s="86" t="s">
        <v>974</v>
      </c>
    </row>
    <row r="535" spans="1:4" x14ac:dyDescent="0.25">
      <c r="A535" s="132" t="s">
        <v>135</v>
      </c>
      <c r="B535" s="132" t="s">
        <v>124</v>
      </c>
      <c r="C535" s="132" t="s">
        <v>970</v>
      </c>
      <c r="D535" s="86" t="s">
        <v>1116</v>
      </c>
    </row>
    <row r="536" spans="1:4" x14ac:dyDescent="0.25">
      <c r="A536" s="132" t="s">
        <v>135</v>
      </c>
      <c r="B536" s="132" t="s">
        <v>124</v>
      </c>
      <c r="C536" s="132" t="s">
        <v>971</v>
      </c>
      <c r="D536" s="86" t="s">
        <v>972</v>
      </c>
    </row>
    <row r="537" spans="1:4" x14ac:dyDescent="0.25">
      <c r="A537" s="132" t="s">
        <v>135</v>
      </c>
      <c r="B537" s="132" t="s">
        <v>124</v>
      </c>
      <c r="C537" s="132" t="s">
        <v>1161</v>
      </c>
      <c r="D537" s="86" t="s">
        <v>1299</v>
      </c>
    </row>
    <row r="538" spans="1:4" x14ac:dyDescent="0.25">
      <c r="A538" s="132" t="s">
        <v>132</v>
      </c>
      <c r="B538" s="132" t="s">
        <v>124</v>
      </c>
      <c r="C538" s="132" t="s">
        <v>945</v>
      </c>
      <c r="D538" s="86" t="s">
        <v>946</v>
      </c>
    </row>
    <row r="539" spans="1:4" x14ac:dyDescent="0.25">
      <c r="A539" s="132" t="s">
        <v>132</v>
      </c>
      <c r="B539" s="132" t="s">
        <v>124</v>
      </c>
      <c r="C539" s="132" t="s">
        <v>947</v>
      </c>
      <c r="D539" s="86" t="s">
        <v>948</v>
      </c>
    </row>
    <row r="540" spans="1:4" x14ac:dyDescent="0.25">
      <c r="A540" s="132" t="s">
        <v>132</v>
      </c>
      <c r="B540" s="132" t="s">
        <v>124</v>
      </c>
      <c r="C540" s="132" t="s">
        <v>949</v>
      </c>
      <c r="D540" s="86" t="s">
        <v>950</v>
      </c>
    </row>
    <row r="541" spans="1:4" x14ac:dyDescent="0.25">
      <c r="A541" s="132" t="s">
        <v>132</v>
      </c>
      <c r="B541" s="132" t="s">
        <v>124</v>
      </c>
      <c r="C541" s="132" t="s">
        <v>951</v>
      </c>
      <c r="D541" s="86" t="s">
        <v>1300</v>
      </c>
    </row>
    <row r="542" spans="1:4" x14ac:dyDescent="0.25">
      <c r="A542" s="132" t="s">
        <v>134</v>
      </c>
      <c r="B542" s="132" t="s">
        <v>124</v>
      </c>
      <c r="C542" s="132" t="s">
        <v>940</v>
      </c>
      <c r="D542" s="86" t="s">
        <v>941</v>
      </c>
    </row>
    <row r="543" spans="1:4" x14ac:dyDescent="0.25">
      <c r="A543" s="132" t="s">
        <v>134</v>
      </c>
      <c r="B543" s="132" t="s">
        <v>124</v>
      </c>
      <c r="C543" s="132" t="s">
        <v>938</v>
      </c>
      <c r="D543" s="86" t="s">
        <v>939</v>
      </c>
    </row>
    <row r="544" spans="1:4" x14ac:dyDescent="0.25">
      <c r="A544" s="132" t="s">
        <v>134</v>
      </c>
      <c r="B544" s="132" t="s">
        <v>124</v>
      </c>
      <c r="C544" s="132" t="s">
        <v>936</v>
      </c>
      <c r="D544" s="86" t="s">
        <v>937</v>
      </c>
    </row>
    <row r="545" spans="1:4" x14ac:dyDescent="0.25">
      <c r="A545" s="132" t="s">
        <v>134</v>
      </c>
      <c r="B545" s="132" t="s">
        <v>124</v>
      </c>
      <c r="C545" s="132" t="s">
        <v>943</v>
      </c>
      <c r="D545" s="86" t="s">
        <v>944</v>
      </c>
    </row>
    <row r="546" spans="1:4" x14ac:dyDescent="0.25">
      <c r="A546" s="132" t="s">
        <v>134</v>
      </c>
      <c r="B546" s="132" t="s">
        <v>124</v>
      </c>
      <c r="C546" s="132" t="s">
        <v>942</v>
      </c>
      <c r="D546" s="86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2020-02-06T08:27:32Z</dcterms:modified>
</cp:coreProperties>
</file>