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0490" windowHeight="8745"/>
  </bookViews>
  <sheets>
    <sheet name="Tertiary-16th Feb'20" sheetId="1" r:id="rId1"/>
    <sheet name="Sheet1" sheetId="5" state="hidden" r:id="rId2"/>
    <sheet name="SP Benifits" sheetId="3" r:id="rId3"/>
    <sheet name="SP Benifits (2)" sheetId="4" state="hidden" r:id="rId4"/>
  </sheets>
  <definedNames>
    <definedName name="_xlnm._FilterDatabase" localSheetId="2" hidden="1">'SP Benifits'!$B$2:$R$21</definedName>
    <definedName name="_xlnm._FilterDatabase" localSheetId="3" hidden="1">'SP Benifits (2)'!$A$2:$K$2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5" i="1"/>
  <c r="O24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M22" i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" i="5"/>
  <c r="E29" i="1" l="1"/>
  <c r="K22" i="1"/>
  <c r="J22" i="1"/>
  <c r="E28" i="1"/>
  <c r="E27" i="1"/>
  <c r="F28" i="1" l="1"/>
  <c r="F27" i="1"/>
  <c r="O20" i="3" l="1"/>
  <c r="O19" i="3"/>
  <c r="O18" i="3"/>
  <c r="O17" i="3"/>
  <c r="O16" i="3"/>
  <c r="O15" i="3"/>
  <c r="O13" i="3"/>
  <c r="O12" i="3"/>
  <c r="O11" i="3"/>
  <c r="O10" i="3"/>
  <c r="O9" i="3"/>
  <c r="O8" i="3"/>
  <c r="O7" i="3"/>
  <c r="O6" i="3"/>
  <c r="O4" i="3"/>
  <c r="O3" i="3"/>
  <c r="H4" i="3" l="1"/>
  <c r="H5" i="3"/>
  <c r="K5" i="3" s="1"/>
  <c r="O5" i="3" s="1"/>
  <c r="H6" i="3"/>
  <c r="H7" i="3"/>
  <c r="H8" i="3"/>
  <c r="H9" i="3"/>
  <c r="H10" i="3"/>
  <c r="H11" i="3"/>
  <c r="H12" i="3"/>
  <c r="H13" i="3"/>
  <c r="H14" i="3"/>
  <c r="H15" i="3"/>
  <c r="H16" i="3"/>
  <c r="H17" i="3"/>
  <c r="K17" i="3" s="1"/>
  <c r="H18" i="3"/>
  <c r="H19" i="3"/>
  <c r="K19" i="3" s="1"/>
  <c r="H20" i="3"/>
  <c r="H3" i="3"/>
  <c r="K3" i="3" s="1"/>
  <c r="K6" i="3"/>
  <c r="K12" i="3"/>
  <c r="K10" i="3"/>
  <c r="K18" i="3"/>
  <c r="K16" i="3"/>
  <c r="K9" i="3"/>
  <c r="K20" i="3"/>
  <c r="E21" i="3"/>
  <c r="D21" i="3"/>
  <c r="F7" i="3"/>
  <c r="F13" i="3"/>
  <c r="F20" i="3"/>
  <c r="F17" i="3"/>
  <c r="F3" i="3"/>
  <c r="F9" i="3"/>
  <c r="F16" i="3"/>
  <c r="F8" i="3"/>
  <c r="F18" i="3"/>
  <c r="F11" i="3"/>
  <c r="F10" i="3"/>
  <c r="F15" i="3"/>
  <c r="F12" i="3"/>
  <c r="F4" i="3"/>
  <c r="F14" i="3"/>
  <c r="F19" i="3"/>
  <c r="F6" i="3"/>
  <c r="F5" i="3"/>
  <c r="F21" i="3" l="1"/>
  <c r="K8" i="3"/>
  <c r="E31" i="4"/>
  <c r="H31" i="4" s="1"/>
  <c r="I31" i="4" s="1"/>
  <c r="E30" i="4"/>
  <c r="H30" i="4" s="1"/>
  <c r="I30" i="4" s="1"/>
  <c r="E29" i="4"/>
  <c r="H29" i="4" s="1"/>
  <c r="I29" i="4" s="1"/>
  <c r="E28" i="4"/>
  <c r="H28" i="4" s="1"/>
  <c r="I28" i="4" s="1"/>
  <c r="E27" i="4"/>
  <c r="H27" i="4" s="1"/>
  <c r="I27" i="4" s="1"/>
  <c r="E26" i="4"/>
  <c r="H26" i="4" s="1"/>
  <c r="I26" i="4" s="1"/>
  <c r="E25" i="4"/>
  <c r="H25" i="4" s="1"/>
  <c r="I25" i="4" s="1"/>
  <c r="E24" i="4"/>
  <c r="H24" i="4" s="1"/>
  <c r="I24" i="4" s="1"/>
  <c r="H23" i="4"/>
  <c r="I23" i="4" s="1"/>
  <c r="E23" i="4"/>
  <c r="E22" i="4"/>
  <c r="H22" i="4" s="1"/>
  <c r="I22" i="4" s="1"/>
  <c r="E21" i="4"/>
  <c r="H21" i="4" s="1"/>
  <c r="I21" i="4" s="1"/>
  <c r="E20" i="4"/>
  <c r="H20" i="4" s="1"/>
  <c r="I20" i="4" s="1"/>
  <c r="H19" i="4"/>
  <c r="I19" i="4" s="1"/>
  <c r="E19" i="4"/>
  <c r="E18" i="4"/>
  <c r="H18" i="4" s="1"/>
  <c r="I18" i="4" s="1"/>
  <c r="E17" i="4"/>
  <c r="H17" i="4" s="1"/>
  <c r="I17" i="4" s="1"/>
  <c r="E16" i="4"/>
  <c r="H16" i="4" s="1"/>
  <c r="I16" i="4" s="1"/>
  <c r="H15" i="4"/>
  <c r="I15" i="4" s="1"/>
  <c r="E15" i="4"/>
  <c r="E14" i="4"/>
  <c r="H14" i="4" s="1"/>
  <c r="I14" i="4" s="1"/>
  <c r="E13" i="4"/>
  <c r="H13" i="4" s="1"/>
  <c r="I13" i="4" s="1"/>
  <c r="E12" i="4"/>
  <c r="H12" i="4" s="1"/>
  <c r="I12" i="4" s="1"/>
  <c r="H11" i="4"/>
  <c r="I11" i="4" s="1"/>
  <c r="E11" i="4"/>
  <c r="E10" i="4"/>
  <c r="H10" i="4" s="1"/>
  <c r="I10" i="4" s="1"/>
  <c r="E9" i="4"/>
  <c r="H9" i="4" s="1"/>
  <c r="I9" i="4" s="1"/>
  <c r="E8" i="4"/>
  <c r="H8" i="4" s="1"/>
  <c r="I8" i="4" s="1"/>
  <c r="H7" i="4"/>
  <c r="I7" i="4" s="1"/>
  <c r="E7" i="4"/>
  <c r="E6" i="4"/>
  <c r="H6" i="4" s="1"/>
  <c r="I6" i="4" s="1"/>
  <c r="E5" i="4"/>
  <c r="H5" i="4" s="1"/>
  <c r="I5" i="4" s="1"/>
  <c r="E4" i="4"/>
  <c r="H4" i="4" s="1"/>
  <c r="I4" i="4" s="1"/>
  <c r="H3" i="4"/>
  <c r="I3" i="4" s="1"/>
  <c r="E3" i="4"/>
  <c r="K13" i="3"/>
  <c r="K15" i="3"/>
  <c r="K14" i="3"/>
  <c r="O14" i="3" s="1"/>
  <c r="K4" i="3"/>
  <c r="K7" i="3"/>
  <c r="K11" i="3"/>
  <c r="F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" i="1"/>
  <c r="G17" i="1" l="1"/>
  <c r="G6" i="1"/>
  <c r="G16" i="1"/>
  <c r="G19" i="1"/>
  <c r="G11" i="1"/>
  <c r="G14" i="1"/>
  <c r="G18" i="1"/>
  <c r="G4" i="1"/>
  <c r="I4" i="1" s="1"/>
  <c r="G5" i="1"/>
  <c r="G21" i="1"/>
  <c r="G12" i="1"/>
  <c r="G10" i="1"/>
  <c r="I10" i="1" s="1"/>
  <c r="G15" i="1"/>
  <c r="G8" i="1"/>
  <c r="G13" i="1"/>
  <c r="G20" i="1"/>
  <c r="I20" i="1" s="1"/>
  <c r="G7" i="1"/>
  <c r="G9" i="1"/>
  <c r="F17" i="1"/>
  <c r="F6" i="1"/>
  <c r="F16" i="1"/>
  <c r="F19" i="1"/>
  <c r="F11" i="1"/>
  <c r="F14" i="1"/>
  <c r="F18" i="1"/>
  <c r="F5" i="1"/>
  <c r="F21" i="1"/>
  <c r="F12" i="1"/>
  <c r="F10" i="1"/>
  <c r="F15" i="1"/>
  <c r="F8" i="1"/>
  <c r="F13" i="1"/>
  <c r="F20" i="1"/>
  <c r="F7" i="1"/>
  <c r="F9" i="1"/>
  <c r="E22" i="1"/>
  <c r="N22" i="1" s="1"/>
  <c r="D22" i="1"/>
  <c r="I19" i="1" l="1"/>
  <c r="F22" i="1"/>
  <c r="F29" i="1" s="1"/>
  <c r="I13" i="1"/>
  <c r="I12" i="1"/>
  <c r="I18" i="1"/>
  <c r="I16" i="1"/>
  <c r="I9" i="1"/>
  <c r="I8" i="1"/>
  <c r="I21" i="1"/>
  <c r="I14" i="1"/>
  <c r="I6" i="1"/>
  <c r="I7" i="1"/>
  <c r="I15" i="1"/>
  <c r="I5" i="1"/>
  <c r="I11" i="1"/>
  <c r="I17" i="1"/>
  <c r="H22" i="1"/>
  <c r="G22" i="1"/>
  <c r="I22" i="1" s="1"/>
</calcChain>
</file>

<file path=xl/sharedStrings.xml><?xml version="1.0" encoding="utf-8"?>
<sst xmlns="http://schemas.openxmlformats.org/spreadsheetml/2006/main" count="200" uniqueCount="99">
  <si>
    <t>Model</t>
  </si>
  <si>
    <t>V75_SKD</t>
  </si>
  <si>
    <t>CP</t>
  </si>
  <si>
    <t>E95_SKD</t>
  </si>
  <si>
    <t>V102_SKD</t>
  </si>
  <si>
    <t>V105_SKD</t>
  </si>
  <si>
    <t>V141_SKD</t>
  </si>
  <si>
    <t>V128_SKD</t>
  </si>
  <si>
    <t>R40_SKD</t>
  </si>
  <si>
    <t>i18_SKD</t>
  </si>
  <si>
    <t>i30_SKD</t>
  </si>
  <si>
    <t>i68_SKD</t>
  </si>
  <si>
    <t>i65_SKD</t>
  </si>
  <si>
    <t>i74_SKD</t>
  </si>
  <si>
    <t>I95_SKD</t>
  </si>
  <si>
    <t>i97_SKD</t>
  </si>
  <si>
    <t>Z12_SKD</t>
  </si>
  <si>
    <t>Z15_SKD</t>
  </si>
  <si>
    <t>Z20_SKD</t>
  </si>
  <si>
    <t>Z25_SKD</t>
  </si>
  <si>
    <t>Qty_TGT</t>
  </si>
  <si>
    <t>Qty_Ach</t>
  </si>
  <si>
    <t>Value_TGT</t>
  </si>
  <si>
    <t>Value_Ach</t>
  </si>
  <si>
    <t>Not Available in CWH</t>
  </si>
  <si>
    <t>Qnty Ach%</t>
  </si>
  <si>
    <t>Val Ach%</t>
  </si>
  <si>
    <t>Grand Total=</t>
  </si>
  <si>
    <t>V142</t>
  </si>
  <si>
    <t>RP (TK.)</t>
  </si>
  <si>
    <t>CP (TK.)</t>
  </si>
  <si>
    <t>Upfront Margin</t>
  </si>
  <si>
    <t xml:space="preserve"> Total Retail Margin</t>
  </si>
  <si>
    <t>Margin%</t>
  </si>
  <si>
    <t xml:space="preserve">                                    -   </t>
  </si>
  <si>
    <t xml:space="preserve">                               -   </t>
  </si>
  <si>
    <t>V92</t>
  </si>
  <si>
    <t>V99_SKD</t>
  </si>
  <si>
    <t>V97_SKD</t>
  </si>
  <si>
    <t>V98_SKD</t>
  </si>
  <si>
    <t>V96</t>
  </si>
  <si>
    <t>V78</t>
  </si>
  <si>
    <t>V140</t>
  </si>
  <si>
    <t>i15_SKD</t>
  </si>
  <si>
    <t>V155</t>
  </si>
  <si>
    <t>V145</t>
  </si>
  <si>
    <t>V130</t>
  </si>
  <si>
    <t>V75m</t>
  </si>
  <si>
    <t>V75m_2GB</t>
  </si>
  <si>
    <t>i72_SKD</t>
  </si>
  <si>
    <t>V150</t>
  </si>
  <si>
    <t>I90</t>
  </si>
  <si>
    <t>I70</t>
  </si>
  <si>
    <t>i90_2GB</t>
  </si>
  <si>
    <t>S5Helio</t>
  </si>
  <si>
    <t>S10Helio</t>
  </si>
  <si>
    <t xml:space="preserve"> RT Lifting Commission </t>
  </si>
  <si>
    <t xml:space="preserve">RT Activation Commission </t>
  </si>
  <si>
    <t>Qty_Ach%</t>
  </si>
  <si>
    <t>RT Total Margin (TK.)</t>
  </si>
  <si>
    <t>i95_SKD</t>
  </si>
  <si>
    <t>MRP/CP (TK.)</t>
  </si>
  <si>
    <t>HFM Incentive SBC/Unit</t>
  </si>
  <si>
    <t>HFM Incentive EO/Unit</t>
  </si>
  <si>
    <t>HFM Incentive SIS/Unit</t>
  </si>
  <si>
    <t>V42_SKD</t>
  </si>
  <si>
    <t>E30_SKD</t>
  </si>
  <si>
    <t>G100_SKD</t>
  </si>
  <si>
    <t>E90_SKD</t>
  </si>
  <si>
    <t>V94_SKD</t>
  </si>
  <si>
    <t>V48_SKD</t>
  </si>
  <si>
    <t>V142_SKD</t>
  </si>
  <si>
    <t>Increase Qnty</t>
  </si>
  <si>
    <t>Avg. Tertiary</t>
  </si>
  <si>
    <t>Date</t>
  </si>
  <si>
    <t>Recommendations</t>
  </si>
  <si>
    <t>Need Price Drop</t>
  </si>
  <si>
    <t>Cannibalization by Symphony</t>
  </si>
  <si>
    <t>Less customer experience</t>
  </si>
  <si>
    <t>Competitors aggressiveness is very high</t>
  </si>
  <si>
    <t>Need Campaign (TP/CP)</t>
  </si>
  <si>
    <t xml:space="preserve">Specifications challenges </t>
  </si>
  <si>
    <t xml:space="preserve">Very Good </t>
  </si>
  <si>
    <t>Good</t>
  </si>
  <si>
    <t>Excellent</t>
  </si>
  <si>
    <t>Service issue</t>
  </si>
  <si>
    <t>Till date SP tertiary qnty (All)</t>
  </si>
  <si>
    <t>SP Tertiary Analysis_Feb'20</t>
  </si>
  <si>
    <t>Increase/Decrease %</t>
  </si>
  <si>
    <t>Dealer Stocks</t>
  </si>
  <si>
    <t>Retailers Stocks</t>
  </si>
  <si>
    <r>
      <t xml:space="preserve">Note: </t>
    </r>
    <r>
      <rPr>
        <sz val="10"/>
        <color theme="0"/>
        <rFont val="Calibri"/>
        <family val="2"/>
        <scheme val="minor"/>
      </rPr>
      <t xml:space="preserve">Not available CWH models are i30, Z25, Z20 &amp; V105 </t>
    </r>
  </si>
  <si>
    <t>Tertiary qnty in same date (All-LM)</t>
  </si>
  <si>
    <t>SP Tertiary Qnty (Last Month)</t>
  </si>
  <si>
    <t>GAP till date  (Last Month)</t>
  </si>
  <si>
    <t>Reason for below achievement 
(Below &amp; Above)</t>
  </si>
  <si>
    <t>Model Wise SP Tertiary Update_National</t>
  </si>
  <si>
    <t>Market Requirement:
* Req. TP/CP promotion for retailers within 15 days
* Urgently required to rethink our SSP project
* Aside, slab wise SP campaign is alson appreciable</t>
  </si>
  <si>
    <r>
      <rPr>
        <b/>
        <u val="singleAccounting"/>
        <sz val="10"/>
        <color theme="1"/>
        <rFont val="Calibri"/>
        <family val="2"/>
        <scheme val="minor"/>
      </rPr>
      <t>Products:</t>
    </r>
    <r>
      <rPr>
        <b/>
        <sz val="10"/>
        <color theme="1"/>
        <rFont val="Calibri"/>
        <family val="2"/>
        <scheme val="minor"/>
      </rPr>
      <t xml:space="preserve">
* Slow Moving HS are E95, V75, i95 &amp; Z12
* Few models have few specs challenges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</si>
</sst>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 val="singleAccounting"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9" fontId="2" fillId="3" borderId="1" xfId="2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horizontal="center" vertical="center"/>
    </xf>
    <xf numFmtId="164" fontId="2" fillId="3" borderId="1" xfId="1" applyNumberFormat="1" applyFont="1" applyFill="1" applyBorder="1" applyAlignment="1" applyProtection="1">
      <alignment horizontal="center" vertical="center"/>
      <protection hidden="1"/>
    </xf>
    <xf numFmtId="9" fontId="2" fillId="3" borderId="1" xfId="2" applyFont="1" applyFill="1" applyBorder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9" fontId="2" fillId="3" borderId="6" xfId="0" applyNumberFormat="1" applyFont="1" applyFill="1" applyBorder="1" applyAlignment="1">
      <alignment horizontal="center" vertical="center"/>
    </xf>
    <xf numFmtId="9" fontId="2" fillId="3" borderId="0" xfId="2" applyFont="1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9" fontId="2" fillId="3" borderId="14" xfId="0" applyNumberFormat="1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9" fontId="2" fillId="3" borderId="15" xfId="2" applyFont="1" applyFill="1" applyBorder="1" applyAlignment="1">
      <alignment horizontal="center" vertical="center"/>
    </xf>
    <xf numFmtId="9" fontId="2" fillId="3" borderId="7" xfId="2" applyFont="1" applyFill="1" applyBorder="1" applyAlignment="1">
      <alignment horizontal="center" vertical="center"/>
    </xf>
    <xf numFmtId="9" fontId="5" fillId="3" borderId="0" xfId="2" applyFont="1" applyFill="1" applyAlignment="1">
      <alignment horizontal="center" vertical="center"/>
    </xf>
    <xf numFmtId="4" fontId="2" fillId="3" borderId="0" xfId="0" applyNumberFormat="1" applyFont="1" applyFill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9" fontId="2" fillId="3" borderId="8" xfId="2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9" fontId="2" fillId="5" borderId="2" xfId="2" applyFont="1" applyFill="1" applyBorder="1" applyAlignment="1">
      <alignment horizontal="center" vertical="center"/>
    </xf>
    <xf numFmtId="9" fontId="2" fillId="5" borderId="1" xfId="2" applyFont="1" applyFill="1" applyBorder="1" applyAlignment="1">
      <alignment horizontal="center" vertical="center"/>
    </xf>
    <xf numFmtId="9" fontId="2" fillId="5" borderId="9" xfId="2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9" fontId="2" fillId="6" borderId="7" xfId="2" applyFont="1" applyFill="1" applyBorder="1" applyAlignment="1">
      <alignment horizontal="center" vertical="center"/>
    </xf>
    <xf numFmtId="164" fontId="2" fillId="5" borderId="2" xfId="1" applyNumberFormat="1" applyFont="1" applyFill="1" applyBorder="1" applyAlignment="1">
      <alignment horizontal="center" vertical="center"/>
    </xf>
    <xf numFmtId="164" fontId="2" fillId="5" borderId="1" xfId="1" applyNumberFormat="1" applyFont="1" applyFill="1" applyBorder="1" applyAlignment="1">
      <alignment horizontal="center" vertical="center"/>
    </xf>
    <xf numFmtId="164" fontId="2" fillId="5" borderId="9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Alignment="1">
      <alignment horizontal="center" vertical="center"/>
    </xf>
    <xf numFmtId="9" fontId="2" fillId="3" borderId="17" xfId="2" applyFont="1" applyFill="1" applyBorder="1" applyAlignment="1">
      <alignment horizontal="center" vertical="center"/>
    </xf>
    <xf numFmtId="9" fontId="2" fillId="3" borderId="18" xfId="2" applyFont="1" applyFill="1" applyBorder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164" fontId="5" fillId="3" borderId="4" xfId="1" applyNumberFormat="1" applyFont="1" applyFill="1" applyBorder="1" applyAlignment="1">
      <alignment horizontal="center" vertical="center"/>
    </xf>
    <xf numFmtId="164" fontId="5" fillId="3" borderId="21" xfId="1" applyNumberFormat="1" applyFont="1" applyFill="1" applyBorder="1" applyAlignment="1">
      <alignment horizontal="center" vertical="center"/>
    </xf>
    <xf numFmtId="0" fontId="4" fillId="8" borderId="26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 applyProtection="1">
      <alignment horizontal="center" vertical="center"/>
      <protection hidden="1"/>
    </xf>
    <xf numFmtId="1" fontId="5" fillId="3" borderId="0" xfId="0" applyNumberFormat="1" applyFont="1" applyFill="1" applyAlignment="1">
      <alignment horizontal="center" vertical="center"/>
    </xf>
    <xf numFmtId="1" fontId="8" fillId="3" borderId="27" xfId="0" applyNumberFormat="1" applyFont="1" applyFill="1" applyBorder="1" applyAlignment="1">
      <alignment horizontal="center" vertical="center" wrapText="1"/>
    </xf>
    <xf numFmtId="1" fontId="8" fillId="3" borderId="29" xfId="0" applyNumberFormat="1" applyFont="1" applyFill="1" applyBorder="1" applyAlignment="1">
      <alignment horizontal="center" vertical="center" wrapText="1"/>
    </xf>
    <xf numFmtId="1" fontId="8" fillId="3" borderId="32" xfId="0" applyNumberFormat="1" applyFont="1" applyFill="1" applyBorder="1" applyAlignment="1">
      <alignment horizontal="center" vertical="center" wrapText="1"/>
    </xf>
    <xf numFmtId="1" fontId="8" fillId="3" borderId="18" xfId="0" applyNumberFormat="1" applyFont="1" applyFill="1" applyBorder="1" applyAlignment="1">
      <alignment horizontal="center" vertical="center" wrapText="1"/>
    </xf>
    <xf numFmtId="164" fontId="5" fillId="3" borderId="18" xfId="0" applyNumberFormat="1" applyFont="1" applyFill="1" applyBorder="1" applyAlignment="1">
      <alignment horizontal="center" vertical="center"/>
    </xf>
    <xf numFmtId="164" fontId="5" fillId="3" borderId="18" xfId="1" applyNumberFormat="1" applyFont="1" applyFill="1" applyBorder="1" applyAlignment="1">
      <alignment horizontal="center" vertical="center"/>
    </xf>
    <xf numFmtId="0" fontId="6" fillId="9" borderId="15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9" borderId="31" xfId="0" applyFont="1" applyFill="1" applyBorder="1" applyAlignment="1">
      <alignment horizontal="center" vertical="center"/>
    </xf>
    <xf numFmtId="0" fontId="5" fillId="8" borderId="26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164" fontId="5" fillId="3" borderId="24" xfId="0" applyNumberFormat="1" applyFont="1" applyFill="1" applyBorder="1" applyAlignment="1">
      <alignment horizontal="center" vertical="center"/>
    </xf>
    <xf numFmtId="164" fontId="5" fillId="3" borderId="22" xfId="0" applyNumberFormat="1" applyFont="1" applyFill="1" applyBorder="1" applyAlignment="1">
      <alignment horizontal="center" vertical="center"/>
    </xf>
    <xf numFmtId="164" fontId="5" fillId="3" borderId="21" xfId="2" applyNumberFormat="1" applyFont="1" applyFill="1" applyBorder="1" applyAlignment="1">
      <alignment horizontal="right" vertical="center"/>
    </xf>
    <xf numFmtId="164" fontId="5" fillId="3" borderId="22" xfId="2" applyNumberFormat="1" applyFont="1" applyFill="1" applyBorder="1" applyAlignment="1">
      <alignment horizontal="right" vertical="center"/>
    </xf>
    <xf numFmtId="9" fontId="5" fillId="3" borderId="21" xfId="2" applyFont="1" applyFill="1" applyBorder="1" applyAlignment="1">
      <alignment horizontal="right" vertical="center"/>
    </xf>
    <xf numFmtId="9" fontId="5" fillId="3" borderId="22" xfId="2" applyFont="1" applyFill="1" applyBorder="1" applyAlignment="1">
      <alignment horizontal="right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65" fontId="5" fillId="3" borderId="10" xfId="0" applyNumberFormat="1" applyFont="1" applyFill="1" applyBorder="1" applyAlignment="1">
      <alignment horizontal="center" vertical="center"/>
    </xf>
    <xf numFmtId="165" fontId="5" fillId="3" borderId="12" xfId="0" applyNumberFormat="1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/>
    </xf>
    <xf numFmtId="165" fontId="5" fillId="3" borderId="26" xfId="0" applyNumberFormat="1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4" fillId="7" borderId="33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164" fontId="4" fillId="7" borderId="13" xfId="0" applyNumberFormat="1" applyFont="1" applyFill="1" applyBorder="1" applyAlignment="1">
      <alignment horizontal="center" vertical="center"/>
    </xf>
    <xf numFmtId="164" fontId="5" fillId="7" borderId="13" xfId="0" applyNumberFormat="1" applyFont="1" applyFill="1" applyBorder="1" applyAlignment="1">
      <alignment horizontal="center" vertical="center"/>
    </xf>
    <xf numFmtId="9" fontId="5" fillId="7" borderId="13" xfId="2" applyFont="1" applyFill="1" applyBorder="1" applyAlignment="1" applyProtection="1">
      <alignment horizontal="center" vertical="center"/>
      <protection hidden="1"/>
    </xf>
    <xf numFmtId="9" fontId="5" fillId="7" borderId="13" xfId="2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/>
    </xf>
    <xf numFmtId="164" fontId="5" fillId="3" borderId="19" xfId="0" applyNumberFormat="1" applyFont="1" applyFill="1" applyBorder="1" applyAlignment="1">
      <alignment horizontal="center" vertical="center"/>
    </xf>
    <xf numFmtId="164" fontId="5" fillId="2" borderId="19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>
      <alignment horizontal="center" vertical="center"/>
    </xf>
    <xf numFmtId="164" fontId="3" fillId="3" borderId="4" xfId="1" applyNumberFormat="1" applyFont="1" applyFill="1" applyBorder="1" applyAlignment="1">
      <alignment horizontal="center" vertical="center"/>
    </xf>
    <xf numFmtId="164" fontId="2" fillId="3" borderId="4" xfId="1" applyNumberFormat="1" applyFont="1" applyFill="1" applyBorder="1" applyAlignment="1" applyProtection="1">
      <alignment horizontal="center" vertical="center"/>
      <protection hidden="1"/>
    </xf>
    <xf numFmtId="9" fontId="2" fillId="3" borderId="4" xfId="2" applyFont="1" applyFill="1" applyBorder="1" applyAlignment="1" applyProtection="1">
      <alignment horizontal="center" vertical="center"/>
      <protection hidden="1"/>
    </xf>
    <xf numFmtId="9" fontId="2" fillId="3" borderId="4" xfId="2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5" xfId="0" applyFont="1" applyFill="1" applyBorder="1" applyAlignment="1">
      <alignment horizontal="left" vertical="center"/>
    </xf>
    <xf numFmtId="0" fontId="5" fillId="3" borderId="28" xfId="0" applyFont="1" applyFill="1" applyBorder="1" applyAlignment="1">
      <alignment horizontal="left" vertical="center"/>
    </xf>
    <xf numFmtId="0" fontId="5" fillId="3" borderId="15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31" xfId="0" applyFont="1" applyFill="1" applyBorder="1" applyAlignment="1">
      <alignment horizontal="left" vertical="center"/>
    </xf>
    <xf numFmtId="0" fontId="5" fillId="3" borderId="29" xfId="0" applyFont="1" applyFill="1" applyBorder="1" applyAlignment="1">
      <alignment horizontal="left" vertical="center"/>
    </xf>
    <xf numFmtId="0" fontId="5" fillId="3" borderId="23" xfId="0" applyFont="1" applyFill="1" applyBorder="1" applyAlignment="1">
      <alignment horizontal="left" vertical="center"/>
    </xf>
    <xf numFmtId="0" fontId="5" fillId="3" borderId="30" xfId="0" applyFont="1" applyFill="1" applyBorder="1" applyAlignment="1">
      <alignment horizontal="left" vertical="center"/>
    </xf>
    <xf numFmtId="43" fontId="5" fillId="3" borderId="27" xfId="0" applyNumberFormat="1" applyFont="1" applyFill="1" applyBorder="1" applyAlignment="1">
      <alignment horizontal="left" vertical="center" wrapText="1"/>
    </xf>
    <xf numFmtId="43" fontId="5" fillId="3" borderId="25" xfId="0" applyNumberFormat="1" applyFont="1" applyFill="1" applyBorder="1" applyAlignment="1">
      <alignment horizontal="left" vertical="center" wrapText="1"/>
    </xf>
    <xf numFmtId="43" fontId="5" fillId="3" borderId="15" xfId="0" applyNumberFormat="1" applyFont="1" applyFill="1" applyBorder="1" applyAlignment="1">
      <alignment horizontal="left" vertical="center" wrapText="1"/>
    </xf>
    <xf numFmtId="43" fontId="5" fillId="3" borderId="0" xfId="0" applyNumberFormat="1" applyFont="1" applyFill="1" applyBorder="1" applyAlignment="1">
      <alignment horizontal="left" vertical="center" wrapText="1"/>
    </xf>
    <xf numFmtId="43" fontId="5" fillId="3" borderId="29" xfId="0" applyNumberFormat="1" applyFont="1" applyFill="1" applyBorder="1" applyAlignment="1">
      <alignment horizontal="left" vertical="center" wrapText="1"/>
    </xf>
    <xf numFmtId="43" fontId="5" fillId="3" borderId="23" xfId="0" applyNumberFormat="1" applyFont="1" applyFill="1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C46"/>
  <sheetViews>
    <sheetView tabSelected="1" topLeftCell="A11" workbookViewId="0">
      <selection activeCell="L25" sqref="L25:N28"/>
    </sheetView>
  </sheetViews>
  <sheetFormatPr defaultColWidth="13.5703125" defaultRowHeight="12.75" x14ac:dyDescent="0.25"/>
  <cols>
    <col min="1" max="1" width="8" style="6" customWidth="1"/>
    <col min="2" max="2" width="13.28515625" style="6" customWidth="1"/>
    <col min="3" max="3" width="8.140625" style="6" customWidth="1"/>
    <col min="4" max="4" width="9.28515625" style="6" customWidth="1"/>
    <col min="5" max="5" width="13.7109375" style="6" customWidth="1"/>
    <col min="6" max="7" width="12" style="6" bestFit="1" customWidth="1"/>
    <col min="8" max="8" width="11.28515625" style="6" customWidth="1"/>
    <col min="9" max="9" width="12.140625" style="6" customWidth="1"/>
    <col min="10" max="10" width="11.42578125" style="6" hidden="1" customWidth="1"/>
    <col min="11" max="11" width="13.28515625" style="6" hidden="1" customWidth="1"/>
    <col min="12" max="12" width="28" style="7" customWidth="1"/>
    <col min="13" max="13" width="12.7109375" style="59" customWidth="1"/>
    <col min="14" max="14" width="10.28515625" style="6" customWidth="1"/>
    <col min="15" max="15" width="0" style="6" hidden="1" customWidth="1"/>
    <col min="16" max="18" width="13.5703125" style="6"/>
    <col min="19" max="19" width="46.5703125" style="6" customWidth="1"/>
    <col min="20" max="28" width="13.5703125" style="6"/>
    <col min="29" max="29" width="33" style="6" bestFit="1" customWidth="1"/>
    <col min="30" max="16384" width="13.5703125" style="6"/>
  </cols>
  <sheetData>
    <row r="1" spans="2:29" ht="13.5" thickBot="1" x14ac:dyDescent="0.3"/>
    <row r="2" spans="2:29" s="18" customFormat="1" ht="15.75" customHeight="1" thickBot="1" x14ac:dyDescent="0.3">
      <c r="B2" s="84" t="s">
        <v>96</v>
      </c>
      <c r="C2" s="80"/>
      <c r="D2" s="80"/>
      <c r="E2" s="80"/>
      <c r="F2" s="80"/>
      <c r="G2" s="81"/>
      <c r="H2" s="86" t="s">
        <v>74</v>
      </c>
      <c r="I2" s="85">
        <v>43881</v>
      </c>
      <c r="J2" s="82"/>
      <c r="K2" s="82"/>
      <c r="L2" s="83"/>
      <c r="M2" s="60" t="s">
        <v>93</v>
      </c>
      <c r="N2" s="62" t="s">
        <v>94</v>
      </c>
    </row>
    <row r="3" spans="2:29" ht="24.75" customHeight="1" thickBot="1" x14ac:dyDescent="0.3">
      <c r="B3" s="108" t="s">
        <v>0</v>
      </c>
      <c r="C3" s="109" t="s">
        <v>2</v>
      </c>
      <c r="D3" s="110" t="s">
        <v>20</v>
      </c>
      <c r="E3" s="111" t="s">
        <v>21</v>
      </c>
      <c r="F3" s="110" t="s">
        <v>22</v>
      </c>
      <c r="G3" s="111" t="s">
        <v>23</v>
      </c>
      <c r="H3" s="110" t="s">
        <v>25</v>
      </c>
      <c r="I3" s="109" t="s">
        <v>26</v>
      </c>
      <c r="J3" s="112" t="s">
        <v>89</v>
      </c>
      <c r="K3" s="106" t="s">
        <v>90</v>
      </c>
      <c r="L3" s="107" t="s">
        <v>95</v>
      </c>
      <c r="M3" s="61"/>
      <c r="N3" s="63"/>
    </row>
    <row r="4" spans="2:29" x14ac:dyDescent="0.25">
      <c r="B4" s="98" t="s">
        <v>10</v>
      </c>
      <c r="C4" s="99">
        <v>5490</v>
      </c>
      <c r="D4" s="100">
        <v>11420</v>
      </c>
      <c r="E4" s="101">
        <v>0</v>
      </c>
      <c r="F4" s="100">
        <f t="shared" ref="F4:F21" si="0">C4*D4</f>
        <v>62695800</v>
      </c>
      <c r="G4" s="101">
        <f t="shared" ref="G4:G21" si="1">E4*C4</f>
        <v>0</v>
      </c>
      <c r="H4" s="102">
        <f>E4/D4</f>
        <v>0</v>
      </c>
      <c r="I4" s="103">
        <f>G4/F4</f>
        <v>0</v>
      </c>
      <c r="J4" s="103"/>
      <c r="K4" s="103"/>
      <c r="L4" s="104" t="s">
        <v>24</v>
      </c>
      <c r="M4" s="52">
        <v>0</v>
      </c>
      <c r="N4" s="105">
        <f>M4-E4</f>
        <v>0</v>
      </c>
      <c r="AC4" s="49" t="s">
        <v>24</v>
      </c>
    </row>
    <row r="5" spans="2:29" x14ac:dyDescent="0.25">
      <c r="B5" s="51" t="s">
        <v>11</v>
      </c>
      <c r="C5" s="2">
        <v>5990</v>
      </c>
      <c r="D5" s="3">
        <v>10480</v>
      </c>
      <c r="E5" s="4">
        <v>5804</v>
      </c>
      <c r="F5" s="3">
        <f t="shared" si="0"/>
        <v>62775200</v>
      </c>
      <c r="G5" s="4">
        <f t="shared" si="1"/>
        <v>34765960</v>
      </c>
      <c r="H5" s="5">
        <f t="shared" ref="H5:H22" si="2">E5/D5</f>
        <v>0.55381679389312977</v>
      </c>
      <c r="I5" s="1">
        <f t="shared" ref="I5:I22" si="3">G5/F5</f>
        <v>0.55381679389312977</v>
      </c>
      <c r="J5" s="1"/>
      <c r="K5" s="1"/>
      <c r="L5" s="94" t="s">
        <v>82</v>
      </c>
      <c r="M5" s="95">
        <v>9673</v>
      </c>
      <c r="N5" s="96">
        <f>M5-E5</f>
        <v>3869</v>
      </c>
      <c r="AC5" s="49" t="s">
        <v>79</v>
      </c>
    </row>
    <row r="6" spans="2:29" x14ac:dyDescent="0.25">
      <c r="B6" s="51" t="s">
        <v>5</v>
      </c>
      <c r="C6" s="2">
        <v>4190</v>
      </c>
      <c r="D6" s="3">
        <v>4780</v>
      </c>
      <c r="E6" s="4">
        <v>709</v>
      </c>
      <c r="F6" s="3">
        <f t="shared" si="0"/>
        <v>20028200</v>
      </c>
      <c r="G6" s="4">
        <f t="shared" si="1"/>
        <v>2970710</v>
      </c>
      <c r="H6" s="5">
        <f t="shared" si="2"/>
        <v>0.14832635983263598</v>
      </c>
      <c r="I6" s="1">
        <f t="shared" si="3"/>
        <v>0.14832635983263598</v>
      </c>
      <c r="J6" s="1"/>
      <c r="K6" s="1"/>
      <c r="L6" s="94" t="s">
        <v>24</v>
      </c>
      <c r="M6" s="95">
        <v>2382</v>
      </c>
      <c r="N6" s="96">
        <f>M6-E6</f>
        <v>1673</v>
      </c>
      <c r="AC6" s="49" t="s">
        <v>80</v>
      </c>
    </row>
    <row r="7" spans="2:29" x14ac:dyDescent="0.25">
      <c r="B7" s="51" t="s">
        <v>19</v>
      </c>
      <c r="C7" s="2">
        <v>8990</v>
      </c>
      <c r="D7" s="3">
        <v>6674</v>
      </c>
      <c r="E7" s="4">
        <v>1769</v>
      </c>
      <c r="F7" s="3">
        <f t="shared" si="0"/>
        <v>59999260</v>
      </c>
      <c r="G7" s="4">
        <f t="shared" si="1"/>
        <v>15903310</v>
      </c>
      <c r="H7" s="5">
        <f t="shared" si="2"/>
        <v>0.2650584357207072</v>
      </c>
      <c r="I7" s="1">
        <f t="shared" si="3"/>
        <v>0.2650584357207072</v>
      </c>
      <c r="J7" s="1"/>
      <c r="K7" s="1"/>
      <c r="L7" s="94" t="s">
        <v>24</v>
      </c>
      <c r="M7" s="95">
        <v>4832</v>
      </c>
      <c r="N7" s="96">
        <f>M7-E7</f>
        <v>3063</v>
      </c>
      <c r="AC7" s="49" t="s">
        <v>76</v>
      </c>
    </row>
    <row r="8" spans="2:29" x14ac:dyDescent="0.25">
      <c r="B8" s="51" t="s">
        <v>16</v>
      </c>
      <c r="C8" s="2">
        <v>7990</v>
      </c>
      <c r="D8" s="3">
        <v>9532</v>
      </c>
      <c r="E8" s="4">
        <v>2245</v>
      </c>
      <c r="F8" s="3">
        <f t="shared" si="0"/>
        <v>76160680</v>
      </c>
      <c r="G8" s="4">
        <f t="shared" si="1"/>
        <v>17937550</v>
      </c>
      <c r="H8" s="5">
        <f t="shared" si="2"/>
        <v>0.23552245069240454</v>
      </c>
      <c r="I8" s="1">
        <f t="shared" si="3"/>
        <v>0.23552245069240454</v>
      </c>
      <c r="J8" s="1"/>
      <c r="K8" s="1"/>
      <c r="L8" s="94" t="s">
        <v>78</v>
      </c>
      <c r="M8" s="95">
        <v>4262</v>
      </c>
      <c r="N8" s="96">
        <f>M8-E8</f>
        <v>2017</v>
      </c>
      <c r="AC8" s="50" t="s">
        <v>77</v>
      </c>
    </row>
    <row r="9" spans="2:29" x14ac:dyDescent="0.25">
      <c r="B9" s="51" t="s">
        <v>3</v>
      </c>
      <c r="C9" s="2">
        <v>2990</v>
      </c>
      <c r="D9" s="3">
        <v>6435</v>
      </c>
      <c r="E9" s="4">
        <v>1597</v>
      </c>
      <c r="F9" s="3">
        <f t="shared" si="0"/>
        <v>19240650</v>
      </c>
      <c r="G9" s="4">
        <f t="shared" si="1"/>
        <v>4775030</v>
      </c>
      <c r="H9" s="5">
        <f t="shared" si="2"/>
        <v>0.24817404817404817</v>
      </c>
      <c r="I9" s="1">
        <f t="shared" si="3"/>
        <v>0.24817404817404817</v>
      </c>
      <c r="J9" s="1"/>
      <c r="K9" s="1"/>
      <c r="L9" s="94" t="s">
        <v>81</v>
      </c>
      <c r="M9" s="95">
        <v>1520</v>
      </c>
      <c r="N9" s="97">
        <f>M9-E9</f>
        <v>-77</v>
      </c>
      <c r="AC9" s="50" t="s">
        <v>81</v>
      </c>
    </row>
    <row r="10" spans="2:29" x14ac:dyDescent="0.25">
      <c r="B10" s="51" t="s">
        <v>14</v>
      </c>
      <c r="C10" s="2">
        <v>6490</v>
      </c>
      <c r="D10" s="3">
        <v>9484</v>
      </c>
      <c r="E10" s="4">
        <v>2402</v>
      </c>
      <c r="F10" s="3">
        <f t="shared" si="0"/>
        <v>61551160</v>
      </c>
      <c r="G10" s="4">
        <f t="shared" si="1"/>
        <v>15588980</v>
      </c>
      <c r="H10" s="5">
        <f t="shared" si="2"/>
        <v>0.25326866301138762</v>
      </c>
      <c r="I10" s="1">
        <f t="shared" si="3"/>
        <v>0.25326866301138762</v>
      </c>
      <c r="J10" s="1"/>
      <c r="K10" s="1"/>
      <c r="L10" s="94" t="s">
        <v>76</v>
      </c>
      <c r="M10" s="95">
        <v>4562</v>
      </c>
      <c r="N10" s="96">
        <f>M10-E10</f>
        <v>2160</v>
      </c>
      <c r="AC10" s="50" t="s">
        <v>78</v>
      </c>
    </row>
    <row r="11" spans="2:29" x14ac:dyDescent="0.25">
      <c r="B11" s="51" t="s">
        <v>1</v>
      </c>
      <c r="C11" s="2">
        <v>4790</v>
      </c>
      <c r="D11" s="3">
        <v>2870</v>
      </c>
      <c r="E11" s="4">
        <v>799</v>
      </c>
      <c r="F11" s="3">
        <f t="shared" si="0"/>
        <v>13747300</v>
      </c>
      <c r="G11" s="4">
        <f t="shared" si="1"/>
        <v>3827210</v>
      </c>
      <c r="H11" s="5">
        <f t="shared" si="2"/>
        <v>0.27839721254355398</v>
      </c>
      <c r="I11" s="1">
        <f t="shared" si="3"/>
        <v>0.27839721254355398</v>
      </c>
      <c r="J11" s="1"/>
      <c r="K11" s="1"/>
      <c r="L11" s="94" t="s">
        <v>76</v>
      </c>
      <c r="M11" s="95">
        <v>1639</v>
      </c>
      <c r="N11" s="96">
        <f>M11-E11</f>
        <v>840</v>
      </c>
      <c r="AC11" s="50" t="s">
        <v>85</v>
      </c>
    </row>
    <row r="12" spans="2:29" x14ac:dyDescent="0.25">
      <c r="B12" s="51" t="s">
        <v>13</v>
      </c>
      <c r="C12" s="2">
        <v>6390</v>
      </c>
      <c r="D12" s="3">
        <v>11409</v>
      </c>
      <c r="E12" s="4">
        <v>4927</v>
      </c>
      <c r="F12" s="3">
        <f t="shared" si="0"/>
        <v>72903510</v>
      </c>
      <c r="G12" s="4">
        <f t="shared" si="1"/>
        <v>31483530</v>
      </c>
      <c r="H12" s="5">
        <f t="shared" si="2"/>
        <v>0.4318520466298536</v>
      </c>
      <c r="I12" s="1">
        <f t="shared" si="3"/>
        <v>0.4318520466298536</v>
      </c>
      <c r="J12" s="1"/>
      <c r="K12" s="1"/>
      <c r="L12" s="94" t="s">
        <v>83</v>
      </c>
      <c r="M12" s="95">
        <v>5155</v>
      </c>
      <c r="N12" s="96">
        <f>M12-E12</f>
        <v>228</v>
      </c>
      <c r="AC12" s="6" t="s">
        <v>82</v>
      </c>
    </row>
    <row r="13" spans="2:29" x14ac:dyDescent="0.25">
      <c r="B13" s="51" t="s">
        <v>17</v>
      </c>
      <c r="C13" s="2">
        <v>8490</v>
      </c>
      <c r="D13" s="3">
        <v>6700</v>
      </c>
      <c r="E13" s="4">
        <v>2842</v>
      </c>
      <c r="F13" s="3">
        <f t="shared" si="0"/>
        <v>56883000</v>
      </c>
      <c r="G13" s="4">
        <f t="shared" si="1"/>
        <v>24128580</v>
      </c>
      <c r="H13" s="5">
        <f t="shared" si="2"/>
        <v>0.42417910447761192</v>
      </c>
      <c r="I13" s="1">
        <f t="shared" si="3"/>
        <v>0.42417910447761192</v>
      </c>
      <c r="J13" s="1"/>
      <c r="K13" s="1"/>
      <c r="L13" s="94" t="s">
        <v>83</v>
      </c>
      <c r="M13" s="95">
        <v>4598</v>
      </c>
      <c r="N13" s="96">
        <f>M13-E13</f>
        <v>1756</v>
      </c>
      <c r="AC13" s="6" t="s">
        <v>83</v>
      </c>
    </row>
    <row r="14" spans="2:29" x14ac:dyDescent="0.25">
      <c r="B14" s="51" t="s">
        <v>8</v>
      </c>
      <c r="C14" s="2">
        <v>6190</v>
      </c>
      <c r="D14" s="3">
        <v>1910</v>
      </c>
      <c r="E14" s="4">
        <v>788</v>
      </c>
      <c r="F14" s="3">
        <f t="shared" si="0"/>
        <v>11822900</v>
      </c>
      <c r="G14" s="4">
        <f t="shared" si="1"/>
        <v>4877720</v>
      </c>
      <c r="H14" s="5">
        <f t="shared" si="2"/>
        <v>0.41256544502617803</v>
      </c>
      <c r="I14" s="1">
        <f t="shared" si="3"/>
        <v>0.41256544502617803</v>
      </c>
      <c r="J14" s="1"/>
      <c r="K14" s="1"/>
      <c r="L14" s="94" t="s">
        <v>83</v>
      </c>
      <c r="M14" s="95">
        <v>1762</v>
      </c>
      <c r="N14" s="96">
        <f>M14-E14</f>
        <v>974</v>
      </c>
      <c r="AC14" s="6" t="s">
        <v>84</v>
      </c>
    </row>
    <row r="15" spans="2:29" x14ac:dyDescent="0.25">
      <c r="B15" s="51" t="s">
        <v>15</v>
      </c>
      <c r="C15" s="2">
        <v>6990</v>
      </c>
      <c r="D15" s="3">
        <v>11390</v>
      </c>
      <c r="E15" s="4">
        <v>5660</v>
      </c>
      <c r="F15" s="3">
        <f t="shared" si="0"/>
        <v>79616100</v>
      </c>
      <c r="G15" s="4">
        <f t="shared" si="1"/>
        <v>39563400</v>
      </c>
      <c r="H15" s="5">
        <f t="shared" si="2"/>
        <v>0.49692712906057945</v>
      </c>
      <c r="I15" s="1">
        <f t="shared" si="3"/>
        <v>0.49692712906057945</v>
      </c>
      <c r="J15" s="1"/>
      <c r="K15" s="1"/>
      <c r="L15" s="94" t="s">
        <v>82</v>
      </c>
      <c r="M15" s="95">
        <v>7499</v>
      </c>
      <c r="N15" s="96">
        <f>M15-E15</f>
        <v>1839</v>
      </c>
    </row>
    <row r="16" spans="2:29" x14ac:dyDescent="0.25">
      <c r="B16" s="51" t="s">
        <v>6</v>
      </c>
      <c r="C16" s="2">
        <v>4490</v>
      </c>
      <c r="D16" s="3">
        <v>5735</v>
      </c>
      <c r="E16" s="4">
        <v>3387</v>
      </c>
      <c r="F16" s="3">
        <f t="shared" si="0"/>
        <v>25750150</v>
      </c>
      <c r="G16" s="4">
        <f t="shared" si="1"/>
        <v>15207630</v>
      </c>
      <c r="H16" s="5">
        <f t="shared" si="2"/>
        <v>0.59058413251961639</v>
      </c>
      <c r="I16" s="1">
        <f t="shared" si="3"/>
        <v>0.59058413251961639</v>
      </c>
      <c r="J16" s="1"/>
      <c r="K16" s="1"/>
      <c r="L16" s="94" t="s">
        <v>84</v>
      </c>
      <c r="M16" s="95">
        <v>2767</v>
      </c>
      <c r="N16" s="97">
        <f>M16-E16</f>
        <v>-620</v>
      </c>
    </row>
    <row r="17" spans="2:15" x14ac:dyDescent="0.25">
      <c r="B17" s="51" t="s">
        <v>4</v>
      </c>
      <c r="C17" s="2">
        <v>3890</v>
      </c>
      <c r="D17" s="3">
        <v>7652</v>
      </c>
      <c r="E17" s="4">
        <v>4033</v>
      </c>
      <c r="F17" s="3">
        <f t="shared" si="0"/>
        <v>29766280</v>
      </c>
      <c r="G17" s="4">
        <f t="shared" si="1"/>
        <v>15688370</v>
      </c>
      <c r="H17" s="5">
        <f t="shared" si="2"/>
        <v>0.5270517511761631</v>
      </c>
      <c r="I17" s="1">
        <f t="shared" si="3"/>
        <v>0.5270517511761631</v>
      </c>
      <c r="J17" s="1"/>
      <c r="K17" s="1"/>
      <c r="L17" s="94" t="s">
        <v>84</v>
      </c>
      <c r="M17" s="95">
        <v>6157</v>
      </c>
      <c r="N17" s="96">
        <f>M17-E17</f>
        <v>2124</v>
      </c>
    </row>
    <row r="18" spans="2:15" x14ac:dyDescent="0.25">
      <c r="B18" s="51" t="s">
        <v>9</v>
      </c>
      <c r="C18" s="2">
        <v>5390</v>
      </c>
      <c r="D18" s="3">
        <v>8759</v>
      </c>
      <c r="E18" s="58">
        <v>6500</v>
      </c>
      <c r="F18" s="3">
        <f t="shared" si="0"/>
        <v>47211010</v>
      </c>
      <c r="G18" s="4">
        <f t="shared" si="1"/>
        <v>35035000</v>
      </c>
      <c r="H18" s="5">
        <f t="shared" si="2"/>
        <v>0.74209384632948971</v>
      </c>
      <c r="I18" s="1">
        <f t="shared" si="3"/>
        <v>0.74209384632948971</v>
      </c>
      <c r="J18" s="1"/>
      <c r="K18" s="1"/>
      <c r="L18" s="94" t="s">
        <v>84</v>
      </c>
      <c r="M18" s="95">
        <v>10380</v>
      </c>
      <c r="N18" s="96">
        <f>M18-E18</f>
        <v>3880</v>
      </c>
    </row>
    <row r="19" spans="2:15" x14ac:dyDescent="0.25">
      <c r="B19" s="51" t="s">
        <v>7</v>
      </c>
      <c r="C19" s="2">
        <v>4590</v>
      </c>
      <c r="D19" s="3">
        <v>1444</v>
      </c>
      <c r="E19" s="4">
        <v>1471</v>
      </c>
      <c r="F19" s="3">
        <f t="shared" si="0"/>
        <v>6627960</v>
      </c>
      <c r="G19" s="4">
        <f t="shared" si="1"/>
        <v>6751890</v>
      </c>
      <c r="H19" s="5">
        <f t="shared" si="2"/>
        <v>1.0186980609418284</v>
      </c>
      <c r="I19" s="1">
        <f t="shared" si="3"/>
        <v>1.0186980609418284</v>
      </c>
      <c r="J19" s="1"/>
      <c r="K19" s="1"/>
      <c r="L19" s="94" t="s">
        <v>84</v>
      </c>
      <c r="M19" s="95">
        <v>2840</v>
      </c>
      <c r="N19" s="96">
        <f>M19-E19</f>
        <v>1369</v>
      </c>
    </row>
    <row r="20" spans="2:15" x14ac:dyDescent="0.25">
      <c r="B20" s="51" t="s">
        <v>18</v>
      </c>
      <c r="C20" s="2">
        <v>8990</v>
      </c>
      <c r="D20" s="3">
        <v>2849</v>
      </c>
      <c r="E20" s="4">
        <v>2800</v>
      </c>
      <c r="F20" s="3">
        <f t="shared" si="0"/>
        <v>25612510</v>
      </c>
      <c r="G20" s="4">
        <f t="shared" si="1"/>
        <v>25172000</v>
      </c>
      <c r="H20" s="5">
        <f t="shared" si="2"/>
        <v>0.98280098280098283</v>
      </c>
      <c r="I20" s="1">
        <f t="shared" si="3"/>
        <v>0.98280098280098283</v>
      </c>
      <c r="J20" s="1"/>
      <c r="K20" s="1"/>
      <c r="L20" s="94" t="s">
        <v>84</v>
      </c>
      <c r="M20" s="95">
        <v>898</v>
      </c>
      <c r="N20" s="97">
        <f>M20-E20</f>
        <v>-1902</v>
      </c>
    </row>
    <row r="21" spans="2:15" x14ac:dyDescent="0.25">
      <c r="B21" s="51" t="s">
        <v>12</v>
      </c>
      <c r="C21" s="2">
        <v>6190</v>
      </c>
      <c r="D21" s="3">
        <v>2846</v>
      </c>
      <c r="E21" s="4">
        <v>382</v>
      </c>
      <c r="F21" s="3">
        <f t="shared" si="0"/>
        <v>17616740</v>
      </c>
      <c r="G21" s="4">
        <f t="shared" si="1"/>
        <v>2364580</v>
      </c>
      <c r="H21" s="5">
        <f t="shared" si="2"/>
        <v>0.1342234715390021</v>
      </c>
      <c r="I21" s="1">
        <f t="shared" si="3"/>
        <v>0.1342234715390021</v>
      </c>
      <c r="J21" s="1"/>
      <c r="K21" s="1"/>
      <c r="L21" s="94" t="s">
        <v>78</v>
      </c>
      <c r="M21" s="95">
        <v>704</v>
      </c>
      <c r="N21" s="96">
        <f>M21-E21</f>
        <v>322</v>
      </c>
    </row>
    <row r="22" spans="2:15" s="18" customFormat="1" ht="13.5" thickBot="1" x14ac:dyDescent="0.3">
      <c r="B22" s="87" t="s">
        <v>27</v>
      </c>
      <c r="C22" s="88"/>
      <c r="D22" s="89">
        <f>SUM(D4:D21)</f>
        <v>122369</v>
      </c>
      <c r="E22" s="90">
        <f>SUM(E4:E21)</f>
        <v>48115</v>
      </c>
      <c r="F22" s="89">
        <f>SUM(F4:F21)</f>
        <v>750008410</v>
      </c>
      <c r="G22" s="90">
        <f>SUM(G4:G21)</f>
        <v>296041450</v>
      </c>
      <c r="H22" s="91">
        <f t="shared" si="2"/>
        <v>0.39319598918026627</v>
      </c>
      <c r="I22" s="92">
        <f t="shared" si="3"/>
        <v>0.39471750723435223</v>
      </c>
      <c r="J22" s="89">
        <f t="shared" ref="J22:K22" si="4">SUM(J4:J21)</f>
        <v>0</v>
      </c>
      <c r="K22" s="89">
        <f t="shared" si="4"/>
        <v>0</v>
      </c>
      <c r="L22" s="93"/>
      <c r="M22" s="65">
        <f>SUM(M5:M21)</f>
        <v>71630</v>
      </c>
      <c r="N22" s="64">
        <f>M22-E22</f>
        <v>23515</v>
      </c>
      <c r="O22" s="18">
        <v>20</v>
      </c>
    </row>
    <row r="23" spans="2:15" s="18" customFormat="1" ht="15.75" customHeight="1" thickBot="1" x14ac:dyDescent="0.3">
      <c r="B23" s="66" t="s">
        <v>91</v>
      </c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8"/>
      <c r="O23" s="18">
        <v>29</v>
      </c>
    </row>
    <row r="24" spans="2:15" ht="15.75" customHeight="1" thickBot="1" x14ac:dyDescent="0.3">
      <c r="B24" s="54" t="s">
        <v>87</v>
      </c>
      <c r="C24" s="55"/>
      <c r="D24" s="55"/>
      <c r="E24" s="73"/>
      <c r="F24" s="72" t="s">
        <v>73</v>
      </c>
      <c r="G24" s="69" t="s">
        <v>75</v>
      </c>
      <c r="H24" s="70"/>
      <c r="I24" s="70"/>
      <c r="J24" s="70"/>
      <c r="K24" s="70"/>
      <c r="L24" s="70"/>
      <c r="M24" s="70"/>
      <c r="N24" s="71"/>
      <c r="O24" s="18">
        <f>O23-O22</f>
        <v>9</v>
      </c>
    </row>
    <row r="25" spans="2:15" s="18" customFormat="1" ht="15.75" customHeight="1" thickBot="1" x14ac:dyDescent="0.3">
      <c r="B25" s="56" t="s">
        <v>86</v>
      </c>
      <c r="C25" s="57"/>
      <c r="D25" s="57"/>
      <c r="E25" s="53">
        <v>57186</v>
      </c>
      <c r="F25" s="74">
        <f>E25/O22</f>
        <v>2859.3</v>
      </c>
      <c r="G25" s="122" t="s">
        <v>98</v>
      </c>
      <c r="H25" s="123"/>
      <c r="I25" s="123"/>
      <c r="J25" s="123"/>
      <c r="K25" s="123"/>
      <c r="L25" s="113" t="s">
        <v>97</v>
      </c>
      <c r="M25" s="114"/>
      <c r="N25" s="115"/>
    </row>
    <row r="26" spans="2:15" s="18" customFormat="1" ht="15" customHeight="1" thickBot="1" x14ac:dyDescent="0.3">
      <c r="B26" s="56" t="s">
        <v>92</v>
      </c>
      <c r="C26" s="57"/>
      <c r="D26" s="57"/>
      <c r="E26" s="53">
        <v>54412</v>
      </c>
      <c r="F26" s="75">
        <f>E26/O22</f>
        <v>2720.6</v>
      </c>
      <c r="G26" s="124"/>
      <c r="H26" s="125"/>
      <c r="I26" s="125"/>
      <c r="J26" s="125"/>
      <c r="K26" s="125"/>
      <c r="L26" s="116"/>
      <c r="M26" s="117"/>
      <c r="N26" s="118"/>
    </row>
    <row r="27" spans="2:15" ht="15" customHeight="1" thickBot="1" x14ac:dyDescent="0.3">
      <c r="B27" s="56" t="s">
        <v>72</v>
      </c>
      <c r="C27" s="57"/>
      <c r="D27" s="57"/>
      <c r="E27" s="76">
        <f>E25-E26</f>
        <v>2774</v>
      </c>
      <c r="F27" s="77">
        <f>F25-F26</f>
        <v>138.70000000000027</v>
      </c>
      <c r="G27" s="124"/>
      <c r="H27" s="125"/>
      <c r="I27" s="125"/>
      <c r="J27" s="125"/>
      <c r="K27" s="125"/>
      <c r="L27" s="116"/>
      <c r="M27" s="117"/>
      <c r="N27" s="118"/>
    </row>
    <row r="28" spans="2:15" ht="15.75" customHeight="1" thickBot="1" x14ac:dyDescent="0.3">
      <c r="B28" s="56" t="s">
        <v>88</v>
      </c>
      <c r="C28" s="57"/>
      <c r="D28" s="57"/>
      <c r="E28" s="78">
        <f>(E25-E26)/E26</f>
        <v>5.098140116150849E-2</v>
      </c>
      <c r="F28" s="79">
        <f>(F25-F26)/F26</f>
        <v>5.0981401161508594E-2</v>
      </c>
      <c r="G28" s="126"/>
      <c r="H28" s="127"/>
      <c r="I28" s="127"/>
      <c r="J28" s="127"/>
      <c r="K28" s="127"/>
      <c r="L28" s="119"/>
      <c r="M28" s="120"/>
      <c r="N28" s="121"/>
    </row>
    <row r="29" spans="2:15" hidden="1" x14ac:dyDescent="0.25">
      <c r="E29" s="48">
        <f>E25*6061</f>
        <v>346604346</v>
      </c>
      <c r="F29" s="11">
        <f>E29/F22</f>
        <v>0.46213394593801954</v>
      </c>
      <c r="L29" s="6"/>
    </row>
    <row r="30" spans="2:15" x14ac:dyDescent="0.25">
      <c r="L30" s="6"/>
    </row>
    <row r="31" spans="2:15" x14ac:dyDescent="0.25">
      <c r="L31" s="6"/>
    </row>
    <row r="32" spans="2:15" x14ac:dyDescent="0.25">
      <c r="L32" s="6"/>
    </row>
    <row r="33" spans="12:12" x14ac:dyDescent="0.25">
      <c r="L33" s="6"/>
    </row>
    <row r="34" spans="12:12" x14ac:dyDescent="0.25">
      <c r="L34" s="6"/>
    </row>
    <row r="35" spans="12:12" x14ac:dyDescent="0.25">
      <c r="L35" s="6"/>
    </row>
    <row r="36" spans="12:12" x14ac:dyDescent="0.25">
      <c r="L36" s="6"/>
    </row>
    <row r="37" spans="12:12" x14ac:dyDescent="0.25">
      <c r="L37" s="6"/>
    </row>
    <row r="38" spans="12:12" x14ac:dyDescent="0.25">
      <c r="L38" s="6"/>
    </row>
    <row r="39" spans="12:12" x14ac:dyDescent="0.25">
      <c r="L39" s="6"/>
    </row>
    <row r="40" spans="12:12" x14ac:dyDescent="0.25">
      <c r="L40" s="6"/>
    </row>
    <row r="41" spans="12:12" x14ac:dyDescent="0.25">
      <c r="L41" s="6"/>
    </row>
    <row r="42" spans="12:12" x14ac:dyDescent="0.25">
      <c r="L42" s="6"/>
    </row>
    <row r="43" spans="12:12" x14ac:dyDescent="0.25">
      <c r="L43" s="6"/>
    </row>
    <row r="44" spans="12:12" x14ac:dyDescent="0.25">
      <c r="L44" s="6"/>
    </row>
    <row r="45" spans="12:12" x14ac:dyDescent="0.25">
      <c r="L45" s="6"/>
    </row>
    <row r="46" spans="12:12" x14ac:dyDescent="0.25">
      <c r="L46" s="6"/>
    </row>
  </sheetData>
  <sortState ref="B2:I19">
    <sortCondition ref="I2:I19"/>
  </sortState>
  <mergeCells count="14">
    <mergeCell ref="M2:M3"/>
    <mergeCell ref="N2:N3"/>
    <mergeCell ref="B23:N23"/>
    <mergeCell ref="G24:N24"/>
    <mergeCell ref="L25:N28"/>
    <mergeCell ref="G25:K28"/>
    <mergeCell ref="I2:L2"/>
    <mergeCell ref="B2:G2"/>
    <mergeCell ref="B26:D26"/>
    <mergeCell ref="B24:E24"/>
    <mergeCell ref="B25:D25"/>
    <mergeCell ref="B27:D27"/>
    <mergeCell ref="B28:D28"/>
    <mergeCell ref="B22:C22"/>
  </mergeCells>
  <conditionalFormatting sqref="H4:H21">
    <cfRule type="cellIs" dxfId="3" priority="4" operator="lessThan">
      <formula>$H$22</formula>
    </cfRule>
  </conditionalFormatting>
  <conditionalFormatting sqref="I4:I21">
    <cfRule type="cellIs" dxfId="2" priority="3" operator="lessThan">
      <formula>$I$22</formula>
    </cfRule>
  </conditionalFormatting>
  <conditionalFormatting sqref="H4:I21">
    <cfRule type="cellIs" dxfId="1" priority="2" operator="greaterThan">
      <formula>0.7</formula>
    </cfRule>
  </conditionalFormatting>
  <conditionalFormatting sqref="E4:E21">
    <cfRule type="top10" dxfId="0" priority="1" rank="8"/>
  </conditionalFormatting>
  <dataValidations count="1">
    <dataValidation type="list" allowBlank="1" showInputMessage="1" showErrorMessage="1" sqref="AC4:AC14 L4:L22">
      <formula1>$AC$4:$AC$14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31"/>
  <sheetViews>
    <sheetView topLeftCell="A9" workbookViewId="0">
      <selection activeCell="B3" sqref="B3:B31"/>
    </sheetView>
  </sheetViews>
  <sheetFormatPr defaultRowHeight="15" x14ac:dyDescent="0.25"/>
  <sheetData>
    <row r="3" spans="1:33" x14ac:dyDescent="0.25">
      <c r="A3" t="s">
        <v>65</v>
      </c>
      <c r="B3">
        <f>SUM(C3:AG3)</f>
        <v>45</v>
      </c>
      <c r="C3">
        <v>5</v>
      </c>
      <c r="D3">
        <v>0</v>
      </c>
      <c r="E3">
        <v>1</v>
      </c>
      <c r="F3">
        <v>2</v>
      </c>
      <c r="G3">
        <v>0</v>
      </c>
      <c r="H3">
        <v>1</v>
      </c>
      <c r="I3">
        <v>1</v>
      </c>
      <c r="J3">
        <v>2</v>
      </c>
      <c r="K3">
        <v>1</v>
      </c>
      <c r="L3">
        <v>2</v>
      </c>
      <c r="M3">
        <v>1</v>
      </c>
      <c r="N3">
        <v>0</v>
      </c>
      <c r="O3">
        <v>1</v>
      </c>
      <c r="P3">
        <v>2</v>
      </c>
      <c r="Q3">
        <v>1</v>
      </c>
      <c r="R3">
        <v>5</v>
      </c>
      <c r="S3">
        <v>3</v>
      </c>
      <c r="T3">
        <v>4</v>
      </c>
      <c r="U3">
        <v>1</v>
      </c>
      <c r="V3">
        <v>2</v>
      </c>
      <c r="W3">
        <v>0</v>
      </c>
      <c r="X3">
        <v>3</v>
      </c>
      <c r="Y3">
        <v>0</v>
      </c>
      <c r="Z3">
        <v>1</v>
      </c>
      <c r="AA3">
        <v>0</v>
      </c>
      <c r="AB3">
        <v>2</v>
      </c>
      <c r="AC3">
        <v>1</v>
      </c>
      <c r="AD3">
        <v>0</v>
      </c>
      <c r="AE3">
        <v>1</v>
      </c>
      <c r="AF3">
        <v>2</v>
      </c>
      <c r="AG3">
        <v>0</v>
      </c>
    </row>
    <row r="4" spans="1:33" x14ac:dyDescent="0.25">
      <c r="A4" t="s">
        <v>66</v>
      </c>
      <c r="B4">
        <f t="shared" ref="B4:B31" si="0">SUM(C4:AG4)</f>
        <v>360</v>
      </c>
      <c r="C4">
        <v>12</v>
      </c>
      <c r="D4">
        <v>12</v>
      </c>
      <c r="E4">
        <v>9</v>
      </c>
      <c r="F4">
        <v>11</v>
      </c>
      <c r="G4">
        <v>12</v>
      </c>
      <c r="H4">
        <v>10</v>
      </c>
      <c r="I4">
        <v>10</v>
      </c>
      <c r="J4">
        <v>11</v>
      </c>
      <c r="K4">
        <v>12</v>
      </c>
      <c r="L4">
        <v>6</v>
      </c>
      <c r="M4">
        <v>9</v>
      </c>
      <c r="N4">
        <v>9</v>
      </c>
      <c r="O4">
        <v>13</v>
      </c>
      <c r="P4">
        <v>16</v>
      </c>
      <c r="Q4">
        <v>18</v>
      </c>
      <c r="R4">
        <v>5</v>
      </c>
      <c r="S4">
        <v>15</v>
      </c>
      <c r="T4">
        <v>12</v>
      </c>
      <c r="U4">
        <v>15</v>
      </c>
      <c r="V4">
        <v>14</v>
      </c>
      <c r="W4">
        <v>8</v>
      </c>
      <c r="X4">
        <v>19</v>
      </c>
      <c r="Y4">
        <v>13</v>
      </c>
      <c r="Z4">
        <v>9</v>
      </c>
      <c r="AA4">
        <v>10</v>
      </c>
      <c r="AB4">
        <v>8</v>
      </c>
      <c r="AC4">
        <v>12</v>
      </c>
      <c r="AD4">
        <v>7</v>
      </c>
      <c r="AE4">
        <v>14</v>
      </c>
      <c r="AF4">
        <v>12</v>
      </c>
      <c r="AG4">
        <v>17</v>
      </c>
    </row>
    <row r="5" spans="1:33" x14ac:dyDescent="0.25">
      <c r="A5" t="s">
        <v>43</v>
      </c>
      <c r="B5">
        <f t="shared" si="0"/>
        <v>2152</v>
      </c>
      <c r="C5">
        <v>66</v>
      </c>
      <c r="D5">
        <v>70</v>
      </c>
      <c r="E5">
        <v>59</v>
      </c>
      <c r="F5">
        <v>63</v>
      </c>
      <c r="G5">
        <v>80</v>
      </c>
      <c r="H5">
        <v>79</v>
      </c>
      <c r="I5">
        <v>75</v>
      </c>
      <c r="J5">
        <v>78</v>
      </c>
      <c r="K5">
        <v>89</v>
      </c>
      <c r="L5">
        <v>92</v>
      </c>
      <c r="M5">
        <v>73</v>
      </c>
      <c r="N5">
        <v>81</v>
      </c>
      <c r="O5">
        <v>77</v>
      </c>
      <c r="P5">
        <v>74</v>
      </c>
      <c r="Q5">
        <v>69</v>
      </c>
      <c r="R5">
        <v>77</v>
      </c>
      <c r="S5">
        <v>73</v>
      </c>
      <c r="T5">
        <v>72</v>
      </c>
      <c r="U5">
        <v>61</v>
      </c>
      <c r="V5">
        <v>77</v>
      </c>
      <c r="W5">
        <v>68</v>
      </c>
      <c r="X5">
        <v>60</v>
      </c>
      <c r="Y5">
        <v>61</v>
      </c>
      <c r="Z5">
        <v>59</v>
      </c>
      <c r="AA5">
        <v>72</v>
      </c>
      <c r="AB5">
        <v>50</v>
      </c>
      <c r="AC5">
        <v>62</v>
      </c>
      <c r="AD5">
        <v>62</v>
      </c>
      <c r="AE5">
        <v>58</v>
      </c>
      <c r="AF5">
        <v>68</v>
      </c>
      <c r="AG5">
        <v>47</v>
      </c>
    </row>
    <row r="6" spans="1:33" x14ac:dyDescent="0.25">
      <c r="A6" t="s">
        <v>67</v>
      </c>
      <c r="B6">
        <f t="shared" si="0"/>
        <v>113</v>
      </c>
      <c r="C6">
        <v>3</v>
      </c>
      <c r="D6">
        <v>3</v>
      </c>
      <c r="E6">
        <v>1</v>
      </c>
      <c r="F6">
        <v>2</v>
      </c>
      <c r="G6">
        <v>4</v>
      </c>
      <c r="H6">
        <v>5</v>
      </c>
      <c r="I6">
        <v>4</v>
      </c>
      <c r="J6">
        <v>6</v>
      </c>
      <c r="K6">
        <v>3</v>
      </c>
      <c r="L6">
        <v>5</v>
      </c>
      <c r="M6">
        <v>0</v>
      </c>
      <c r="N6">
        <v>5</v>
      </c>
      <c r="O6">
        <v>6</v>
      </c>
      <c r="P6">
        <v>0</v>
      </c>
      <c r="Q6">
        <v>5</v>
      </c>
      <c r="R6">
        <v>1</v>
      </c>
      <c r="S6">
        <v>6</v>
      </c>
      <c r="T6">
        <v>4</v>
      </c>
      <c r="U6">
        <v>6</v>
      </c>
      <c r="V6">
        <v>2</v>
      </c>
      <c r="W6">
        <v>1</v>
      </c>
      <c r="X6">
        <v>2</v>
      </c>
      <c r="Y6">
        <v>9</v>
      </c>
      <c r="Z6">
        <v>3</v>
      </c>
      <c r="AA6">
        <v>4</v>
      </c>
      <c r="AB6">
        <v>4</v>
      </c>
      <c r="AC6">
        <v>3</v>
      </c>
      <c r="AD6">
        <v>5</v>
      </c>
      <c r="AE6">
        <v>2</v>
      </c>
      <c r="AF6">
        <v>2</v>
      </c>
      <c r="AG6">
        <v>7</v>
      </c>
    </row>
    <row r="7" spans="1:33" x14ac:dyDescent="0.25">
      <c r="A7" t="s">
        <v>39</v>
      </c>
      <c r="B7">
        <f t="shared" si="0"/>
        <v>2147</v>
      </c>
      <c r="C7">
        <v>72</v>
      </c>
      <c r="D7">
        <v>73</v>
      </c>
      <c r="E7">
        <v>48</v>
      </c>
      <c r="F7">
        <v>73</v>
      </c>
      <c r="G7">
        <v>60</v>
      </c>
      <c r="H7">
        <v>59</v>
      </c>
      <c r="I7">
        <v>74</v>
      </c>
      <c r="J7">
        <v>73</v>
      </c>
      <c r="K7">
        <v>90</v>
      </c>
      <c r="L7">
        <v>79</v>
      </c>
      <c r="M7">
        <v>89</v>
      </c>
      <c r="N7">
        <v>98</v>
      </c>
      <c r="O7">
        <v>79</v>
      </c>
      <c r="P7">
        <v>81</v>
      </c>
      <c r="Q7">
        <v>74</v>
      </c>
      <c r="R7">
        <v>83</v>
      </c>
      <c r="S7">
        <v>78</v>
      </c>
      <c r="T7">
        <v>84</v>
      </c>
      <c r="U7">
        <v>69</v>
      </c>
      <c r="V7">
        <v>72</v>
      </c>
      <c r="W7">
        <v>58</v>
      </c>
      <c r="X7">
        <v>57</v>
      </c>
      <c r="Y7">
        <v>52</v>
      </c>
      <c r="Z7">
        <v>56</v>
      </c>
      <c r="AA7">
        <v>73</v>
      </c>
      <c r="AB7">
        <v>62</v>
      </c>
      <c r="AC7">
        <v>54</v>
      </c>
      <c r="AD7">
        <v>64</v>
      </c>
      <c r="AE7">
        <v>59</v>
      </c>
      <c r="AF7">
        <v>52</v>
      </c>
      <c r="AG7">
        <v>52</v>
      </c>
    </row>
    <row r="8" spans="1:33" x14ac:dyDescent="0.25">
      <c r="A8" t="s">
        <v>68</v>
      </c>
      <c r="B8">
        <f t="shared" si="0"/>
        <v>1166</v>
      </c>
      <c r="C8">
        <v>40</v>
      </c>
      <c r="D8">
        <v>37</v>
      </c>
      <c r="E8">
        <v>23</v>
      </c>
      <c r="F8">
        <v>41</v>
      </c>
      <c r="G8">
        <v>37</v>
      </c>
      <c r="H8">
        <v>40</v>
      </c>
      <c r="I8">
        <v>41</v>
      </c>
      <c r="J8">
        <v>42</v>
      </c>
      <c r="K8">
        <v>32</v>
      </c>
      <c r="L8">
        <v>37</v>
      </c>
      <c r="M8">
        <v>31</v>
      </c>
      <c r="N8">
        <v>42</v>
      </c>
      <c r="O8">
        <v>39</v>
      </c>
      <c r="P8">
        <v>34</v>
      </c>
      <c r="Q8">
        <v>35</v>
      </c>
      <c r="R8">
        <v>43</v>
      </c>
      <c r="S8">
        <v>43</v>
      </c>
      <c r="T8">
        <v>25</v>
      </c>
      <c r="U8">
        <v>39</v>
      </c>
      <c r="V8">
        <v>37</v>
      </c>
      <c r="W8">
        <v>35</v>
      </c>
      <c r="X8">
        <v>29</v>
      </c>
      <c r="Y8">
        <v>41</v>
      </c>
      <c r="Z8">
        <v>34</v>
      </c>
      <c r="AA8">
        <v>43</v>
      </c>
      <c r="AB8">
        <v>57</v>
      </c>
      <c r="AC8">
        <v>42</v>
      </c>
      <c r="AD8">
        <v>30</v>
      </c>
      <c r="AE8">
        <v>33</v>
      </c>
      <c r="AF8">
        <v>37</v>
      </c>
      <c r="AG8">
        <v>47</v>
      </c>
    </row>
    <row r="9" spans="1:33" x14ac:dyDescent="0.25">
      <c r="A9" t="s">
        <v>69</v>
      </c>
      <c r="B9">
        <f t="shared" si="0"/>
        <v>2288</v>
      </c>
      <c r="C9">
        <v>69</v>
      </c>
      <c r="D9">
        <v>65</v>
      </c>
      <c r="E9">
        <v>54</v>
      </c>
      <c r="F9">
        <v>68</v>
      </c>
      <c r="G9">
        <v>63</v>
      </c>
      <c r="H9">
        <v>58</v>
      </c>
      <c r="I9">
        <v>88</v>
      </c>
      <c r="J9">
        <v>60</v>
      </c>
      <c r="K9">
        <v>64</v>
      </c>
      <c r="L9">
        <v>73</v>
      </c>
      <c r="M9">
        <v>59</v>
      </c>
      <c r="N9">
        <v>58</v>
      </c>
      <c r="O9">
        <v>57</v>
      </c>
      <c r="P9">
        <v>82</v>
      </c>
      <c r="Q9">
        <v>60</v>
      </c>
      <c r="R9">
        <v>66</v>
      </c>
      <c r="S9">
        <v>74</v>
      </c>
      <c r="T9">
        <v>54</v>
      </c>
      <c r="U9">
        <v>58</v>
      </c>
      <c r="V9">
        <v>69</v>
      </c>
      <c r="W9">
        <v>56</v>
      </c>
      <c r="X9">
        <v>75</v>
      </c>
      <c r="Y9">
        <v>70</v>
      </c>
      <c r="Z9">
        <v>99</v>
      </c>
      <c r="AA9">
        <v>96</v>
      </c>
      <c r="AB9">
        <v>106</v>
      </c>
      <c r="AC9">
        <v>109</v>
      </c>
      <c r="AD9">
        <v>88</v>
      </c>
      <c r="AE9">
        <v>104</v>
      </c>
      <c r="AF9">
        <v>91</v>
      </c>
      <c r="AG9">
        <v>95</v>
      </c>
    </row>
    <row r="10" spans="1:33" x14ac:dyDescent="0.25">
      <c r="A10" t="s">
        <v>1</v>
      </c>
      <c r="B10">
        <f t="shared" si="0"/>
        <v>1639</v>
      </c>
      <c r="C10">
        <v>48</v>
      </c>
      <c r="D10">
        <v>53</v>
      </c>
      <c r="E10">
        <v>37</v>
      </c>
      <c r="F10">
        <v>57</v>
      </c>
      <c r="G10">
        <v>51</v>
      </c>
      <c r="H10">
        <v>44</v>
      </c>
      <c r="I10">
        <v>43</v>
      </c>
      <c r="J10">
        <v>66</v>
      </c>
      <c r="K10">
        <v>65</v>
      </c>
      <c r="L10">
        <v>70</v>
      </c>
      <c r="M10">
        <v>59</v>
      </c>
      <c r="N10">
        <v>62</v>
      </c>
      <c r="O10">
        <v>58</v>
      </c>
      <c r="P10">
        <v>65</v>
      </c>
      <c r="Q10">
        <v>48</v>
      </c>
      <c r="R10">
        <v>59</v>
      </c>
      <c r="S10">
        <v>72</v>
      </c>
      <c r="T10">
        <v>74</v>
      </c>
      <c r="U10">
        <v>58</v>
      </c>
      <c r="V10">
        <v>53</v>
      </c>
      <c r="W10">
        <v>46</v>
      </c>
      <c r="X10">
        <v>51</v>
      </c>
      <c r="Y10">
        <v>51</v>
      </c>
      <c r="Z10">
        <v>45</v>
      </c>
      <c r="AA10">
        <v>51</v>
      </c>
      <c r="AB10">
        <v>38</v>
      </c>
      <c r="AC10">
        <v>45</v>
      </c>
      <c r="AD10">
        <v>40</v>
      </c>
      <c r="AE10">
        <v>47</v>
      </c>
      <c r="AF10">
        <v>37</v>
      </c>
      <c r="AG10">
        <v>46</v>
      </c>
    </row>
    <row r="11" spans="1:33" x14ac:dyDescent="0.25">
      <c r="A11" t="s">
        <v>70</v>
      </c>
      <c r="B11">
        <f t="shared" si="0"/>
        <v>1906</v>
      </c>
      <c r="C11">
        <v>68</v>
      </c>
      <c r="D11">
        <v>82</v>
      </c>
      <c r="E11">
        <v>52</v>
      </c>
      <c r="F11">
        <v>57</v>
      </c>
      <c r="G11">
        <v>53</v>
      </c>
      <c r="H11">
        <v>49</v>
      </c>
      <c r="I11">
        <v>63</v>
      </c>
      <c r="J11">
        <v>75</v>
      </c>
      <c r="K11">
        <v>49</v>
      </c>
      <c r="L11">
        <v>62</v>
      </c>
      <c r="M11">
        <v>48</v>
      </c>
      <c r="N11">
        <v>79</v>
      </c>
      <c r="O11">
        <v>57</v>
      </c>
      <c r="P11">
        <v>61</v>
      </c>
      <c r="Q11">
        <v>60</v>
      </c>
      <c r="R11">
        <v>55</v>
      </c>
      <c r="S11">
        <v>55</v>
      </c>
      <c r="T11">
        <v>54</v>
      </c>
      <c r="U11">
        <v>54</v>
      </c>
      <c r="V11">
        <v>43</v>
      </c>
      <c r="W11">
        <v>55</v>
      </c>
      <c r="X11">
        <v>65</v>
      </c>
      <c r="Y11">
        <v>65</v>
      </c>
      <c r="Z11">
        <v>68</v>
      </c>
      <c r="AA11">
        <v>80</v>
      </c>
      <c r="AB11">
        <v>68</v>
      </c>
      <c r="AC11">
        <v>58</v>
      </c>
      <c r="AD11">
        <v>57</v>
      </c>
      <c r="AE11">
        <v>72</v>
      </c>
      <c r="AF11">
        <v>73</v>
      </c>
      <c r="AG11">
        <v>69</v>
      </c>
    </row>
    <row r="12" spans="1:33" x14ac:dyDescent="0.25">
      <c r="A12" t="s">
        <v>60</v>
      </c>
      <c r="B12">
        <f t="shared" si="0"/>
        <v>4562</v>
      </c>
      <c r="C12">
        <v>114</v>
      </c>
      <c r="D12">
        <v>134</v>
      </c>
      <c r="E12">
        <v>115</v>
      </c>
      <c r="F12">
        <v>131</v>
      </c>
      <c r="G12">
        <v>150</v>
      </c>
      <c r="H12">
        <v>150</v>
      </c>
      <c r="I12">
        <v>147</v>
      </c>
      <c r="J12">
        <v>142</v>
      </c>
      <c r="K12">
        <v>165</v>
      </c>
      <c r="L12">
        <v>187</v>
      </c>
      <c r="M12">
        <v>178</v>
      </c>
      <c r="N12">
        <v>182</v>
      </c>
      <c r="O12">
        <v>173</v>
      </c>
      <c r="P12">
        <v>169</v>
      </c>
      <c r="Q12">
        <v>180</v>
      </c>
      <c r="R12">
        <v>185</v>
      </c>
      <c r="S12">
        <v>167</v>
      </c>
      <c r="T12">
        <v>187</v>
      </c>
      <c r="U12">
        <v>172</v>
      </c>
      <c r="V12">
        <v>160</v>
      </c>
      <c r="W12">
        <v>132</v>
      </c>
      <c r="X12">
        <v>127</v>
      </c>
      <c r="Y12">
        <v>140</v>
      </c>
      <c r="Z12">
        <v>119</v>
      </c>
      <c r="AA12">
        <v>128</v>
      </c>
      <c r="AB12">
        <v>134</v>
      </c>
      <c r="AC12">
        <v>141</v>
      </c>
      <c r="AD12">
        <v>129</v>
      </c>
      <c r="AE12">
        <v>116</v>
      </c>
      <c r="AF12">
        <v>117</v>
      </c>
      <c r="AG12">
        <v>91</v>
      </c>
    </row>
    <row r="13" spans="1:33" x14ac:dyDescent="0.25">
      <c r="A13" t="s">
        <v>38</v>
      </c>
      <c r="B13">
        <f t="shared" si="0"/>
        <v>813</v>
      </c>
      <c r="C13">
        <v>28</v>
      </c>
      <c r="D13">
        <v>32</v>
      </c>
      <c r="E13">
        <v>30</v>
      </c>
      <c r="F13">
        <v>16</v>
      </c>
      <c r="G13">
        <v>18</v>
      </c>
      <c r="H13">
        <v>37</v>
      </c>
      <c r="I13">
        <v>21</v>
      </c>
      <c r="J13">
        <v>27</v>
      </c>
      <c r="K13">
        <v>38</v>
      </c>
      <c r="L13">
        <v>33</v>
      </c>
      <c r="M13">
        <v>24</v>
      </c>
      <c r="N13">
        <v>34</v>
      </c>
      <c r="O13">
        <v>37</v>
      </c>
      <c r="P13">
        <v>36</v>
      </c>
      <c r="Q13">
        <v>28</v>
      </c>
      <c r="R13">
        <v>27</v>
      </c>
      <c r="S13">
        <v>28</v>
      </c>
      <c r="T13">
        <v>24</v>
      </c>
      <c r="U13">
        <v>27</v>
      </c>
      <c r="V13">
        <v>32</v>
      </c>
      <c r="W13">
        <v>23</v>
      </c>
      <c r="X13">
        <v>31</v>
      </c>
      <c r="Y13">
        <v>18</v>
      </c>
      <c r="Z13">
        <v>20</v>
      </c>
      <c r="AA13">
        <v>18</v>
      </c>
      <c r="AB13">
        <v>21</v>
      </c>
      <c r="AC13">
        <v>20</v>
      </c>
      <c r="AD13">
        <v>23</v>
      </c>
      <c r="AE13">
        <v>20</v>
      </c>
      <c r="AF13">
        <v>19</v>
      </c>
      <c r="AG13">
        <v>23</v>
      </c>
    </row>
    <row r="14" spans="1:33" x14ac:dyDescent="0.25">
      <c r="A14" t="s">
        <v>71</v>
      </c>
      <c r="B14">
        <f t="shared" si="0"/>
        <v>348</v>
      </c>
      <c r="C14">
        <v>10</v>
      </c>
      <c r="D14">
        <v>9</v>
      </c>
      <c r="E14">
        <v>13</v>
      </c>
      <c r="F14">
        <v>12</v>
      </c>
      <c r="G14">
        <v>12</v>
      </c>
      <c r="H14">
        <v>14</v>
      </c>
      <c r="I14">
        <v>17</v>
      </c>
      <c r="J14">
        <v>7</v>
      </c>
      <c r="K14">
        <v>11</v>
      </c>
      <c r="L14">
        <v>11</v>
      </c>
      <c r="M14">
        <v>13</v>
      </c>
      <c r="N14">
        <v>18</v>
      </c>
      <c r="O14">
        <v>14</v>
      </c>
      <c r="P14">
        <v>11</v>
      </c>
      <c r="Q14">
        <v>15</v>
      </c>
      <c r="R14">
        <v>9</v>
      </c>
      <c r="S14">
        <v>11</v>
      </c>
      <c r="T14">
        <v>16</v>
      </c>
      <c r="U14">
        <v>10</v>
      </c>
      <c r="V14">
        <v>12</v>
      </c>
      <c r="W14">
        <v>10</v>
      </c>
      <c r="X14">
        <v>9</v>
      </c>
      <c r="Y14">
        <v>12</v>
      </c>
      <c r="Z14">
        <v>12</v>
      </c>
      <c r="AA14">
        <v>11</v>
      </c>
      <c r="AB14">
        <v>7</v>
      </c>
      <c r="AC14">
        <v>6</v>
      </c>
      <c r="AD14">
        <v>8</v>
      </c>
      <c r="AE14">
        <v>7</v>
      </c>
      <c r="AF14">
        <v>5</v>
      </c>
      <c r="AG14">
        <v>16</v>
      </c>
    </row>
    <row r="15" spans="1:33" x14ac:dyDescent="0.25">
      <c r="A15" t="s">
        <v>7</v>
      </c>
      <c r="B15">
        <f t="shared" si="0"/>
        <v>2840</v>
      </c>
      <c r="C15">
        <v>81</v>
      </c>
      <c r="D15">
        <v>94</v>
      </c>
      <c r="E15">
        <v>80</v>
      </c>
      <c r="F15">
        <v>88</v>
      </c>
      <c r="G15">
        <v>98</v>
      </c>
      <c r="H15">
        <v>96</v>
      </c>
      <c r="I15">
        <v>90</v>
      </c>
      <c r="J15">
        <v>108</v>
      </c>
      <c r="K15">
        <v>98</v>
      </c>
      <c r="L15">
        <v>115</v>
      </c>
      <c r="M15">
        <v>118</v>
      </c>
      <c r="N15">
        <v>89</v>
      </c>
      <c r="O15">
        <v>92</v>
      </c>
      <c r="P15">
        <v>91</v>
      </c>
      <c r="Q15">
        <v>85</v>
      </c>
      <c r="R15">
        <v>93</v>
      </c>
      <c r="S15">
        <v>109</v>
      </c>
      <c r="T15">
        <v>93</v>
      </c>
      <c r="U15">
        <v>106</v>
      </c>
      <c r="V15">
        <v>103</v>
      </c>
      <c r="W15">
        <v>87</v>
      </c>
      <c r="X15">
        <v>86</v>
      </c>
      <c r="Y15">
        <v>83</v>
      </c>
      <c r="Z15">
        <v>94</v>
      </c>
      <c r="AA15">
        <v>84</v>
      </c>
      <c r="AB15">
        <v>75</v>
      </c>
      <c r="AC15">
        <v>95</v>
      </c>
      <c r="AD15">
        <v>86</v>
      </c>
      <c r="AE15">
        <v>72</v>
      </c>
      <c r="AF15">
        <v>91</v>
      </c>
      <c r="AG15">
        <v>60</v>
      </c>
    </row>
    <row r="16" spans="1:33" x14ac:dyDescent="0.25">
      <c r="A16" t="s">
        <v>12</v>
      </c>
      <c r="B16">
        <f t="shared" si="0"/>
        <v>704</v>
      </c>
      <c r="C16">
        <v>21</v>
      </c>
      <c r="D16">
        <v>25</v>
      </c>
      <c r="E16">
        <v>18</v>
      </c>
      <c r="F16">
        <v>25</v>
      </c>
      <c r="G16">
        <v>23</v>
      </c>
      <c r="H16">
        <v>21</v>
      </c>
      <c r="I16">
        <v>23</v>
      </c>
      <c r="J16">
        <v>25</v>
      </c>
      <c r="K16">
        <v>31</v>
      </c>
      <c r="L16">
        <v>24</v>
      </c>
      <c r="M16">
        <v>19</v>
      </c>
      <c r="N16">
        <v>18</v>
      </c>
      <c r="O16">
        <v>19</v>
      </c>
      <c r="P16">
        <v>25</v>
      </c>
      <c r="Q16">
        <v>30</v>
      </c>
      <c r="R16">
        <v>26</v>
      </c>
      <c r="S16">
        <v>24</v>
      </c>
      <c r="T16">
        <v>22</v>
      </c>
      <c r="U16">
        <v>19</v>
      </c>
      <c r="V16">
        <v>21</v>
      </c>
      <c r="W16">
        <v>29</v>
      </c>
      <c r="X16">
        <v>30</v>
      </c>
      <c r="Y16">
        <v>27</v>
      </c>
      <c r="Z16">
        <v>19</v>
      </c>
      <c r="AA16">
        <v>21</v>
      </c>
      <c r="AB16">
        <v>19</v>
      </c>
      <c r="AC16">
        <v>18</v>
      </c>
      <c r="AD16">
        <v>20</v>
      </c>
      <c r="AE16">
        <v>22</v>
      </c>
      <c r="AF16">
        <v>20</v>
      </c>
      <c r="AG16">
        <v>20</v>
      </c>
    </row>
    <row r="17" spans="1:33" x14ac:dyDescent="0.25">
      <c r="A17" t="s">
        <v>8</v>
      </c>
      <c r="B17">
        <f t="shared" si="0"/>
        <v>1762</v>
      </c>
      <c r="C17">
        <v>58</v>
      </c>
      <c r="D17">
        <v>68</v>
      </c>
      <c r="E17">
        <v>56</v>
      </c>
      <c r="F17">
        <v>50</v>
      </c>
      <c r="G17">
        <v>61</v>
      </c>
      <c r="H17">
        <v>56</v>
      </c>
      <c r="I17">
        <v>68</v>
      </c>
      <c r="J17">
        <v>57</v>
      </c>
      <c r="K17">
        <v>73</v>
      </c>
      <c r="L17">
        <v>61</v>
      </c>
      <c r="M17">
        <v>61</v>
      </c>
      <c r="N17">
        <v>73</v>
      </c>
      <c r="O17">
        <v>75</v>
      </c>
      <c r="P17">
        <v>70</v>
      </c>
      <c r="Q17">
        <v>67</v>
      </c>
      <c r="R17">
        <v>62</v>
      </c>
      <c r="S17">
        <v>67</v>
      </c>
      <c r="T17">
        <v>62</v>
      </c>
      <c r="U17">
        <v>55</v>
      </c>
      <c r="V17">
        <v>58</v>
      </c>
      <c r="W17">
        <v>38</v>
      </c>
      <c r="X17">
        <v>50</v>
      </c>
      <c r="Y17">
        <v>59</v>
      </c>
      <c r="Z17">
        <v>56</v>
      </c>
      <c r="AA17">
        <v>50</v>
      </c>
      <c r="AB17">
        <v>45</v>
      </c>
      <c r="AC17">
        <v>45</v>
      </c>
      <c r="AD17">
        <v>45</v>
      </c>
      <c r="AE17">
        <v>36</v>
      </c>
      <c r="AF17">
        <v>39</v>
      </c>
      <c r="AG17">
        <v>41</v>
      </c>
    </row>
    <row r="18" spans="1:33" x14ac:dyDescent="0.25">
      <c r="A18" t="s">
        <v>17</v>
      </c>
      <c r="B18">
        <f t="shared" si="0"/>
        <v>4598</v>
      </c>
      <c r="C18">
        <v>131</v>
      </c>
      <c r="D18">
        <v>121</v>
      </c>
      <c r="E18">
        <v>109</v>
      </c>
      <c r="F18">
        <v>111</v>
      </c>
      <c r="G18">
        <v>105</v>
      </c>
      <c r="H18">
        <v>88</v>
      </c>
      <c r="I18">
        <v>99</v>
      </c>
      <c r="J18">
        <v>121</v>
      </c>
      <c r="K18">
        <v>155</v>
      </c>
      <c r="L18">
        <v>166</v>
      </c>
      <c r="M18">
        <v>159</v>
      </c>
      <c r="N18">
        <v>151</v>
      </c>
      <c r="O18">
        <v>161</v>
      </c>
      <c r="P18">
        <v>171</v>
      </c>
      <c r="Q18">
        <v>138</v>
      </c>
      <c r="R18">
        <v>184</v>
      </c>
      <c r="S18">
        <v>172</v>
      </c>
      <c r="T18">
        <v>172</v>
      </c>
      <c r="U18">
        <v>177</v>
      </c>
      <c r="V18">
        <v>169</v>
      </c>
      <c r="W18">
        <v>138</v>
      </c>
      <c r="X18">
        <v>182</v>
      </c>
      <c r="Y18">
        <v>185</v>
      </c>
      <c r="Z18">
        <v>155</v>
      </c>
      <c r="AA18">
        <v>152</v>
      </c>
      <c r="AB18">
        <v>168</v>
      </c>
      <c r="AC18">
        <v>168</v>
      </c>
      <c r="AD18">
        <v>146</v>
      </c>
      <c r="AE18">
        <v>143</v>
      </c>
      <c r="AF18">
        <v>154</v>
      </c>
      <c r="AG18">
        <v>147</v>
      </c>
    </row>
    <row r="19" spans="1:33" x14ac:dyDescent="0.25">
      <c r="A19" t="s">
        <v>49</v>
      </c>
      <c r="B19">
        <f t="shared" si="0"/>
        <v>400</v>
      </c>
      <c r="C19">
        <v>13</v>
      </c>
      <c r="D19">
        <v>13</v>
      </c>
      <c r="E19">
        <v>18</v>
      </c>
      <c r="F19">
        <v>14</v>
      </c>
      <c r="G19">
        <v>10</v>
      </c>
      <c r="H19">
        <v>12</v>
      </c>
      <c r="I19">
        <v>11</v>
      </c>
      <c r="J19">
        <v>9</v>
      </c>
      <c r="K19">
        <v>10</v>
      </c>
      <c r="L19">
        <v>17</v>
      </c>
      <c r="M19">
        <v>24</v>
      </c>
      <c r="N19">
        <v>17</v>
      </c>
      <c r="O19">
        <v>14</v>
      </c>
      <c r="P19">
        <v>15</v>
      </c>
      <c r="Q19">
        <v>9</v>
      </c>
      <c r="R19">
        <v>13</v>
      </c>
      <c r="S19">
        <v>14</v>
      </c>
      <c r="T19">
        <v>11</v>
      </c>
      <c r="U19">
        <v>14</v>
      </c>
      <c r="V19">
        <v>18</v>
      </c>
      <c r="W19">
        <v>6</v>
      </c>
      <c r="X19">
        <v>18</v>
      </c>
      <c r="Y19">
        <v>13</v>
      </c>
      <c r="Z19">
        <v>18</v>
      </c>
      <c r="AA19">
        <v>12</v>
      </c>
      <c r="AB19">
        <v>18</v>
      </c>
      <c r="AC19">
        <v>7</v>
      </c>
      <c r="AD19">
        <v>6</v>
      </c>
      <c r="AE19">
        <v>9</v>
      </c>
      <c r="AF19">
        <v>10</v>
      </c>
      <c r="AG19">
        <v>7</v>
      </c>
    </row>
    <row r="20" spans="1:33" x14ac:dyDescent="0.25">
      <c r="A20" t="s">
        <v>9</v>
      </c>
      <c r="B20">
        <f t="shared" si="0"/>
        <v>10380</v>
      </c>
      <c r="C20">
        <v>289</v>
      </c>
      <c r="D20">
        <v>323</v>
      </c>
      <c r="E20">
        <v>269</v>
      </c>
      <c r="F20">
        <v>279</v>
      </c>
      <c r="G20">
        <v>289</v>
      </c>
      <c r="H20">
        <v>321</v>
      </c>
      <c r="I20">
        <v>340</v>
      </c>
      <c r="J20">
        <v>328</v>
      </c>
      <c r="K20">
        <v>381</v>
      </c>
      <c r="L20">
        <v>407</v>
      </c>
      <c r="M20">
        <v>370</v>
      </c>
      <c r="N20">
        <v>380</v>
      </c>
      <c r="O20">
        <v>339</v>
      </c>
      <c r="P20">
        <v>346</v>
      </c>
      <c r="Q20">
        <v>363</v>
      </c>
      <c r="R20">
        <v>339</v>
      </c>
      <c r="S20">
        <v>349</v>
      </c>
      <c r="T20">
        <v>355</v>
      </c>
      <c r="U20">
        <v>392</v>
      </c>
      <c r="V20">
        <v>344</v>
      </c>
      <c r="W20">
        <v>310</v>
      </c>
      <c r="X20">
        <v>369</v>
      </c>
      <c r="Y20">
        <v>373</v>
      </c>
      <c r="Z20">
        <v>349</v>
      </c>
      <c r="AA20">
        <v>377</v>
      </c>
      <c r="AB20">
        <v>308</v>
      </c>
      <c r="AC20">
        <v>311</v>
      </c>
      <c r="AD20">
        <v>300</v>
      </c>
      <c r="AE20">
        <v>277</v>
      </c>
      <c r="AF20">
        <v>319</v>
      </c>
      <c r="AG20">
        <v>284</v>
      </c>
    </row>
    <row r="21" spans="1:33" x14ac:dyDescent="0.25">
      <c r="A21" t="s">
        <v>6</v>
      </c>
      <c r="B21">
        <f t="shared" si="0"/>
        <v>2767</v>
      </c>
      <c r="C21">
        <v>76</v>
      </c>
      <c r="D21">
        <v>81</v>
      </c>
      <c r="E21">
        <v>71</v>
      </c>
      <c r="F21">
        <v>71</v>
      </c>
      <c r="G21">
        <v>81</v>
      </c>
      <c r="H21">
        <v>94</v>
      </c>
      <c r="I21">
        <v>86</v>
      </c>
      <c r="J21">
        <v>95</v>
      </c>
      <c r="K21">
        <v>98</v>
      </c>
      <c r="L21">
        <v>122</v>
      </c>
      <c r="M21">
        <v>117</v>
      </c>
      <c r="N21">
        <v>98</v>
      </c>
      <c r="O21">
        <v>91</v>
      </c>
      <c r="P21">
        <v>103</v>
      </c>
      <c r="Q21">
        <v>87</v>
      </c>
      <c r="R21">
        <v>85</v>
      </c>
      <c r="S21">
        <v>97</v>
      </c>
      <c r="T21">
        <v>73</v>
      </c>
      <c r="U21">
        <v>90</v>
      </c>
      <c r="V21">
        <v>79</v>
      </c>
      <c r="W21">
        <v>81</v>
      </c>
      <c r="X21">
        <v>79</v>
      </c>
      <c r="Y21">
        <v>77</v>
      </c>
      <c r="Z21">
        <v>58</v>
      </c>
      <c r="AA21">
        <v>58</v>
      </c>
      <c r="AB21">
        <v>73</v>
      </c>
      <c r="AC21">
        <v>60</v>
      </c>
      <c r="AD21">
        <v>88</v>
      </c>
      <c r="AE21">
        <v>117</v>
      </c>
      <c r="AF21">
        <v>145</v>
      </c>
      <c r="AG21">
        <v>136</v>
      </c>
    </row>
    <row r="22" spans="1:33" x14ac:dyDescent="0.25">
      <c r="A22" t="s">
        <v>15</v>
      </c>
      <c r="B22">
        <f t="shared" si="0"/>
        <v>7499</v>
      </c>
      <c r="C22">
        <v>212</v>
      </c>
      <c r="D22">
        <v>229</v>
      </c>
      <c r="E22">
        <v>191</v>
      </c>
      <c r="F22">
        <v>246</v>
      </c>
      <c r="G22">
        <v>200</v>
      </c>
      <c r="H22">
        <v>210</v>
      </c>
      <c r="I22">
        <v>216</v>
      </c>
      <c r="J22">
        <v>211</v>
      </c>
      <c r="K22">
        <v>248</v>
      </c>
      <c r="L22">
        <v>279</v>
      </c>
      <c r="M22">
        <v>258</v>
      </c>
      <c r="N22">
        <v>225</v>
      </c>
      <c r="O22">
        <v>209</v>
      </c>
      <c r="P22">
        <v>199</v>
      </c>
      <c r="Q22">
        <v>188</v>
      </c>
      <c r="R22">
        <v>173</v>
      </c>
      <c r="S22">
        <v>149</v>
      </c>
      <c r="T22">
        <v>134</v>
      </c>
      <c r="U22">
        <v>192</v>
      </c>
      <c r="V22">
        <v>239</v>
      </c>
      <c r="W22">
        <v>288</v>
      </c>
      <c r="X22">
        <v>301</v>
      </c>
      <c r="Y22">
        <v>316</v>
      </c>
      <c r="Z22">
        <v>305</v>
      </c>
      <c r="AA22">
        <v>304</v>
      </c>
      <c r="AB22">
        <v>288</v>
      </c>
      <c r="AC22">
        <v>283</v>
      </c>
      <c r="AD22">
        <v>305</v>
      </c>
      <c r="AE22">
        <v>286</v>
      </c>
      <c r="AF22">
        <v>297</v>
      </c>
      <c r="AG22">
        <v>318</v>
      </c>
    </row>
    <row r="23" spans="1:33" x14ac:dyDescent="0.25">
      <c r="A23" t="s">
        <v>11</v>
      </c>
      <c r="B23">
        <f t="shared" si="0"/>
        <v>9673</v>
      </c>
      <c r="C23">
        <v>276</v>
      </c>
      <c r="D23">
        <v>263</v>
      </c>
      <c r="E23">
        <v>248</v>
      </c>
      <c r="F23">
        <v>253</v>
      </c>
      <c r="G23">
        <v>224</v>
      </c>
      <c r="H23">
        <v>219</v>
      </c>
      <c r="I23">
        <v>224</v>
      </c>
      <c r="J23">
        <v>242</v>
      </c>
      <c r="K23">
        <v>271</v>
      </c>
      <c r="L23">
        <v>315</v>
      </c>
      <c r="M23">
        <v>329</v>
      </c>
      <c r="N23">
        <v>340</v>
      </c>
      <c r="O23">
        <v>295</v>
      </c>
      <c r="P23">
        <v>398</v>
      </c>
      <c r="Q23">
        <v>322</v>
      </c>
      <c r="R23">
        <v>376</v>
      </c>
      <c r="S23">
        <v>366</v>
      </c>
      <c r="T23">
        <v>380</v>
      </c>
      <c r="U23">
        <v>363</v>
      </c>
      <c r="V23">
        <v>354</v>
      </c>
      <c r="W23">
        <v>342</v>
      </c>
      <c r="X23">
        <v>353</v>
      </c>
      <c r="Y23">
        <v>347</v>
      </c>
      <c r="Z23">
        <v>347</v>
      </c>
      <c r="AA23">
        <v>358</v>
      </c>
      <c r="AB23">
        <v>325</v>
      </c>
      <c r="AC23">
        <v>332</v>
      </c>
      <c r="AD23">
        <v>288</v>
      </c>
      <c r="AE23">
        <v>336</v>
      </c>
      <c r="AF23">
        <v>304</v>
      </c>
      <c r="AG23">
        <v>283</v>
      </c>
    </row>
    <row r="24" spans="1:33" x14ac:dyDescent="0.25">
      <c r="A24" t="s">
        <v>18</v>
      </c>
      <c r="B24">
        <f t="shared" si="0"/>
        <v>898</v>
      </c>
      <c r="C24">
        <v>37</v>
      </c>
      <c r="D24">
        <v>45</v>
      </c>
      <c r="E24">
        <v>45</v>
      </c>
      <c r="F24">
        <v>36</v>
      </c>
      <c r="G24">
        <v>27</v>
      </c>
      <c r="H24">
        <v>29</v>
      </c>
      <c r="I24">
        <v>37</v>
      </c>
      <c r="J24">
        <v>33</v>
      </c>
      <c r="K24">
        <v>32</v>
      </c>
      <c r="L24">
        <v>31</v>
      </c>
      <c r="M24">
        <v>22</v>
      </c>
      <c r="N24">
        <v>25</v>
      </c>
      <c r="O24">
        <v>18</v>
      </c>
      <c r="P24">
        <v>26</v>
      </c>
      <c r="Q24">
        <v>17</v>
      </c>
      <c r="R24">
        <v>26</v>
      </c>
      <c r="S24">
        <v>15</v>
      </c>
      <c r="T24">
        <v>5</v>
      </c>
      <c r="U24">
        <v>19</v>
      </c>
      <c r="V24">
        <v>9</v>
      </c>
      <c r="W24">
        <v>9</v>
      </c>
      <c r="X24">
        <v>11</v>
      </c>
      <c r="Y24">
        <v>16</v>
      </c>
      <c r="Z24">
        <v>12</v>
      </c>
      <c r="AA24">
        <v>12</v>
      </c>
      <c r="AB24">
        <v>19</v>
      </c>
      <c r="AC24">
        <v>11</v>
      </c>
      <c r="AD24">
        <v>32</v>
      </c>
      <c r="AE24">
        <v>44</v>
      </c>
      <c r="AF24">
        <v>94</v>
      </c>
      <c r="AG24">
        <v>104</v>
      </c>
    </row>
    <row r="25" spans="1:33" x14ac:dyDescent="0.25">
      <c r="A25" t="s">
        <v>3</v>
      </c>
      <c r="B25">
        <f t="shared" si="0"/>
        <v>1520</v>
      </c>
      <c r="C25">
        <v>30</v>
      </c>
      <c r="D25">
        <v>43</v>
      </c>
      <c r="E25">
        <v>28</v>
      </c>
      <c r="F25">
        <v>46</v>
      </c>
      <c r="G25">
        <v>55</v>
      </c>
      <c r="H25">
        <v>43</v>
      </c>
      <c r="I25">
        <v>43</v>
      </c>
      <c r="J25">
        <v>36</v>
      </c>
      <c r="K25">
        <v>55</v>
      </c>
      <c r="L25">
        <v>39</v>
      </c>
      <c r="M25">
        <v>44</v>
      </c>
      <c r="N25">
        <v>40</v>
      </c>
      <c r="O25">
        <v>40</v>
      </c>
      <c r="P25">
        <v>40</v>
      </c>
      <c r="Q25">
        <v>47</v>
      </c>
      <c r="R25">
        <v>39</v>
      </c>
      <c r="S25">
        <v>45</v>
      </c>
      <c r="T25">
        <v>39</v>
      </c>
      <c r="U25">
        <v>39</v>
      </c>
      <c r="V25">
        <v>38</v>
      </c>
      <c r="W25">
        <v>30</v>
      </c>
      <c r="X25">
        <v>64</v>
      </c>
      <c r="Y25">
        <v>59</v>
      </c>
      <c r="Z25">
        <v>48</v>
      </c>
      <c r="AA25">
        <v>69</v>
      </c>
      <c r="AB25">
        <v>75</v>
      </c>
      <c r="AC25">
        <v>54</v>
      </c>
      <c r="AD25">
        <v>69</v>
      </c>
      <c r="AE25">
        <v>71</v>
      </c>
      <c r="AF25">
        <v>84</v>
      </c>
      <c r="AG25">
        <v>68</v>
      </c>
    </row>
    <row r="26" spans="1:33" x14ac:dyDescent="0.25">
      <c r="A26" t="s">
        <v>37</v>
      </c>
      <c r="B26">
        <f t="shared" si="0"/>
        <v>3044</v>
      </c>
      <c r="C26">
        <v>123</v>
      </c>
      <c r="D26">
        <v>113</v>
      </c>
      <c r="E26">
        <v>106</v>
      </c>
      <c r="F26">
        <v>111</v>
      </c>
      <c r="G26">
        <v>127</v>
      </c>
      <c r="H26">
        <v>115</v>
      </c>
      <c r="I26">
        <v>132</v>
      </c>
      <c r="J26">
        <v>114</v>
      </c>
      <c r="K26">
        <v>140</v>
      </c>
      <c r="L26">
        <v>121</v>
      </c>
      <c r="M26">
        <v>140</v>
      </c>
      <c r="N26">
        <v>132</v>
      </c>
      <c r="O26">
        <v>122</v>
      </c>
      <c r="P26">
        <v>118</v>
      </c>
      <c r="Q26">
        <v>96</v>
      </c>
      <c r="R26">
        <v>122</v>
      </c>
      <c r="S26">
        <v>110</v>
      </c>
      <c r="T26">
        <v>101</v>
      </c>
      <c r="U26">
        <v>104</v>
      </c>
      <c r="V26">
        <v>81</v>
      </c>
      <c r="W26">
        <v>59</v>
      </c>
      <c r="X26">
        <v>73</v>
      </c>
      <c r="Y26">
        <v>75</v>
      </c>
      <c r="Z26">
        <v>78</v>
      </c>
      <c r="AA26">
        <v>61</v>
      </c>
      <c r="AB26">
        <v>69</v>
      </c>
      <c r="AC26">
        <v>61</v>
      </c>
      <c r="AD26">
        <v>56</v>
      </c>
      <c r="AE26">
        <v>62</v>
      </c>
      <c r="AF26">
        <v>59</v>
      </c>
      <c r="AG26">
        <v>63</v>
      </c>
    </row>
    <row r="27" spans="1:33" x14ac:dyDescent="0.25">
      <c r="A27" t="s">
        <v>5</v>
      </c>
      <c r="B27">
        <f t="shared" si="0"/>
        <v>2382</v>
      </c>
      <c r="C27">
        <v>93</v>
      </c>
      <c r="D27">
        <v>81</v>
      </c>
      <c r="E27">
        <v>81</v>
      </c>
      <c r="F27">
        <v>68</v>
      </c>
      <c r="G27">
        <v>85</v>
      </c>
      <c r="H27">
        <v>84</v>
      </c>
      <c r="I27">
        <v>96</v>
      </c>
      <c r="J27">
        <v>85</v>
      </c>
      <c r="K27">
        <v>110</v>
      </c>
      <c r="L27">
        <v>86</v>
      </c>
      <c r="M27">
        <v>114</v>
      </c>
      <c r="N27">
        <v>92</v>
      </c>
      <c r="O27">
        <v>107</v>
      </c>
      <c r="P27">
        <v>106</v>
      </c>
      <c r="Q27">
        <v>87</v>
      </c>
      <c r="R27">
        <v>81</v>
      </c>
      <c r="S27">
        <v>86</v>
      </c>
      <c r="T27">
        <v>81</v>
      </c>
      <c r="U27">
        <v>70</v>
      </c>
      <c r="V27">
        <v>53</v>
      </c>
      <c r="W27">
        <v>57</v>
      </c>
      <c r="X27">
        <v>65</v>
      </c>
      <c r="Y27">
        <v>77</v>
      </c>
      <c r="Z27">
        <v>64</v>
      </c>
      <c r="AA27">
        <v>63</v>
      </c>
      <c r="AB27">
        <v>54</v>
      </c>
      <c r="AC27">
        <v>55</v>
      </c>
      <c r="AD27">
        <v>50</v>
      </c>
      <c r="AE27">
        <v>58</v>
      </c>
      <c r="AF27">
        <v>44</v>
      </c>
      <c r="AG27">
        <v>49</v>
      </c>
    </row>
    <row r="28" spans="1:33" x14ac:dyDescent="0.25">
      <c r="A28" t="s">
        <v>4</v>
      </c>
      <c r="B28">
        <f t="shared" si="0"/>
        <v>6157</v>
      </c>
      <c r="C28">
        <v>170</v>
      </c>
      <c r="D28">
        <v>155</v>
      </c>
      <c r="E28">
        <v>134</v>
      </c>
      <c r="F28">
        <v>152</v>
      </c>
      <c r="G28">
        <v>165</v>
      </c>
      <c r="H28">
        <v>162</v>
      </c>
      <c r="I28">
        <v>147</v>
      </c>
      <c r="J28">
        <v>167</v>
      </c>
      <c r="K28">
        <v>186</v>
      </c>
      <c r="L28">
        <v>175</v>
      </c>
      <c r="M28">
        <v>158</v>
      </c>
      <c r="N28">
        <v>190</v>
      </c>
      <c r="O28">
        <v>170</v>
      </c>
      <c r="P28">
        <v>225</v>
      </c>
      <c r="Q28">
        <v>237</v>
      </c>
      <c r="R28">
        <v>206</v>
      </c>
      <c r="S28">
        <v>242</v>
      </c>
      <c r="T28">
        <v>232</v>
      </c>
      <c r="U28">
        <v>208</v>
      </c>
      <c r="V28">
        <v>228</v>
      </c>
      <c r="W28">
        <v>209</v>
      </c>
      <c r="X28">
        <v>245</v>
      </c>
      <c r="Y28">
        <v>245</v>
      </c>
      <c r="Z28">
        <v>230</v>
      </c>
      <c r="AA28">
        <v>233</v>
      </c>
      <c r="AB28">
        <v>215</v>
      </c>
      <c r="AC28">
        <v>234</v>
      </c>
      <c r="AD28">
        <v>198</v>
      </c>
      <c r="AE28">
        <v>194</v>
      </c>
      <c r="AF28">
        <v>215</v>
      </c>
      <c r="AG28">
        <v>230</v>
      </c>
    </row>
    <row r="29" spans="1:33" x14ac:dyDescent="0.25">
      <c r="A29" t="s">
        <v>13</v>
      </c>
      <c r="B29">
        <f t="shared" si="0"/>
        <v>5155</v>
      </c>
      <c r="C29">
        <v>212</v>
      </c>
      <c r="D29">
        <v>242</v>
      </c>
      <c r="E29">
        <v>223</v>
      </c>
      <c r="F29">
        <v>227</v>
      </c>
      <c r="G29">
        <v>252</v>
      </c>
      <c r="H29">
        <v>234</v>
      </c>
      <c r="I29">
        <v>242</v>
      </c>
      <c r="J29">
        <v>235</v>
      </c>
      <c r="K29">
        <v>242</v>
      </c>
      <c r="L29">
        <v>285</v>
      </c>
      <c r="M29">
        <v>223</v>
      </c>
      <c r="N29">
        <v>182</v>
      </c>
      <c r="O29">
        <v>229</v>
      </c>
      <c r="P29">
        <v>177</v>
      </c>
      <c r="Q29">
        <v>152</v>
      </c>
      <c r="R29">
        <v>153</v>
      </c>
      <c r="S29">
        <v>184</v>
      </c>
      <c r="T29">
        <v>142</v>
      </c>
      <c r="U29">
        <v>127</v>
      </c>
      <c r="V29">
        <v>129</v>
      </c>
      <c r="W29">
        <v>98</v>
      </c>
      <c r="X29">
        <v>100</v>
      </c>
      <c r="Y29">
        <v>96</v>
      </c>
      <c r="Z29">
        <v>72</v>
      </c>
      <c r="AA29">
        <v>93</v>
      </c>
      <c r="AB29">
        <v>71</v>
      </c>
      <c r="AC29">
        <v>70</v>
      </c>
      <c r="AD29">
        <v>76</v>
      </c>
      <c r="AE29">
        <v>101</v>
      </c>
      <c r="AF29">
        <v>136</v>
      </c>
      <c r="AG29">
        <v>150</v>
      </c>
    </row>
    <row r="30" spans="1:33" x14ac:dyDescent="0.25">
      <c r="A30" t="s">
        <v>19</v>
      </c>
      <c r="B30">
        <f t="shared" si="0"/>
        <v>4832</v>
      </c>
      <c r="C30">
        <v>144</v>
      </c>
      <c r="D30">
        <v>184</v>
      </c>
      <c r="E30">
        <v>171</v>
      </c>
      <c r="F30">
        <v>163</v>
      </c>
      <c r="G30">
        <v>182</v>
      </c>
      <c r="H30">
        <v>175</v>
      </c>
      <c r="I30">
        <v>213</v>
      </c>
      <c r="J30">
        <v>207</v>
      </c>
      <c r="K30">
        <v>240</v>
      </c>
      <c r="L30">
        <v>267</v>
      </c>
      <c r="M30">
        <v>230</v>
      </c>
      <c r="N30">
        <v>216</v>
      </c>
      <c r="O30">
        <v>193</v>
      </c>
      <c r="P30">
        <v>183</v>
      </c>
      <c r="Q30">
        <v>184</v>
      </c>
      <c r="R30">
        <v>161</v>
      </c>
      <c r="S30">
        <v>184</v>
      </c>
      <c r="T30">
        <v>161</v>
      </c>
      <c r="U30">
        <v>125</v>
      </c>
      <c r="V30">
        <v>128</v>
      </c>
      <c r="W30">
        <v>114</v>
      </c>
      <c r="X30">
        <v>138</v>
      </c>
      <c r="Y30">
        <v>122</v>
      </c>
      <c r="Z30">
        <v>112</v>
      </c>
      <c r="AA30">
        <v>110</v>
      </c>
      <c r="AB30">
        <v>91</v>
      </c>
      <c r="AC30">
        <v>105</v>
      </c>
      <c r="AD30">
        <v>94</v>
      </c>
      <c r="AE30">
        <v>76</v>
      </c>
      <c r="AF30">
        <v>81</v>
      </c>
      <c r="AG30">
        <v>78</v>
      </c>
    </row>
    <row r="31" spans="1:33" x14ac:dyDescent="0.25">
      <c r="A31" t="s">
        <v>16</v>
      </c>
      <c r="B31">
        <f t="shared" si="0"/>
        <v>4262</v>
      </c>
      <c r="C31">
        <v>81</v>
      </c>
      <c r="D31">
        <v>128</v>
      </c>
      <c r="E31">
        <v>128</v>
      </c>
      <c r="F31">
        <v>129</v>
      </c>
      <c r="G31">
        <v>125</v>
      </c>
      <c r="H31">
        <v>136</v>
      </c>
      <c r="I31">
        <v>163</v>
      </c>
      <c r="J31">
        <v>150</v>
      </c>
      <c r="K31">
        <v>172</v>
      </c>
      <c r="L31">
        <v>209</v>
      </c>
      <c r="M31">
        <v>174</v>
      </c>
      <c r="N31">
        <v>158</v>
      </c>
      <c r="O31">
        <v>176</v>
      </c>
      <c r="P31">
        <v>133</v>
      </c>
      <c r="Q31">
        <v>117</v>
      </c>
      <c r="R31">
        <v>129</v>
      </c>
      <c r="S31">
        <v>147</v>
      </c>
      <c r="T31">
        <v>146</v>
      </c>
      <c r="U31">
        <v>147</v>
      </c>
      <c r="V31">
        <v>143</v>
      </c>
      <c r="W31">
        <v>125</v>
      </c>
      <c r="X31">
        <v>123</v>
      </c>
      <c r="Y31">
        <v>128</v>
      </c>
      <c r="Z31">
        <v>140</v>
      </c>
      <c r="AA31">
        <v>122</v>
      </c>
      <c r="AB31">
        <v>123</v>
      </c>
      <c r="AC31">
        <v>129</v>
      </c>
      <c r="AD31">
        <v>141</v>
      </c>
      <c r="AE31">
        <v>116</v>
      </c>
      <c r="AF31">
        <v>122</v>
      </c>
      <c r="AG31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Q15" sqref="Q15"/>
    </sheetView>
  </sheetViews>
  <sheetFormatPr defaultRowHeight="12.75" x14ac:dyDescent="0.25"/>
  <cols>
    <col min="1" max="1" width="9.140625" style="6"/>
    <col min="2" max="2" width="8.85546875" style="6" bestFit="1" customWidth="1"/>
    <col min="3" max="3" width="9.42578125" style="6" customWidth="1"/>
    <col min="4" max="4" width="8.5703125" style="6" hidden="1" customWidth="1"/>
    <col min="5" max="5" width="7.5703125" style="6" hidden="1" customWidth="1"/>
    <col min="6" max="6" width="8.85546875" style="6" hidden="1" customWidth="1"/>
    <col min="7" max="7" width="10.28515625" style="6" hidden="1" customWidth="1"/>
    <col min="8" max="8" width="9.7109375" style="6" customWidth="1"/>
    <col min="9" max="9" width="13" style="6" customWidth="1"/>
    <col min="10" max="10" width="11.140625" style="6" customWidth="1"/>
    <col min="11" max="11" width="10.28515625" style="6" bestFit="1" customWidth="1"/>
    <col min="12" max="13" width="12.140625" style="6" bestFit="1" customWidth="1"/>
    <col min="14" max="14" width="12.140625" style="6" customWidth="1"/>
    <col min="15" max="15" width="8.85546875" style="6" hidden="1" customWidth="1"/>
    <col min="16" max="16384" width="9.140625" style="6"/>
  </cols>
  <sheetData>
    <row r="1" spans="2:18" ht="13.5" thickBot="1" x14ac:dyDescent="0.3"/>
    <row r="2" spans="2:18" s="18" customFormat="1" ht="26.25" thickBot="1" x14ac:dyDescent="0.3">
      <c r="B2" s="19" t="s">
        <v>0</v>
      </c>
      <c r="C2" s="19" t="s">
        <v>61</v>
      </c>
      <c r="D2" s="29" t="s">
        <v>20</v>
      </c>
      <c r="E2" s="29" t="s">
        <v>21</v>
      </c>
      <c r="F2" s="29" t="s">
        <v>58</v>
      </c>
      <c r="G2" s="19" t="s">
        <v>29</v>
      </c>
      <c r="H2" s="20" t="s">
        <v>31</v>
      </c>
      <c r="I2" s="19" t="s">
        <v>57</v>
      </c>
      <c r="J2" s="20" t="s">
        <v>56</v>
      </c>
      <c r="K2" s="19" t="s">
        <v>59</v>
      </c>
      <c r="L2" s="21" t="s">
        <v>62</v>
      </c>
      <c r="M2" s="21" t="s">
        <v>63</v>
      </c>
      <c r="N2" s="21" t="s">
        <v>64</v>
      </c>
      <c r="O2" s="19" t="s">
        <v>33</v>
      </c>
    </row>
    <row r="3" spans="2:18" x14ac:dyDescent="0.25">
      <c r="B3" s="22" t="s">
        <v>3</v>
      </c>
      <c r="C3" s="13">
        <v>2990</v>
      </c>
      <c r="D3" s="42">
        <v>6435</v>
      </c>
      <c r="E3" s="42">
        <v>1341</v>
      </c>
      <c r="F3" s="30">
        <f t="shared" ref="F3:F21" si="0">IFERROR(E3/D3,0)</f>
        <v>0.20839160839160839</v>
      </c>
      <c r="G3" s="13">
        <v>2770</v>
      </c>
      <c r="H3" s="9">
        <f>C3-G3</f>
        <v>220</v>
      </c>
      <c r="I3" s="13"/>
      <c r="J3" s="13">
        <v>450</v>
      </c>
      <c r="K3" s="9">
        <f t="shared" ref="K3:K20" si="1">SUM(H3:J3)</f>
        <v>670</v>
      </c>
      <c r="L3" s="33"/>
      <c r="M3" s="26"/>
      <c r="N3" s="33"/>
      <c r="O3" s="46">
        <f>K3/G3</f>
        <v>0.24187725631768953</v>
      </c>
      <c r="R3" s="25"/>
    </row>
    <row r="4" spans="2:18" x14ac:dyDescent="0.25">
      <c r="B4" s="12" t="s">
        <v>9</v>
      </c>
      <c r="C4" s="13">
        <v>5390</v>
      </c>
      <c r="D4" s="42">
        <v>8759</v>
      </c>
      <c r="E4" s="42">
        <v>5475</v>
      </c>
      <c r="F4" s="30">
        <f t="shared" si="0"/>
        <v>0.62507135517753165</v>
      </c>
      <c r="G4" s="13">
        <v>5010</v>
      </c>
      <c r="H4" s="9">
        <f t="shared" ref="H4:H20" si="2">C4-G4</f>
        <v>380</v>
      </c>
      <c r="I4" s="13">
        <v>70</v>
      </c>
      <c r="J4" s="13"/>
      <c r="K4" s="9">
        <f t="shared" si="1"/>
        <v>450</v>
      </c>
      <c r="L4" s="33"/>
      <c r="M4" s="26"/>
      <c r="N4" s="33"/>
      <c r="O4" s="46">
        <f t="shared" ref="O4:O20" si="3">K4/G4</f>
        <v>8.9820359281437126E-2</v>
      </c>
    </row>
    <row r="5" spans="2:18" hidden="1" x14ac:dyDescent="0.25">
      <c r="B5" s="23" t="s">
        <v>10</v>
      </c>
      <c r="C5" s="13">
        <v>5490</v>
      </c>
      <c r="D5" s="42">
        <v>11420</v>
      </c>
      <c r="E5" s="42">
        <v>0</v>
      </c>
      <c r="F5" s="30">
        <f t="shared" si="0"/>
        <v>0</v>
      </c>
      <c r="G5" s="13">
        <v>5190</v>
      </c>
      <c r="H5" s="9">
        <f t="shared" si="2"/>
        <v>300</v>
      </c>
      <c r="I5" s="13"/>
      <c r="J5" s="13"/>
      <c r="K5" s="9">
        <f t="shared" si="1"/>
        <v>300</v>
      </c>
      <c r="L5" s="33"/>
      <c r="M5" s="26"/>
      <c r="N5" s="33"/>
      <c r="O5" s="46">
        <f t="shared" si="3"/>
        <v>5.7803468208092484E-2</v>
      </c>
    </row>
    <row r="6" spans="2:18" x14ac:dyDescent="0.25">
      <c r="B6" s="12" t="s">
        <v>12</v>
      </c>
      <c r="C6" s="13">
        <v>6190</v>
      </c>
      <c r="D6" s="42">
        <v>2846</v>
      </c>
      <c r="E6" s="42">
        <v>314</v>
      </c>
      <c r="F6" s="30">
        <f t="shared" si="0"/>
        <v>0.11033028812368235</v>
      </c>
      <c r="G6" s="13">
        <v>5750</v>
      </c>
      <c r="H6" s="9">
        <f t="shared" si="2"/>
        <v>440</v>
      </c>
      <c r="I6" s="13"/>
      <c r="J6" s="13">
        <v>550</v>
      </c>
      <c r="K6" s="9">
        <f t="shared" si="1"/>
        <v>990</v>
      </c>
      <c r="L6" s="33"/>
      <c r="M6" s="26"/>
      <c r="N6" s="33"/>
      <c r="O6" s="46">
        <f t="shared" si="3"/>
        <v>0.17217391304347826</v>
      </c>
      <c r="R6" s="27"/>
    </row>
    <row r="7" spans="2:18" x14ac:dyDescent="0.25">
      <c r="B7" s="12" t="s">
        <v>11</v>
      </c>
      <c r="C7" s="13">
        <v>5990</v>
      </c>
      <c r="D7" s="42">
        <v>10480</v>
      </c>
      <c r="E7" s="42">
        <v>4964</v>
      </c>
      <c r="F7" s="30">
        <f t="shared" si="0"/>
        <v>0.47366412213740455</v>
      </c>
      <c r="G7" s="13">
        <v>5550</v>
      </c>
      <c r="H7" s="9">
        <f t="shared" si="2"/>
        <v>440</v>
      </c>
      <c r="I7" s="13">
        <v>60</v>
      </c>
      <c r="J7" s="13"/>
      <c r="K7" s="9">
        <f t="shared" si="1"/>
        <v>500</v>
      </c>
      <c r="L7" s="33"/>
      <c r="M7" s="26"/>
      <c r="N7" s="33"/>
      <c r="O7" s="46">
        <f t="shared" si="3"/>
        <v>9.0090090090090086E-2</v>
      </c>
      <c r="R7" s="27"/>
    </row>
    <row r="8" spans="2:18" x14ac:dyDescent="0.25">
      <c r="B8" s="36" t="s">
        <v>13</v>
      </c>
      <c r="C8" s="37">
        <v>6390</v>
      </c>
      <c r="D8" s="42">
        <v>11409</v>
      </c>
      <c r="E8" s="42">
        <v>4057</v>
      </c>
      <c r="F8" s="30">
        <f t="shared" si="0"/>
        <v>0.35559645893592778</v>
      </c>
      <c r="G8" s="37">
        <v>5940</v>
      </c>
      <c r="H8" s="38">
        <f t="shared" si="2"/>
        <v>450</v>
      </c>
      <c r="I8" s="37">
        <v>90</v>
      </c>
      <c r="J8" s="37" t="s">
        <v>34</v>
      </c>
      <c r="K8" s="38">
        <f t="shared" si="1"/>
        <v>540</v>
      </c>
      <c r="L8" s="39">
        <v>50</v>
      </c>
      <c r="M8" s="40">
        <v>30</v>
      </c>
      <c r="N8" s="39">
        <v>20</v>
      </c>
      <c r="O8" s="46">
        <f t="shared" si="3"/>
        <v>9.0909090909090912E-2</v>
      </c>
      <c r="R8" s="25"/>
    </row>
    <row r="9" spans="2:18" x14ac:dyDescent="0.25">
      <c r="B9" s="41" t="s">
        <v>60</v>
      </c>
      <c r="C9" s="37">
        <v>6490</v>
      </c>
      <c r="D9" s="42">
        <v>9484</v>
      </c>
      <c r="E9" s="42">
        <v>2032</v>
      </c>
      <c r="F9" s="30">
        <f t="shared" si="0"/>
        <v>0.21425558835934205</v>
      </c>
      <c r="G9" s="37">
        <v>6030</v>
      </c>
      <c r="H9" s="38">
        <f t="shared" si="2"/>
        <v>460</v>
      </c>
      <c r="I9" s="37"/>
      <c r="J9" s="37"/>
      <c r="K9" s="38">
        <f t="shared" si="1"/>
        <v>460</v>
      </c>
      <c r="L9" s="39">
        <v>95</v>
      </c>
      <c r="M9" s="40">
        <v>60</v>
      </c>
      <c r="N9" s="39">
        <v>40</v>
      </c>
      <c r="O9" s="46">
        <f t="shared" si="3"/>
        <v>7.6285240464344942E-2</v>
      </c>
      <c r="R9" s="25"/>
    </row>
    <row r="10" spans="2:18" x14ac:dyDescent="0.25">
      <c r="B10" s="36" t="s">
        <v>15</v>
      </c>
      <c r="C10" s="37">
        <v>6990</v>
      </c>
      <c r="D10" s="42">
        <v>11390</v>
      </c>
      <c r="E10" s="42">
        <v>4903</v>
      </c>
      <c r="F10" s="30">
        <f t="shared" si="0"/>
        <v>0.43046532045654085</v>
      </c>
      <c r="G10" s="37">
        <v>6470</v>
      </c>
      <c r="H10" s="38">
        <f t="shared" si="2"/>
        <v>520</v>
      </c>
      <c r="I10" s="37"/>
      <c r="J10" s="37"/>
      <c r="K10" s="38">
        <f t="shared" si="1"/>
        <v>520</v>
      </c>
      <c r="L10" s="39">
        <v>70</v>
      </c>
      <c r="M10" s="40">
        <v>50</v>
      </c>
      <c r="N10" s="39">
        <v>30</v>
      </c>
      <c r="O10" s="46">
        <f t="shared" si="3"/>
        <v>8.0370942812983001E-2</v>
      </c>
      <c r="R10" s="27"/>
    </row>
    <row r="11" spans="2:18" x14ac:dyDescent="0.25">
      <c r="B11" s="36" t="s">
        <v>8</v>
      </c>
      <c r="C11" s="37">
        <v>6190</v>
      </c>
      <c r="D11" s="42">
        <v>1910</v>
      </c>
      <c r="E11" s="42">
        <v>686</v>
      </c>
      <c r="F11" s="30">
        <f t="shared" si="0"/>
        <v>0.35916230366492147</v>
      </c>
      <c r="G11" s="37">
        <v>5750</v>
      </c>
      <c r="H11" s="38">
        <f t="shared" si="2"/>
        <v>440</v>
      </c>
      <c r="I11" s="37" t="s">
        <v>35</v>
      </c>
      <c r="J11" s="37">
        <v>80</v>
      </c>
      <c r="K11" s="38">
        <f t="shared" si="1"/>
        <v>520</v>
      </c>
      <c r="L11" s="39">
        <v>80</v>
      </c>
      <c r="M11" s="40">
        <v>50</v>
      </c>
      <c r="N11" s="39">
        <v>30</v>
      </c>
      <c r="O11" s="46">
        <f t="shared" si="3"/>
        <v>9.0434782608695655E-2</v>
      </c>
      <c r="R11" s="25"/>
    </row>
    <row r="12" spans="2:18" x14ac:dyDescent="0.25">
      <c r="B12" s="12" t="s">
        <v>4</v>
      </c>
      <c r="C12" s="13">
        <v>3890</v>
      </c>
      <c r="D12" s="42">
        <v>7652</v>
      </c>
      <c r="E12" s="42">
        <v>3526</v>
      </c>
      <c r="F12" s="30">
        <f t="shared" si="0"/>
        <v>0.46079456351280712</v>
      </c>
      <c r="G12" s="13">
        <v>3610</v>
      </c>
      <c r="H12" s="9">
        <f t="shared" si="2"/>
        <v>280</v>
      </c>
      <c r="I12" s="13">
        <v>50</v>
      </c>
      <c r="J12" s="13" t="s">
        <v>34</v>
      </c>
      <c r="K12" s="9">
        <f t="shared" si="1"/>
        <v>330</v>
      </c>
      <c r="L12" s="33"/>
      <c r="M12" s="26"/>
      <c r="N12" s="33"/>
      <c r="O12" s="46">
        <f t="shared" si="3"/>
        <v>9.141274238227147E-2</v>
      </c>
    </row>
    <row r="13" spans="2:18" x14ac:dyDescent="0.25">
      <c r="B13" s="12" t="s">
        <v>5</v>
      </c>
      <c r="C13" s="13">
        <v>4190</v>
      </c>
      <c r="D13" s="43">
        <v>4780</v>
      </c>
      <c r="E13" s="43">
        <v>634</v>
      </c>
      <c r="F13" s="31">
        <f t="shared" si="0"/>
        <v>0.13263598326359832</v>
      </c>
      <c r="G13" s="13">
        <v>3890</v>
      </c>
      <c r="H13" s="9">
        <f t="shared" si="2"/>
        <v>300</v>
      </c>
      <c r="I13" s="13">
        <v>60</v>
      </c>
      <c r="J13" s="13" t="s">
        <v>34</v>
      </c>
      <c r="K13" s="9">
        <f t="shared" si="1"/>
        <v>360</v>
      </c>
      <c r="L13" s="33"/>
      <c r="M13" s="26"/>
      <c r="N13" s="33"/>
      <c r="O13" s="46">
        <f t="shared" si="3"/>
        <v>9.2544987146529561E-2</v>
      </c>
      <c r="R13" s="25"/>
    </row>
    <row r="14" spans="2:18" x14ac:dyDescent="0.25">
      <c r="B14" s="36" t="s">
        <v>7</v>
      </c>
      <c r="C14" s="37">
        <v>4590</v>
      </c>
      <c r="D14" s="43">
        <v>1444</v>
      </c>
      <c r="E14" s="43">
        <v>1235</v>
      </c>
      <c r="F14" s="31">
        <f t="shared" si="0"/>
        <v>0.85526315789473684</v>
      </c>
      <c r="G14" s="37">
        <v>4280</v>
      </c>
      <c r="H14" s="38">
        <f t="shared" si="2"/>
        <v>310</v>
      </c>
      <c r="I14" s="37" t="s">
        <v>35</v>
      </c>
      <c r="J14" s="37">
        <v>300</v>
      </c>
      <c r="K14" s="38">
        <f t="shared" si="1"/>
        <v>610</v>
      </c>
      <c r="L14" s="39">
        <v>55</v>
      </c>
      <c r="M14" s="40"/>
      <c r="N14" s="39"/>
      <c r="O14" s="46">
        <f t="shared" si="3"/>
        <v>0.1425233644859813</v>
      </c>
    </row>
    <row r="15" spans="2:18" x14ac:dyDescent="0.25">
      <c r="B15" s="12" t="s">
        <v>6</v>
      </c>
      <c r="C15" s="13">
        <v>4490</v>
      </c>
      <c r="D15" s="43">
        <v>5735</v>
      </c>
      <c r="E15" s="43">
        <v>2828</v>
      </c>
      <c r="F15" s="31">
        <f t="shared" si="0"/>
        <v>0.49311246730601571</v>
      </c>
      <c r="G15" s="13">
        <v>4180</v>
      </c>
      <c r="H15" s="9">
        <f t="shared" si="2"/>
        <v>310</v>
      </c>
      <c r="I15" s="13" t="s">
        <v>35</v>
      </c>
      <c r="J15" s="13">
        <v>80</v>
      </c>
      <c r="K15" s="9">
        <f t="shared" si="1"/>
        <v>390</v>
      </c>
      <c r="L15" s="33"/>
      <c r="M15" s="26"/>
      <c r="N15" s="33"/>
      <c r="O15" s="46">
        <f t="shared" si="3"/>
        <v>9.3301435406698566E-2</v>
      </c>
    </row>
    <row r="16" spans="2:18" x14ac:dyDescent="0.25">
      <c r="B16" s="12" t="s">
        <v>1</v>
      </c>
      <c r="C16" s="13">
        <v>4790</v>
      </c>
      <c r="D16" s="43">
        <v>2870</v>
      </c>
      <c r="E16" s="43">
        <v>685</v>
      </c>
      <c r="F16" s="31">
        <f t="shared" si="0"/>
        <v>0.23867595818815332</v>
      </c>
      <c r="G16" s="13">
        <v>4500</v>
      </c>
      <c r="H16" s="9">
        <f t="shared" si="2"/>
        <v>290</v>
      </c>
      <c r="I16" s="13">
        <v>100</v>
      </c>
      <c r="J16" s="13"/>
      <c r="K16" s="9">
        <f t="shared" si="1"/>
        <v>390</v>
      </c>
      <c r="L16" s="33"/>
      <c r="M16" s="26"/>
      <c r="N16" s="33"/>
      <c r="O16" s="46">
        <f t="shared" si="3"/>
        <v>8.666666666666667E-2</v>
      </c>
      <c r="R16" s="25"/>
    </row>
    <row r="17" spans="2:18" x14ac:dyDescent="0.25">
      <c r="B17" s="41" t="s">
        <v>16</v>
      </c>
      <c r="C17" s="37">
        <v>7990</v>
      </c>
      <c r="D17" s="43">
        <v>9532</v>
      </c>
      <c r="E17" s="43">
        <v>1877</v>
      </c>
      <c r="F17" s="31">
        <f t="shared" si="0"/>
        <v>0.19691565253881663</v>
      </c>
      <c r="G17" s="37">
        <v>7390</v>
      </c>
      <c r="H17" s="38">
        <f t="shared" si="2"/>
        <v>600</v>
      </c>
      <c r="I17" s="37"/>
      <c r="J17" s="37"/>
      <c r="K17" s="38">
        <f t="shared" si="1"/>
        <v>600</v>
      </c>
      <c r="L17" s="39">
        <v>50</v>
      </c>
      <c r="M17" s="40">
        <v>50</v>
      </c>
      <c r="N17" s="39">
        <v>30</v>
      </c>
      <c r="O17" s="46">
        <f t="shared" si="3"/>
        <v>8.1190798376184037E-2</v>
      </c>
      <c r="R17" s="25"/>
    </row>
    <row r="18" spans="2:18" x14ac:dyDescent="0.25">
      <c r="B18" s="36" t="s">
        <v>17</v>
      </c>
      <c r="C18" s="37">
        <v>8490</v>
      </c>
      <c r="D18" s="43">
        <v>6700</v>
      </c>
      <c r="E18" s="43">
        <v>2367</v>
      </c>
      <c r="F18" s="31">
        <f t="shared" si="0"/>
        <v>0.35328358208955224</v>
      </c>
      <c r="G18" s="37">
        <v>7890</v>
      </c>
      <c r="H18" s="38">
        <f t="shared" si="2"/>
        <v>600</v>
      </c>
      <c r="I18" s="37"/>
      <c r="J18" s="37"/>
      <c r="K18" s="38">
        <f t="shared" si="1"/>
        <v>600</v>
      </c>
      <c r="L18" s="39">
        <v>50</v>
      </c>
      <c r="M18" s="40">
        <v>50</v>
      </c>
      <c r="N18" s="39">
        <v>30</v>
      </c>
      <c r="O18" s="46">
        <f t="shared" si="3"/>
        <v>7.6045627376425853E-2</v>
      </c>
      <c r="R18" s="25"/>
    </row>
    <row r="19" spans="2:18" x14ac:dyDescent="0.25">
      <c r="B19" s="12" t="s">
        <v>18</v>
      </c>
      <c r="C19" s="13">
        <v>8990</v>
      </c>
      <c r="D19" s="43">
        <v>2849</v>
      </c>
      <c r="E19" s="43">
        <v>2447</v>
      </c>
      <c r="F19" s="31">
        <f t="shared" si="0"/>
        <v>0.85889785889785886</v>
      </c>
      <c r="G19" s="13">
        <v>8310</v>
      </c>
      <c r="H19" s="9">
        <f t="shared" si="2"/>
        <v>680</v>
      </c>
      <c r="I19" s="13"/>
      <c r="J19" s="13"/>
      <c r="K19" s="9">
        <f t="shared" si="1"/>
        <v>680</v>
      </c>
      <c r="L19" s="33"/>
      <c r="M19" s="26"/>
      <c r="N19" s="33"/>
      <c r="O19" s="46">
        <f t="shared" si="3"/>
        <v>8.1829121540312882E-2</v>
      </c>
    </row>
    <row r="20" spans="2:18" ht="13.5" thickBot="1" x14ac:dyDescent="0.3">
      <c r="B20" s="28" t="s">
        <v>19</v>
      </c>
      <c r="C20" s="15">
        <v>8990</v>
      </c>
      <c r="D20" s="44">
        <v>6674</v>
      </c>
      <c r="E20" s="44">
        <v>1439</v>
      </c>
      <c r="F20" s="32">
        <f t="shared" si="0"/>
        <v>0.21561282589151934</v>
      </c>
      <c r="G20" s="15">
        <v>8310</v>
      </c>
      <c r="H20" s="16">
        <f t="shared" si="2"/>
        <v>680</v>
      </c>
      <c r="I20" s="15"/>
      <c r="J20" s="15"/>
      <c r="K20" s="16">
        <f t="shared" si="1"/>
        <v>680</v>
      </c>
      <c r="L20" s="35"/>
      <c r="M20" s="34"/>
      <c r="N20" s="35"/>
      <c r="O20" s="47">
        <f t="shared" si="3"/>
        <v>8.1829121540312882E-2</v>
      </c>
      <c r="R20" s="25"/>
    </row>
    <row r="21" spans="2:18" s="18" customFormat="1" x14ac:dyDescent="0.25">
      <c r="D21" s="45">
        <f>SUM(D3:D20)</f>
        <v>122369</v>
      </c>
      <c r="E21" s="45">
        <f>SUM(E3:E20)</f>
        <v>40810</v>
      </c>
      <c r="F21" s="24">
        <f t="shared" si="0"/>
        <v>0.33349949742173263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I3"/>
    </sheetView>
  </sheetViews>
  <sheetFormatPr defaultRowHeight="12.75" x14ac:dyDescent="0.25"/>
  <cols>
    <col min="1" max="1" width="9.140625" style="6"/>
    <col min="2" max="2" width="12.28515625" style="6" customWidth="1"/>
    <col min="3" max="3" width="10" style="6" customWidth="1"/>
    <col min="4" max="4" width="9.7109375" style="6" customWidth="1"/>
    <col min="5" max="5" width="9" style="6" customWidth="1"/>
    <col min="6" max="6" width="13.7109375" style="6" customWidth="1"/>
    <col min="7" max="7" width="13" style="6" customWidth="1"/>
    <col min="8" max="8" width="11.28515625" style="6" customWidth="1"/>
    <col min="9" max="9" width="8.7109375" style="6" bestFit="1" customWidth="1"/>
    <col min="10" max="16384" width="9.140625" style="6"/>
  </cols>
  <sheetData>
    <row r="1" spans="2:11" ht="13.5" thickBot="1" x14ac:dyDescent="0.3"/>
    <row r="2" spans="2:11" s="18" customFormat="1" ht="26.25" thickBot="1" x14ac:dyDescent="0.3">
      <c r="B2" s="19" t="s">
        <v>0</v>
      </c>
      <c r="C2" s="20" t="s">
        <v>29</v>
      </c>
      <c r="D2" s="19" t="s">
        <v>30</v>
      </c>
      <c r="E2" s="20" t="s">
        <v>31</v>
      </c>
      <c r="F2" s="19" t="s">
        <v>57</v>
      </c>
      <c r="G2" s="20" t="s">
        <v>56</v>
      </c>
      <c r="H2" s="19" t="s">
        <v>32</v>
      </c>
      <c r="I2" s="21" t="s">
        <v>33</v>
      </c>
    </row>
    <row r="3" spans="2:11" x14ac:dyDescent="0.25">
      <c r="B3" s="8" t="s">
        <v>4</v>
      </c>
      <c r="C3" s="9">
        <v>3610</v>
      </c>
      <c r="D3" s="9">
        <v>3890</v>
      </c>
      <c r="E3" s="9">
        <f t="shared" ref="E3:E31" si="0">D3-C3</f>
        <v>280</v>
      </c>
      <c r="F3" s="9">
        <v>50</v>
      </c>
      <c r="G3" s="9" t="s">
        <v>34</v>
      </c>
      <c r="H3" s="9">
        <f t="shared" ref="H3:H31" si="1">SUM(E3:G3)</f>
        <v>330</v>
      </c>
      <c r="I3" s="10">
        <f t="shared" ref="I3:I31" si="2">H3/C3</f>
        <v>9.141274238227147E-2</v>
      </c>
      <c r="K3" s="11"/>
    </row>
    <row r="4" spans="2:11" x14ac:dyDescent="0.25">
      <c r="B4" s="12" t="s">
        <v>36</v>
      </c>
      <c r="C4" s="13">
        <v>3710</v>
      </c>
      <c r="D4" s="13">
        <v>3990</v>
      </c>
      <c r="E4" s="9">
        <f t="shared" si="0"/>
        <v>280</v>
      </c>
      <c r="F4" s="13">
        <v>40</v>
      </c>
      <c r="G4" s="13">
        <v>200</v>
      </c>
      <c r="H4" s="9">
        <f t="shared" si="1"/>
        <v>520</v>
      </c>
      <c r="I4" s="10">
        <f t="shared" si="2"/>
        <v>0.14016172506738545</v>
      </c>
      <c r="K4" s="11"/>
    </row>
    <row r="5" spans="2:11" x14ac:dyDescent="0.25">
      <c r="B5" s="12" t="s">
        <v>37</v>
      </c>
      <c r="C5" s="13">
        <v>3710</v>
      </c>
      <c r="D5" s="13">
        <v>3990</v>
      </c>
      <c r="E5" s="9">
        <f t="shared" si="0"/>
        <v>280</v>
      </c>
      <c r="F5" s="13">
        <v>50</v>
      </c>
      <c r="G5" s="13" t="s">
        <v>34</v>
      </c>
      <c r="H5" s="9">
        <f t="shared" si="1"/>
        <v>330</v>
      </c>
      <c r="I5" s="10">
        <f t="shared" si="2"/>
        <v>8.8948787061994605E-2</v>
      </c>
      <c r="K5" s="11"/>
    </row>
    <row r="6" spans="2:11" x14ac:dyDescent="0.25">
      <c r="B6" s="12" t="s">
        <v>5</v>
      </c>
      <c r="C6" s="13">
        <v>3890</v>
      </c>
      <c r="D6" s="13">
        <v>4190</v>
      </c>
      <c r="E6" s="9">
        <f t="shared" si="0"/>
        <v>300</v>
      </c>
      <c r="F6" s="13">
        <v>60</v>
      </c>
      <c r="G6" s="13" t="s">
        <v>34</v>
      </c>
      <c r="H6" s="9">
        <f t="shared" si="1"/>
        <v>360</v>
      </c>
      <c r="I6" s="10">
        <f t="shared" si="2"/>
        <v>9.2544987146529561E-2</v>
      </c>
      <c r="K6" s="11"/>
    </row>
    <row r="7" spans="2:11" x14ac:dyDescent="0.25">
      <c r="B7" s="12" t="s">
        <v>38</v>
      </c>
      <c r="C7" s="13">
        <v>4080</v>
      </c>
      <c r="D7" s="13">
        <v>4390</v>
      </c>
      <c r="E7" s="9">
        <f t="shared" si="0"/>
        <v>310</v>
      </c>
      <c r="F7" s="13">
        <v>70</v>
      </c>
      <c r="G7" s="13">
        <v>200</v>
      </c>
      <c r="H7" s="9">
        <f t="shared" si="1"/>
        <v>580</v>
      </c>
      <c r="I7" s="10">
        <f t="shared" si="2"/>
        <v>0.14215686274509803</v>
      </c>
      <c r="K7" s="11"/>
    </row>
    <row r="8" spans="2:11" x14ac:dyDescent="0.25">
      <c r="B8" s="12" t="s">
        <v>6</v>
      </c>
      <c r="C8" s="13">
        <v>4180</v>
      </c>
      <c r="D8" s="13">
        <v>4490</v>
      </c>
      <c r="E8" s="9">
        <f t="shared" si="0"/>
        <v>310</v>
      </c>
      <c r="F8" s="13" t="s">
        <v>35</v>
      </c>
      <c r="G8" s="13">
        <v>80</v>
      </c>
      <c r="H8" s="9">
        <f t="shared" si="1"/>
        <v>390</v>
      </c>
      <c r="I8" s="10">
        <f t="shared" si="2"/>
        <v>9.3301435406698566E-2</v>
      </c>
      <c r="K8" s="11"/>
    </row>
    <row r="9" spans="2:11" x14ac:dyDescent="0.25">
      <c r="B9" s="12" t="s">
        <v>39</v>
      </c>
      <c r="C9" s="13">
        <v>4220</v>
      </c>
      <c r="D9" s="13">
        <v>4540</v>
      </c>
      <c r="E9" s="9">
        <f t="shared" si="0"/>
        <v>320</v>
      </c>
      <c r="F9" s="13">
        <v>50</v>
      </c>
      <c r="G9" s="13" t="s">
        <v>34</v>
      </c>
      <c r="H9" s="9">
        <f t="shared" si="1"/>
        <v>370</v>
      </c>
      <c r="I9" s="10">
        <f t="shared" si="2"/>
        <v>8.7677725118483416E-2</v>
      </c>
      <c r="K9" s="11"/>
    </row>
    <row r="10" spans="2:11" x14ac:dyDescent="0.25">
      <c r="B10" s="12" t="s">
        <v>7</v>
      </c>
      <c r="C10" s="13">
        <v>4280</v>
      </c>
      <c r="D10" s="13">
        <v>4590</v>
      </c>
      <c r="E10" s="9">
        <f t="shared" si="0"/>
        <v>310</v>
      </c>
      <c r="F10" s="13" t="s">
        <v>35</v>
      </c>
      <c r="G10" s="13">
        <v>380</v>
      </c>
      <c r="H10" s="9">
        <f t="shared" si="1"/>
        <v>690</v>
      </c>
      <c r="I10" s="10">
        <f t="shared" si="2"/>
        <v>0.16121495327102803</v>
      </c>
      <c r="K10" s="11"/>
    </row>
    <row r="11" spans="2:11" x14ac:dyDescent="0.25">
      <c r="B11" s="12" t="s">
        <v>40</v>
      </c>
      <c r="C11" s="13">
        <v>4520</v>
      </c>
      <c r="D11" s="13">
        <v>4899</v>
      </c>
      <c r="E11" s="9">
        <f t="shared" si="0"/>
        <v>379</v>
      </c>
      <c r="F11" s="13">
        <v>50</v>
      </c>
      <c r="G11" s="13" t="s">
        <v>34</v>
      </c>
      <c r="H11" s="9">
        <f t="shared" si="1"/>
        <v>429</v>
      </c>
      <c r="I11" s="10">
        <f t="shared" si="2"/>
        <v>9.4911504424778761E-2</v>
      </c>
      <c r="K11" s="11"/>
    </row>
    <row r="12" spans="2:11" x14ac:dyDescent="0.25">
      <c r="B12" s="12" t="s">
        <v>41</v>
      </c>
      <c r="C12" s="13">
        <v>4970</v>
      </c>
      <c r="D12" s="13">
        <v>5290</v>
      </c>
      <c r="E12" s="9">
        <f t="shared" si="0"/>
        <v>320</v>
      </c>
      <c r="F12" s="13">
        <v>130</v>
      </c>
      <c r="G12" s="13" t="s">
        <v>34</v>
      </c>
      <c r="H12" s="9">
        <f t="shared" si="1"/>
        <v>450</v>
      </c>
      <c r="I12" s="10">
        <f t="shared" si="2"/>
        <v>9.0543259557344061E-2</v>
      </c>
      <c r="K12" s="11"/>
    </row>
    <row r="13" spans="2:11" x14ac:dyDescent="0.25">
      <c r="B13" s="12" t="s">
        <v>9</v>
      </c>
      <c r="C13" s="13">
        <v>5010</v>
      </c>
      <c r="D13" s="13">
        <v>5390</v>
      </c>
      <c r="E13" s="9">
        <f t="shared" si="0"/>
        <v>380</v>
      </c>
      <c r="F13" s="13" t="s">
        <v>35</v>
      </c>
      <c r="G13" s="13">
        <v>70</v>
      </c>
      <c r="H13" s="9">
        <f t="shared" si="1"/>
        <v>450</v>
      </c>
      <c r="I13" s="10">
        <f t="shared" si="2"/>
        <v>8.9820359281437126E-2</v>
      </c>
      <c r="K13" s="11"/>
    </row>
    <row r="14" spans="2:11" x14ac:dyDescent="0.25">
      <c r="B14" s="12" t="s">
        <v>28</v>
      </c>
      <c r="C14" s="13">
        <v>5100</v>
      </c>
      <c r="D14" s="13">
        <v>5490</v>
      </c>
      <c r="E14" s="9">
        <f t="shared" si="0"/>
        <v>390</v>
      </c>
      <c r="F14" s="13">
        <v>25</v>
      </c>
      <c r="G14" s="13">
        <v>70</v>
      </c>
      <c r="H14" s="9">
        <f t="shared" si="1"/>
        <v>485</v>
      </c>
      <c r="I14" s="10">
        <f t="shared" si="2"/>
        <v>9.509803921568627E-2</v>
      </c>
      <c r="K14" s="11"/>
    </row>
    <row r="15" spans="2:11" x14ac:dyDescent="0.25">
      <c r="B15" s="12" t="s">
        <v>42</v>
      </c>
      <c r="C15" s="13">
        <v>5280</v>
      </c>
      <c r="D15" s="13">
        <v>5690</v>
      </c>
      <c r="E15" s="9">
        <f t="shared" si="0"/>
        <v>410</v>
      </c>
      <c r="F15" s="13">
        <v>100</v>
      </c>
      <c r="G15" s="13">
        <v>200</v>
      </c>
      <c r="H15" s="9">
        <f t="shared" si="1"/>
        <v>710</v>
      </c>
      <c r="I15" s="10">
        <f t="shared" si="2"/>
        <v>0.13446969696969696</v>
      </c>
      <c r="K15" s="11"/>
    </row>
    <row r="16" spans="2:11" x14ac:dyDescent="0.25">
      <c r="B16" s="12" t="s">
        <v>43</v>
      </c>
      <c r="C16" s="13">
        <v>5290</v>
      </c>
      <c r="D16" s="13">
        <v>5690</v>
      </c>
      <c r="E16" s="9">
        <f t="shared" si="0"/>
        <v>400</v>
      </c>
      <c r="F16" s="13">
        <v>80</v>
      </c>
      <c r="G16" s="13" t="s">
        <v>34</v>
      </c>
      <c r="H16" s="9">
        <f t="shared" si="1"/>
        <v>480</v>
      </c>
      <c r="I16" s="10">
        <f t="shared" si="2"/>
        <v>9.0737240075614373E-2</v>
      </c>
      <c r="K16" s="11"/>
    </row>
    <row r="17" spans="2:11" x14ac:dyDescent="0.25">
      <c r="B17" s="12" t="s">
        <v>44</v>
      </c>
      <c r="C17" s="13">
        <v>5390</v>
      </c>
      <c r="D17" s="13">
        <v>5790</v>
      </c>
      <c r="E17" s="9">
        <f t="shared" si="0"/>
        <v>400</v>
      </c>
      <c r="F17" s="13">
        <v>120</v>
      </c>
      <c r="G17" s="13">
        <v>200</v>
      </c>
      <c r="H17" s="9">
        <f t="shared" si="1"/>
        <v>720</v>
      </c>
      <c r="I17" s="10">
        <f t="shared" si="2"/>
        <v>0.13358070500927643</v>
      </c>
      <c r="K17" s="11"/>
    </row>
    <row r="18" spans="2:11" x14ac:dyDescent="0.25">
      <c r="B18" s="12" t="s">
        <v>11</v>
      </c>
      <c r="C18" s="13">
        <v>5550</v>
      </c>
      <c r="D18" s="13">
        <v>5990</v>
      </c>
      <c r="E18" s="9">
        <f t="shared" si="0"/>
        <v>440</v>
      </c>
      <c r="F18" s="13">
        <v>60</v>
      </c>
      <c r="G18" s="13" t="s">
        <v>34</v>
      </c>
      <c r="H18" s="9">
        <f t="shared" si="1"/>
        <v>500</v>
      </c>
      <c r="I18" s="10">
        <f t="shared" si="2"/>
        <v>9.0090090090090086E-2</v>
      </c>
    </row>
    <row r="19" spans="2:11" x14ac:dyDescent="0.25">
      <c r="B19" s="12" t="s">
        <v>45</v>
      </c>
      <c r="C19" s="13">
        <v>5560</v>
      </c>
      <c r="D19" s="13">
        <v>5990</v>
      </c>
      <c r="E19" s="9">
        <f t="shared" si="0"/>
        <v>430</v>
      </c>
      <c r="F19" s="13">
        <v>100</v>
      </c>
      <c r="G19" s="13">
        <v>200</v>
      </c>
      <c r="H19" s="9">
        <f t="shared" si="1"/>
        <v>730</v>
      </c>
      <c r="I19" s="10">
        <f t="shared" si="2"/>
        <v>0.13129496402877697</v>
      </c>
    </row>
    <row r="20" spans="2:11" x14ac:dyDescent="0.25">
      <c r="B20" s="12" t="s">
        <v>46</v>
      </c>
      <c r="C20" s="13">
        <v>5650</v>
      </c>
      <c r="D20" s="13">
        <v>6150</v>
      </c>
      <c r="E20" s="9">
        <f t="shared" si="0"/>
        <v>500</v>
      </c>
      <c r="F20" s="13">
        <v>75</v>
      </c>
      <c r="G20" s="13" t="s">
        <v>34</v>
      </c>
      <c r="H20" s="9">
        <f t="shared" si="1"/>
        <v>575</v>
      </c>
      <c r="I20" s="10">
        <f t="shared" si="2"/>
        <v>0.10176991150442478</v>
      </c>
    </row>
    <row r="21" spans="2:11" x14ac:dyDescent="0.25">
      <c r="B21" s="12" t="s">
        <v>47</v>
      </c>
      <c r="C21" s="13">
        <v>5740</v>
      </c>
      <c r="D21" s="13">
        <v>6190</v>
      </c>
      <c r="E21" s="9">
        <f t="shared" si="0"/>
        <v>450</v>
      </c>
      <c r="F21" s="13">
        <v>75</v>
      </c>
      <c r="G21" s="13" t="s">
        <v>34</v>
      </c>
      <c r="H21" s="9">
        <f t="shared" si="1"/>
        <v>525</v>
      </c>
      <c r="I21" s="10">
        <f t="shared" si="2"/>
        <v>9.1463414634146339E-2</v>
      </c>
    </row>
    <row r="22" spans="2:11" x14ac:dyDescent="0.25">
      <c r="B22" s="12" t="s">
        <v>48</v>
      </c>
      <c r="C22" s="13">
        <v>5740</v>
      </c>
      <c r="D22" s="13">
        <v>6190</v>
      </c>
      <c r="E22" s="9">
        <f t="shared" si="0"/>
        <v>450</v>
      </c>
      <c r="F22" s="13" t="s">
        <v>35</v>
      </c>
      <c r="G22" s="13">
        <v>150</v>
      </c>
      <c r="H22" s="9">
        <f t="shared" si="1"/>
        <v>600</v>
      </c>
      <c r="I22" s="10">
        <f t="shared" si="2"/>
        <v>0.10452961672473868</v>
      </c>
    </row>
    <row r="23" spans="2:11" x14ac:dyDescent="0.25">
      <c r="B23" s="12" t="s">
        <v>8</v>
      </c>
      <c r="C23" s="13">
        <v>5750</v>
      </c>
      <c r="D23" s="13">
        <v>6190</v>
      </c>
      <c r="E23" s="9">
        <f t="shared" si="0"/>
        <v>440</v>
      </c>
      <c r="F23" s="13" t="s">
        <v>35</v>
      </c>
      <c r="G23" s="13">
        <v>80</v>
      </c>
      <c r="H23" s="9">
        <f t="shared" si="1"/>
        <v>520</v>
      </c>
      <c r="I23" s="10">
        <f t="shared" si="2"/>
        <v>9.0434782608695655E-2</v>
      </c>
    </row>
    <row r="24" spans="2:11" x14ac:dyDescent="0.25">
      <c r="B24" s="12" t="s">
        <v>49</v>
      </c>
      <c r="C24" s="13">
        <v>5940</v>
      </c>
      <c r="D24" s="13">
        <v>6390</v>
      </c>
      <c r="E24" s="9">
        <f t="shared" si="0"/>
        <v>450</v>
      </c>
      <c r="F24" s="13" t="s">
        <v>35</v>
      </c>
      <c r="G24" s="13">
        <v>90</v>
      </c>
      <c r="H24" s="9">
        <f t="shared" si="1"/>
        <v>540</v>
      </c>
      <c r="I24" s="10">
        <f t="shared" si="2"/>
        <v>9.0909090909090912E-2</v>
      </c>
    </row>
    <row r="25" spans="2:11" x14ac:dyDescent="0.25">
      <c r="B25" s="12" t="s">
        <v>13</v>
      </c>
      <c r="C25" s="13">
        <v>5940</v>
      </c>
      <c r="D25" s="13">
        <v>6390</v>
      </c>
      <c r="E25" s="9">
        <f t="shared" si="0"/>
        <v>450</v>
      </c>
      <c r="F25" s="13">
        <v>90</v>
      </c>
      <c r="G25" s="13" t="s">
        <v>34</v>
      </c>
      <c r="H25" s="9">
        <f t="shared" si="1"/>
        <v>540</v>
      </c>
      <c r="I25" s="10">
        <f t="shared" si="2"/>
        <v>9.0909090909090912E-2</v>
      </c>
    </row>
    <row r="26" spans="2:11" x14ac:dyDescent="0.25">
      <c r="B26" s="12" t="s">
        <v>50</v>
      </c>
      <c r="C26" s="13">
        <v>6090</v>
      </c>
      <c r="D26" s="13">
        <v>6590</v>
      </c>
      <c r="E26" s="9">
        <f t="shared" si="0"/>
        <v>500</v>
      </c>
      <c r="F26" s="13">
        <v>100</v>
      </c>
      <c r="G26" s="13" t="s">
        <v>34</v>
      </c>
      <c r="H26" s="9">
        <f t="shared" si="1"/>
        <v>600</v>
      </c>
      <c r="I26" s="10">
        <f t="shared" si="2"/>
        <v>9.8522167487684734E-2</v>
      </c>
    </row>
    <row r="27" spans="2:11" x14ac:dyDescent="0.25">
      <c r="B27" s="12" t="s">
        <v>51</v>
      </c>
      <c r="C27" s="13">
        <v>7890</v>
      </c>
      <c r="D27" s="13">
        <v>8490</v>
      </c>
      <c r="E27" s="9">
        <f t="shared" si="0"/>
        <v>600</v>
      </c>
      <c r="F27" s="13" t="s">
        <v>35</v>
      </c>
      <c r="G27" s="13">
        <v>140</v>
      </c>
      <c r="H27" s="9">
        <f t="shared" si="1"/>
        <v>740</v>
      </c>
      <c r="I27" s="10">
        <f t="shared" si="2"/>
        <v>9.378960709759189E-2</v>
      </c>
    </row>
    <row r="28" spans="2:11" x14ac:dyDescent="0.25">
      <c r="B28" s="12" t="s">
        <v>52</v>
      </c>
      <c r="C28" s="13">
        <v>8050</v>
      </c>
      <c r="D28" s="13">
        <v>8790</v>
      </c>
      <c r="E28" s="9">
        <f t="shared" si="0"/>
        <v>740</v>
      </c>
      <c r="F28" s="13">
        <v>75</v>
      </c>
      <c r="G28" s="13" t="s">
        <v>34</v>
      </c>
      <c r="H28" s="9">
        <f t="shared" si="1"/>
        <v>815</v>
      </c>
      <c r="I28" s="10">
        <f t="shared" si="2"/>
        <v>0.10124223602484472</v>
      </c>
    </row>
    <row r="29" spans="2:11" x14ac:dyDescent="0.25">
      <c r="B29" s="12" t="s">
        <v>53</v>
      </c>
      <c r="C29" s="13">
        <v>9100</v>
      </c>
      <c r="D29" s="13">
        <v>9790</v>
      </c>
      <c r="E29" s="9">
        <f t="shared" si="0"/>
        <v>690</v>
      </c>
      <c r="F29" s="13">
        <v>125</v>
      </c>
      <c r="G29" s="13" t="s">
        <v>34</v>
      </c>
      <c r="H29" s="9">
        <f t="shared" si="1"/>
        <v>815</v>
      </c>
      <c r="I29" s="10">
        <f t="shared" si="2"/>
        <v>8.9560439560439561E-2</v>
      </c>
    </row>
    <row r="30" spans="2:11" x14ac:dyDescent="0.25">
      <c r="B30" s="12" t="s">
        <v>54</v>
      </c>
      <c r="C30" s="13">
        <v>10330</v>
      </c>
      <c r="D30" s="13">
        <v>10990</v>
      </c>
      <c r="E30" s="9">
        <f t="shared" si="0"/>
        <v>660</v>
      </c>
      <c r="F30" s="13" t="s">
        <v>35</v>
      </c>
      <c r="G30" s="13">
        <v>500</v>
      </c>
      <c r="H30" s="9">
        <f t="shared" si="1"/>
        <v>1160</v>
      </c>
      <c r="I30" s="10">
        <f t="shared" si="2"/>
        <v>0.11229428848015489</v>
      </c>
    </row>
    <row r="31" spans="2:11" ht="13.5" thickBot="1" x14ac:dyDescent="0.3">
      <c r="B31" s="14" t="s">
        <v>55</v>
      </c>
      <c r="C31" s="15">
        <v>17790</v>
      </c>
      <c r="D31" s="15">
        <v>18990</v>
      </c>
      <c r="E31" s="16">
        <f t="shared" si="0"/>
        <v>1200</v>
      </c>
      <c r="F31" s="15">
        <v>300</v>
      </c>
      <c r="G31" s="15" t="s">
        <v>34</v>
      </c>
      <c r="H31" s="16">
        <f t="shared" si="1"/>
        <v>1500</v>
      </c>
      <c r="I31" s="17">
        <f t="shared" si="2"/>
        <v>8.4317032040472181E-2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Tertiary-16th Feb'20</vt:lpstr>
      <vt:lpstr>Sheet1</vt:lpstr>
      <vt:lpstr>SP Benifits</vt:lpstr>
      <vt:lpstr>SP Benifits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Amitave Chandra das</dc:creator>
  <cp:lastModifiedBy>G.M. Farid Hossain</cp:lastModifiedBy>
  <dcterms:created xsi:type="dcterms:W3CDTF">2020-02-13T09:12:46Z</dcterms:created>
  <dcterms:modified xsi:type="dcterms:W3CDTF">2020-02-20T13:03:28Z</dcterms:modified>
</cp:coreProperties>
</file>