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les Report\26-Dec-2020\"/>
    </mc:Choice>
  </mc:AlternateContent>
  <xr:revisionPtr revIDLastSave="0" documentId="8_{92EDB7DA-6F5B-418F-B55D-220D4950A52F}" xr6:coauthVersionLast="45" xr6:coauthVersionMax="45" xr10:uidLastSave="{00000000-0000-0000-0000-000000000000}"/>
  <bookViews>
    <workbookView xWindow="-120" yWindow="-120" windowWidth="20730" windowHeight="11160" xr2:uid="{332B88B7-61CC-4B50-82B2-DB4495A6D7CD}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Rajshahi!$A$4:$AK$25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dl" localSheetId="0">#REF!</definedName>
    <definedName name="mdl" localSheetId="1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1" localSheetId="0">#REF!</definedName>
    <definedName name="RTLIST1" localSheetId="1">#REF!</definedName>
    <definedName name="rtnme" localSheetId="0">#REF!</definedName>
    <definedName name="rtnme" localSheetId="1">#REF!</definedName>
    <definedName name="s" localSheetId="0">#REF!</definedName>
    <definedName name="s" localSheetId="1">#REF!</definedName>
    <definedName name="Sup">'[2]Formula Ref'!$A$2:$B$13</definedName>
    <definedName name="SUPD" localSheetId="0">#REF!</definedName>
    <definedName name="SUPD" localSheetId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Z24" i="1"/>
  <c r="S24" i="1"/>
  <c r="Q24" i="1"/>
  <c r="J24" i="1"/>
  <c r="Z23" i="1"/>
  <c r="X23" i="1"/>
  <c r="Q23" i="1"/>
  <c r="S23" i="1"/>
  <c r="J23" i="1"/>
  <c r="Z22" i="1"/>
  <c r="L22" i="1"/>
  <c r="J22" i="1"/>
  <c r="Z21" i="1"/>
  <c r="S21" i="1"/>
  <c r="L21" i="1"/>
  <c r="J21" i="1"/>
  <c r="Z20" i="1"/>
  <c r="L20" i="1"/>
  <c r="J20" i="1"/>
  <c r="Z19" i="1"/>
  <c r="L19" i="1"/>
  <c r="Z18" i="1"/>
  <c r="L18" i="1"/>
  <c r="J18" i="1"/>
  <c r="Z17" i="1"/>
  <c r="L17" i="1"/>
  <c r="J17" i="1"/>
  <c r="Z16" i="1"/>
  <c r="L16" i="1"/>
  <c r="J16" i="1"/>
  <c r="Z15" i="1"/>
  <c r="L15" i="1"/>
  <c r="J15" i="1"/>
  <c r="S14" i="1"/>
  <c r="L14" i="1"/>
  <c r="J14" i="1"/>
  <c r="S13" i="1"/>
  <c r="L13" i="1"/>
  <c r="J13" i="1"/>
  <c r="Z12" i="1"/>
  <c r="X12" i="1"/>
  <c r="L12" i="1"/>
  <c r="Z11" i="1"/>
  <c r="X11" i="1"/>
  <c r="L11" i="1"/>
  <c r="Z10" i="1"/>
  <c r="X10" i="1"/>
  <c r="L10" i="1"/>
  <c r="Z9" i="1"/>
  <c r="X9" i="1"/>
  <c r="L9" i="1"/>
  <c r="Z8" i="1"/>
  <c r="X8" i="1"/>
  <c r="L8" i="1"/>
  <c r="Z7" i="1"/>
  <c r="X7" i="1"/>
  <c r="L7" i="1"/>
  <c r="Z6" i="1"/>
  <c r="X6" i="1"/>
  <c r="L6" i="1"/>
  <c r="AJ25" i="1"/>
  <c r="AI25" i="1"/>
  <c r="AH25" i="1"/>
  <c r="AG25" i="1"/>
  <c r="AF25" i="1"/>
  <c r="AE25" i="1"/>
  <c r="AD25" i="1"/>
  <c r="AC25" i="1"/>
  <c r="Z5" i="1"/>
  <c r="X5" i="1"/>
  <c r="W25" i="1"/>
  <c r="V25" i="1"/>
  <c r="P25" i="1"/>
  <c r="O25" i="1"/>
  <c r="I25" i="1"/>
  <c r="H25" i="1"/>
  <c r="G25" i="1"/>
  <c r="J25" i="1" l="1"/>
  <c r="K25" i="1" s="1"/>
  <c r="Q5" i="1"/>
  <c r="Q6" i="1"/>
  <c r="Q7" i="1"/>
  <c r="Q8" i="1"/>
  <c r="Q9" i="1"/>
  <c r="Q10" i="1"/>
  <c r="Q11" i="1"/>
  <c r="Q12" i="1"/>
  <c r="Z13" i="1"/>
  <c r="X13" i="1"/>
  <c r="Q10" i="2"/>
  <c r="R10" i="2" s="1"/>
  <c r="F9" i="2"/>
  <c r="K8" i="2"/>
  <c r="G8" i="2"/>
  <c r="H8" i="2" s="1"/>
  <c r="P7" i="2"/>
  <c r="L7" i="2"/>
  <c r="D7" i="2"/>
  <c r="Q6" i="2"/>
  <c r="F5" i="2"/>
  <c r="P10" i="2"/>
  <c r="L10" i="2"/>
  <c r="D10" i="2"/>
  <c r="Q9" i="2"/>
  <c r="R9" i="2" s="1"/>
  <c r="F8" i="2"/>
  <c r="K7" i="2"/>
  <c r="G7" i="2"/>
  <c r="H7" i="2" s="1"/>
  <c r="P6" i="2"/>
  <c r="L6" i="2"/>
  <c r="D6" i="2"/>
  <c r="Q5" i="2"/>
  <c r="K10" i="2"/>
  <c r="G10" i="2"/>
  <c r="P9" i="2"/>
  <c r="L9" i="2"/>
  <c r="M9" i="2" s="1"/>
  <c r="D9" i="2"/>
  <c r="Q8" i="2"/>
  <c r="F7" i="2"/>
  <c r="K6" i="2"/>
  <c r="G6" i="2"/>
  <c r="H6" i="2" s="1"/>
  <c r="P5" i="2"/>
  <c r="L5" i="2"/>
  <c r="D5" i="2"/>
  <c r="F10" i="2"/>
  <c r="K9" i="2"/>
  <c r="G9" i="2"/>
  <c r="H9" i="2" s="1"/>
  <c r="P8" i="2"/>
  <c r="L8" i="2"/>
  <c r="M8" i="2" s="1"/>
  <c r="D8" i="2"/>
  <c r="Q7" i="2"/>
  <c r="R7" i="2" s="1"/>
  <c r="F6" i="2"/>
  <c r="K5" i="2"/>
  <c r="G5" i="2"/>
  <c r="J5" i="1"/>
  <c r="S5" i="1"/>
  <c r="J6" i="1"/>
  <c r="S6" i="1"/>
  <c r="J7" i="1"/>
  <c r="S7" i="1"/>
  <c r="J8" i="1"/>
  <c r="S8" i="1"/>
  <c r="J9" i="1"/>
  <c r="S9" i="1"/>
  <c r="J10" i="1"/>
  <c r="S10" i="1"/>
  <c r="J11" i="1"/>
  <c r="S11" i="1"/>
  <c r="J12" i="1"/>
  <c r="S12" i="1"/>
  <c r="L5" i="1"/>
  <c r="Z25" i="1"/>
  <c r="X25" i="1"/>
  <c r="Q14" i="1"/>
  <c r="Q25" i="1"/>
  <c r="R25" i="1" s="1"/>
  <c r="Q13" i="1"/>
  <c r="Z14" i="1"/>
  <c r="X14" i="1"/>
  <c r="S15" i="1"/>
  <c r="S16" i="1"/>
  <c r="S17" i="1"/>
  <c r="S18" i="1"/>
  <c r="S19" i="1"/>
  <c r="S20" i="1"/>
  <c r="S22" i="1"/>
  <c r="L23" i="1"/>
  <c r="L24" i="1"/>
  <c r="X15" i="1"/>
  <c r="X16" i="1"/>
  <c r="X17" i="1"/>
  <c r="X18" i="1"/>
  <c r="X19" i="1"/>
  <c r="X20" i="1"/>
  <c r="X21" i="1"/>
  <c r="X22" i="1"/>
  <c r="X24" i="1"/>
  <c r="Q15" i="1"/>
  <c r="Q16" i="1"/>
  <c r="Q17" i="1"/>
  <c r="Q18" i="1"/>
  <c r="Q19" i="1"/>
  <c r="Q20" i="1"/>
  <c r="Q21" i="1"/>
  <c r="Q22" i="1"/>
  <c r="J19" i="1"/>
  <c r="L11" i="2" l="1"/>
  <c r="M11" i="2" s="1"/>
  <c r="M5" i="2"/>
  <c r="J7" i="2"/>
  <c r="T9" i="2"/>
  <c r="O7" i="2"/>
  <c r="M10" i="2"/>
  <c r="O8" i="2"/>
  <c r="J6" i="2"/>
  <c r="D11" i="2"/>
  <c r="G11" i="2"/>
  <c r="H5" i="2"/>
  <c r="O9" i="2"/>
  <c r="P11" i="2"/>
  <c r="R8" i="2"/>
  <c r="H10" i="2"/>
  <c r="J10" i="2" s="1"/>
  <c r="M6" i="2"/>
  <c r="O6" i="2" s="1"/>
  <c r="J8" i="2"/>
  <c r="T10" i="2"/>
  <c r="M7" i="2"/>
  <c r="J9" i="2"/>
  <c r="O10" i="2"/>
  <c r="J5" i="2"/>
  <c r="F11" i="2"/>
  <c r="T7" i="2"/>
  <c r="M25" i="1"/>
  <c r="K11" i="2"/>
  <c r="O5" i="2"/>
  <c r="T8" i="2"/>
  <c r="R5" i="2"/>
  <c r="T5" i="2" s="1"/>
  <c r="Q11" i="2"/>
  <c r="R11" i="2" s="1"/>
  <c r="R6" i="2"/>
  <c r="T6" i="2" s="1"/>
  <c r="T11" i="2" l="1"/>
  <c r="O11" i="2"/>
  <c r="J11" i="2"/>
  <c r="H11" i="2"/>
</calcChain>
</file>

<file path=xl/sharedStrings.xml><?xml version="1.0" encoding="utf-8"?>
<sst xmlns="http://schemas.openxmlformats.org/spreadsheetml/2006/main" count="197" uniqueCount="91">
  <si>
    <t>Retail wise Sales Status</t>
  </si>
  <si>
    <t>Till</t>
  </si>
  <si>
    <t>Quantity (5K+)</t>
  </si>
  <si>
    <t>Quantity (6K+)</t>
  </si>
  <si>
    <t>Value (SmartPhone)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</si>
  <si>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</si>
  <si>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</si>
  <si>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</si>
  <si>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</si>
  <si>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</si>
  <si>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</si>
  <si>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</si>
  <si>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SBC Qty.</t>
  </si>
  <si>
    <t>Target</t>
  </si>
  <si>
    <t>Achievement</t>
  </si>
  <si>
    <t>Achievement %</t>
  </si>
  <si>
    <t>Month End Forecast</t>
  </si>
  <si>
    <t>% of Forecast</t>
  </si>
  <si>
    <t>Average Daily Sales (ADS)</t>
  </si>
  <si>
    <t>Required Average Daily Sales (RADS)</t>
  </si>
  <si>
    <t>RET-08421</t>
  </si>
  <si>
    <t>RET-21230</t>
  </si>
  <si>
    <t>RET-08495</t>
  </si>
  <si>
    <t>RET-08496</t>
  </si>
  <si>
    <t>RET-08533</t>
  </si>
  <si>
    <t>RET-20172</t>
  </si>
  <si>
    <t>RET-11519</t>
  </si>
  <si>
    <t>RET-07685</t>
  </si>
  <si>
    <t>RET-14710</t>
  </si>
  <si>
    <t>RET-07686</t>
  </si>
  <si>
    <t>RET-08303</t>
  </si>
  <si>
    <t>RET-29330</t>
  </si>
  <si>
    <t>RET-07856</t>
  </si>
  <si>
    <t>RET-18552</t>
  </si>
  <si>
    <t>RET-07843</t>
  </si>
  <si>
    <t>RET-09962</t>
  </si>
  <si>
    <t>RET-26128</t>
  </si>
  <si>
    <t>RET-08755</t>
  </si>
  <si>
    <t>RET-11716</t>
  </si>
  <si>
    <t>RET-33547</t>
  </si>
  <si>
    <t>SBC Retail</t>
  </si>
  <si>
    <t>Value (Smartphone)</t>
  </si>
  <si>
    <t>Retail Qty.</t>
  </si>
  <si>
    <t>Tar</t>
  </si>
  <si>
    <t>Ach</t>
  </si>
  <si>
    <t>Ach%</t>
  </si>
  <si>
    <t>Forecast %</t>
  </si>
  <si>
    <t>Forecast Qty.</t>
  </si>
  <si>
    <t>Forecast Value</t>
  </si>
  <si>
    <t>Rajshahi</t>
  </si>
  <si>
    <t>Kushtia</t>
  </si>
  <si>
    <t>Tangail</t>
  </si>
  <si>
    <t>Pabna</t>
  </si>
  <si>
    <t>Bogura</t>
  </si>
  <si>
    <t>Naogaon</t>
  </si>
  <si>
    <t>Total</t>
  </si>
  <si>
    <t>Z28</t>
  </si>
  <si>
    <t>Z25</t>
  </si>
  <si>
    <t>Z50</t>
  </si>
  <si>
    <t>i99</t>
  </si>
  <si>
    <t>Mobile plaza</t>
  </si>
  <si>
    <t>SIS</t>
  </si>
  <si>
    <t>M. R. Traders</t>
  </si>
  <si>
    <t>Prejon Enterprice</t>
  </si>
  <si>
    <t>Bhai Bhai Mobile</t>
  </si>
  <si>
    <t>Mohima Telecom</t>
  </si>
  <si>
    <t>New mobile mela &amp; computer</t>
  </si>
  <si>
    <t>Ornet Electronics</t>
  </si>
  <si>
    <t>Bangladesh Telecom Plus</t>
  </si>
  <si>
    <t>Gorai mobile collection &amp; Servicing Center</t>
  </si>
  <si>
    <t>S.M Tel</t>
  </si>
  <si>
    <t>One Telecom</t>
  </si>
  <si>
    <t>Tulip Distribution</t>
  </si>
  <si>
    <t>Mobile Point</t>
  </si>
  <si>
    <t>Satata Enterprise</t>
  </si>
  <si>
    <t>Grameen Mobile Phone</t>
  </si>
  <si>
    <t>Mobile Corner</t>
  </si>
  <si>
    <t>EO</t>
  </si>
  <si>
    <t>M/S Chowdhury Enterprise</t>
  </si>
  <si>
    <t>Natore Telecom</t>
  </si>
  <si>
    <t>Mugdho Corporation</t>
  </si>
  <si>
    <t>Desh Telecom</t>
  </si>
  <si>
    <t>Rose Mobile Point</t>
  </si>
  <si>
    <t>Jilani Mobile Center</t>
  </si>
  <si>
    <t>Sarker Mobile</t>
  </si>
  <si>
    <t>New Sarker Electronics</t>
  </si>
  <si>
    <t>Sarker Smart Gallery</t>
  </si>
  <si>
    <t>Shapla Telecom</t>
  </si>
  <si>
    <t>Hello Rajshahi</t>
  </si>
  <si>
    <t>Taim Electronics</t>
  </si>
  <si>
    <t>S P Smart Mobile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</si>
</sst>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[&gt;=10000000]##.0\,##\,##\,##0;[&gt;=100000]\ ##.0\,##\,##0;##,##0.0"/>
    <numFmt numFmtId="166" formatCode="[&gt;=10000000]##\,##\,##\,##0;[&gt;=100000]\ ##\,##\,##0;##,##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1" fontId="4" fillId="7" borderId="19" xfId="0" applyNumberFormat="1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9" fontId="4" fillId="7" borderId="18" xfId="2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 vertical="center"/>
    </xf>
    <xf numFmtId="165" fontId="4" fillId="7" borderId="18" xfId="0" applyNumberFormat="1" applyFont="1" applyFill="1" applyBorder="1" applyAlignment="1">
      <alignment horizontal="center" vertical="center"/>
    </xf>
    <xf numFmtId="165" fontId="4" fillId="7" borderId="21" xfId="0" applyNumberFormat="1" applyFont="1" applyFill="1" applyBorder="1" applyAlignment="1">
      <alignment horizontal="center" vertical="center"/>
    </xf>
    <xf numFmtId="166" fontId="4" fillId="7" borderId="19" xfId="0" applyNumberFormat="1" applyFont="1" applyFill="1" applyBorder="1" applyAlignment="1">
      <alignment horizontal="center" vertical="center"/>
    </xf>
    <xf numFmtId="166" fontId="4" fillId="7" borderId="20" xfId="0" applyNumberFormat="1" applyFont="1" applyFill="1" applyBorder="1" applyAlignment="1">
      <alignment horizontal="center" vertical="center"/>
    </xf>
    <xf numFmtId="166" fontId="4" fillId="7" borderId="18" xfId="0" applyNumberFormat="1" applyFont="1" applyFill="1" applyBorder="1" applyAlignment="1">
      <alignment horizontal="center" vertical="center"/>
    </xf>
    <xf numFmtId="166" fontId="4" fillId="7" borderId="2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166" fontId="2" fillId="3" borderId="26" xfId="0" applyNumberFormat="1" applyFont="1" applyFill="1" applyBorder="1" applyAlignment="1">
      <alignment horizontal="center" vertical="center"/>
    </xf>
    <xf numFmtId="166" fontId="2" fillId="3" borderId="27" xfId="0" applyNumberFormat="1" applyFont="1" applyFill="1" applyBorder="1" applyAlignment="1">
      <alignment horizontal="center" vertical="center"/>
    </xf>
    <xf numFmtId="9" fontId="2" fillId="3" borderId="27" xfId="2" applyFont="1" applyFill="1" applyBorder="1" applyAlignment="1">
      <alignment horizontal="center" vertical="center"/>
    </xf>
    <xf numFmtId="166" fontId="2" fillId="3" borderId="28" xfId="2" applyNumberFormat="1" applyFont="1" applyFill="1" applyBorder="1" applyAlignment="1">
      <alignment horizontal="center" vertical="center"/>
    </xf>
    <xf numFmtId="166" fontId="2" fillId="8" borderId="26" xfId="0" applyNumberFormat="1" applyFont="1" applyFill="1" applyBorder="1" applyAlignment="1">
      <alignment horizontal="center" vertical="center"/>
    </xf>
    <xf numFmtId="166" fontId="2" fillId="8" borderId="27" xfId="0" applyNumberFormat="1" applyFont="1" applyFill="1" applyBorder="1" applyAlignment="1">
      <alignment horizontal="center" vertical="center"/>
    </xf>
    <xf numFmtId="9" fontId="2" fillId="8" borderId="27" xfId="2" applyFont="1" applyFill="1" applyBorder="1" applyAlignment="1">
      <alignment horizontal="center" vertical="center"/>
    </xf>
    <xf numFmtId="166" fontId="2" fillId="8" borderId="27" xfId="2" applyNumberFormat="1" applyFont="1" applyFill="1" applyBorder="1" applyAlignment="1">
      <alignment horizontal="center" vertical="center"/>
    </xf>
    <xf numFmtId="166" fontId="2" fillId="8" borderId="28" xfId="2" applyNumberFormat="1" applyFont="1" applyFill="1" applyBorder="1" applyAlignment="1">
      <alignment horizontal="center" vertical="center"/>
    </xf>
    <xf numFmtId="166" fontId="2" fillId="5" borderId="26" xfId="0" applyNumberFormat="1" applyFont="1" applyFill="1" applyBorder="1" applyAlignment="1">
      <alignment horizontal="center" vertical="center"/>
    </xf>
    <xf numFmtId="166" fontId="2" fillId="5" borderId="27" xfId="0" applyNumberFormat="1" applyFont="1" applyFill="1" applyBorder="1" applyAlignment="1">
      <alignment horizontal="center" vertical="center"/>
    </xf>
    <xf numFmtId="9" fontId="2" fillId="5" borderId="27" xfId="2" applyFont="1" applyFill="1" applyBorder="1" applyAlignment="1">
      <alignment horizontal="center" vertical="center"/>
    </xf>
    <xf numFmtId="166" fontId="2" fillId="5" borderId="27" xfId="2" applyNumberFormat="1" applyFont="1" applyFill="1" applyBorder="1" applyAlignment="1">
      <alignment horizontal="center" vertical="center"/>
    </xf>
    <xf numFmtId="166" fontId="2" fillId="5" borderId="28" xfId="2" applyNumberFormat="1" applyFont="1" applyFill="1" applyBorder="1" applyAlignment="1">
      <alignment horizontal="center" vertical="center"/>
    </xf>
    <xf numFmtId="166" fontId="2" fillId="2" borderId="26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9" borderId="29" xfId="0" applyFont="1" applyFill="1" applyBorder="1"/>
    <xf numFmtId="0" fontId="3" fillId="9" borderId="30" xfId="0" applyFont="1" applyFill="1" applyBorder="1"/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/>
    </xf>
    <xf numFmtId="167" fontId="5" fillId="3" borderId="36" xfId="1" applyNumberFormat="1" applyFont="1" applyFill="1" applyBorder="1" applyAlignment="1">
      <alignment horizontal="center" vertical="center" wrapText="1"/>
    </xf>
    <xf numFmtId="167" fontId="5" fillId="3" borderId="37" xfId="1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/>
    </xf>
    <xf numFmtId="167" fontId="3" fillId="0" borderId="36" xfId="1" applyNumberFormat="1" applyFont="1" applyBorder="1" applyAlignment="1">
      <alignment horizontal="center" vertical="center"/>
    </xf>
    <xf numFmtId="9" fontId="3" fillId="0" borderId="36" xfId="2" applyFont="1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textRotation="90"/>
    </xf>
    <xf numFmtId="0" fontId="2" fillId="0" borderId="40" xfId="0" applyFont="1" applyBorder="1" applyAlignment="1">
      <alignment vertical="center" textRotation="90"/>
    </xf>
    <xf numFmtId="0" fontId="2" fillId="10" borderId="41" xfId="0" applyFont="1" applyFill="1" applyBorder="1" applyAlignment="1">
      <alignment horizontal="center" vertical="center"/>
    </xf>
    <xf numFmtId="167" fontId="2" fillId="10" borderId="41" xfId="1" applyNumberFormat="1" applyFont="1" applyFill="1" applyBorder="1" applyAlignment="1">
      <alignment horizontal="center" vertical="center"/>
    </xf>
    <xf numFmtId="9" fontId="2" fillId="10" borderId="41" xfId="2" applyFont="1" applyFill="1" applyBorder="1" applyAlignment="1">
      <alignment horizontal="center" vertical="center"/>
    </xf>
    <xf numFmtId="167" fontId="2" fillId="10" borderId="4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Retail%20Sales%20Report%20till%2026-12-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Feb'17\New%20Sales%20Report\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Apr'17\Target\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Interface"/>
      <sheetName val="Sales summary"/>
      <sheetName val="Focus Type Wise"/>
      <sheetName val="Slab wise Summary(SBC)"/>
      <sheetName val="Region wise slab (SBC)"/>
      <sheetName val="Zone wise Summary"/>
      <sheetName val="Region Wise Achievement"/>
      <sheetName val="Retail wise Sales Status"/>
      <sheetName val="Outlet &amp; Target"/>
      <sheetName val="Double SBC"/>
      <sheetName val="Day Wise Sales(SBC)"/>
      <sheetName val="HFM"/>
      <sheetName val="Raw Data SBC"/>
      <sheetName val="Dhaka North"/>
      <sheetName val="Dhaka North Zone wise Summary"/>
      <sheetName val="Dhaka South"/>
      <sheetName val="Dhaka South Zone wise Summary"/>
      <sheetName val="Chittagong"/>
      <sheetName val="Chittagong Zone wise Summary"/>
      <sheetName val="Khulna"/>
      <sheetName val="Khulna Zone wise Summary"/>
      <sheetName val="Rajshahi"/>
      <sheetName val="Rajshahi Zone wise Summary"/>
      <sheetName val="Rangpur"/>
      <sheetName val="Rangpur Zone wise Summary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7681-1C7C-4CF9-A3A1-5C61A15B11FE}">
  <sheetPr codeName="Sheet17"/>
  <dimension ref="A2:AK27"/>
  <sheetViews>
    <sheetView showGridLines="0" tabSelected="1" zoomScale="85" zoomScaleNormal="85" workbookViewId="0">
      <pane xSplit="4" ySplit="4" topLeftCell="E5" activePane="bottomRight" state="frozen"/>
      <selection activeCell="I4" sqref="I4"/>
      <selection pane="topRight" activeCell="I4" sqref="I4"/>
      <selection pane="bottomLeft" activeCell="I4" sqref="I4"/>
      <selection pane="bottomRight" activeCell="I4" sqref="I4"/>
    </sheetView>
  </sheetViews>
  <sheetFormatPr defaultColWidth="9.140625" defaultRowHeight="12.75" x14ac:dyDescent="0.25"/>
  <cols>
    <col min="1" max="1" width="11.140625" style="2" bestFit="1" customWidth="1"/>
    <col min="2" max="2" width="29" style="2" customWidth="1"/>
    <col min="3" max="3" width="14.28515625" style="2" customWidth="1"/>
    <col min="4" max="4" width="24.5703125" style="2" customWidth="1"/>
    <col min="5" max="5" width="12.7109375" style="2" customWidth="1"/>
    <col min="6" max="6" width="18.5703125" style="2" bestFit="1" customWidth="1"/>
    <col min="7" max="7" width="5.85546875" style="2" customWidth="1"/>
    <col min="8" max="8" width="13.7109375" style="2" bestFit="1" customWidth="1"/>
    <col min="9" max="9" width="13.7109375" style="2" customWidth="1"/>
    <col min="10" max="10" width="12.7109375" style="2" customWidth="1"/>
    <col min="11" max="13" width="13.7109375" style="2" customWidth="1"/>
    <col min="14" max="14" width="17.7109375" style="2" customWidth="1"/>
    <col min="15" max="15" width="13.7109375" style="2" bestFit="1" customWidth="1"/>
    <col min="16" max="16" width="13.7109375" style="2" customWidth="1"/>
    <col min="17" max="17" width="12.7109375" style="2" customWidth="1"/>
    <col min="18" max="20" width="13.7109375" style="2" customWidth="1"/>
    <col min="21" max="21" width="17.7109375" style="2" customWidth="1"/>
    <col min="22" max="23" width="17.85546875" style="2" customWidth="1"/>
    <col min="24" max="24" width="13.28515625" style="2" bestFit="1" customWidth="1"/>
    <col min="25" max="25" width="20.28515625" style="2" bestFit="1" customWidth="1"/>
    <col min="26" max="26" width="14" style="2" customWidth="1"/>
    <col min="27" max="27" width="16.42578125" style="2" customWidth="1"/>
    <col min="28" max="28" width="17.7109375" style="2" customWidth="1"/>
    <col min="29" max="36" width="12.5703125" style="2" customWidth="1"/>
    <col min="37" max="37" width="40" style="2" bestFit="1" customWidth="1"/>
    <col min="38" max="16384" width="9.140625" style="2"/>
  </cols>
  <sheetData>
    <row r="2" spans="1:37" ht="13.5" thickBot="1" x14ac:dyDescent="0.3">
      <c r="A2" s="1" t="s">
        <v>0</v>
      </c>
      <c r="D2" s="3" t="s">
        <v>1</v>
      </c>
      <c r="E2" s="4">
        <v>44191</v>
      </c>
    </row>
    <row r="3" spans="1:37" ht="15" customHeight="1" thickTop="1" thickBot="1" x14ac:dyDescent="0.25">
      <c r="A3" s="5"/>
      <c r="B3" s="6"/>
      <c r="C3" s="6"/>
      <c r="D3" s="6"/>
      <c r="E3" s="6"/>
      <c r="F3" s="6"/>
      <c r="G3" s="7"/>
      <c r="H3" s="8" t="s">
        <v>2</v>
      </c>
      <c r="I3" s="9"/>
      <c r="J3" s="9"/>
      <c r="K3" s="9"/>
      <c r="L3" s="9"/>
      <c r="M3" s="9"/>
      <c r="N3" s="10"/>
      <c r="O3" s="11" t="s">
        <v>3</v>
      </c>
      <c r="P3" s="12"/>
      <c r="Q3" s="12"/>
      <c r="R3" s="12"/>
      <c r="S3" s="12"/>
      <c r="T3" s="12"/>
      <c r="U3" s="13"/>
      <c r="V3" s="14" t="s">
        <v>4</v>
      </c>
      <c r="W3" s="15"/>
      <c r="X3" s="15"/>
      <c r="Y3" s="15"/>
      <c r="Z3" s="15"/>
      <c r="AA3" s="15"/>
      <c r="AB3" s="16"/>
      <c r="AC3" s="17" t="s">
        <v>56</v>
      </c>
      <c r="AD3" s="18"/>
      <c r="AE3" s="17" t="s">
        <v>57</v>
      </c>
      <c r="AF3" s="18"/>
      <c r="AG3" s="17" t="s">
        <v>58</v>
      </c>
      <c r="AH3" s="18"/>
      <c r="AI3" s="17" t="s">
        <v>59</v>
      </c>
      <c r="AJ3" s="18"/>
      <c r="AK3" s="19" t="s">
        <v>5</v>
      </c>
    </row>
    <row r="4" spans="1:37" ht="38.25" customHeight="1" thickTop="1" thickBot="1" x14ac:dyDescent="0.25">
      <c r="A4" s="20" t="s">
        <v>6</v>
      </c>
      <c r="B4" s="21" t="s">
        <v>7</v>
      </c>
      <c r="C4" s="21" t="s">
        <v>8</v>
      </c>
      <c r="D4" s="21" t="s">
        <v>9</v>
      </c>
      <c r="E4" s="21" t="s">
        <v>10</v>
      </c>
      <c r="F4" s="21" t="s">
        <v>11</v>
      </c>
      <c r="G4" s="22" t="s">
        <v>12</v>
      </c>
      <c r="H4" s="23" t="s">
        <v>13</v>
      </c>
      <c r="I4" s="24" t="s">
        <v>14</v>
      </c>
      <c r="J4" s="24" t="s">
        <v>15</v>
      </c>
      <c r="K4" s="24" t="s">
        <v>16</v>
      </c>
      <c r="L4" s="24" t="s">
        <v>17</v>
      </c>
      <c r="M4" s="24" t="s">
        <v>18</v>
      </c>
      <c r="N4" s="25" t="s">
        <v>19</v>
      </c>
      <c r="O4" s="26" t="s">
        <v>13</v>
      </c>
      <c r="P4" s="27" t="s">
        <v>14</v>
      </c>
      <c r="Q4" s="27" t="s">
        <v>15</v>
      </c>
      <c r="R4" s="27" t="s">
        <v>16</v>
      </c>
      <c r="S4" s="27" t="s">
        <v>17</v>
      </c>
      <c r="T4" s="27" t="s">
        <v>18</v>
      </c>
      <c r="U4" s="28" t="s">
        <v>19</v>
      </c>
      <c r="V4" s="29" t="s">
        <v>13</v>
      </c>
      <c r="W4" s="30" t="s">
        <v>14</v>
      </c>
      <c r="X4" s="30" t="s">
        <v>15</v>
      </c>
      <c r="Y4" s="31" t="s">
        <v>16</v>
      </c>
      <c r="Z4" s="30" t="s">
        <v>17</v>
      </c>
      <c r="AA4" s="30" t="s">
        <v>18</v>
      </c>
      <c r="AB4" s="32" t="s">
        <v>19</v>
      </c>
      <c r="AC4" s="23" t="s">
        <v>13</v>
      </c>
      <c r="AD4" s="24" t="s">
        <v>14</v>
      </c>
      <c r="AE4" s="23" t="s">
        <v>13</v>
      </c>
      <c r="AF4" s="24" t="s">
        <v>14</v>
      </c>
      <c r="AG4" s="23" t="s">
        <v>13</v>
      </c>
      <c r="AH4" s="24" t="s">
        <v>14</v>
      </c>
      <c r="AI4" s="23" t="s">
        <v>13</v>
      </c>
      <c r="AJ4" s="24" t="s">
        <v>14</v>
      </c>
      <c r="AK4" s="33"/>
    </row>
    <row r="5" spans="1:37" ht="13.5" thickTop="1" x14ac:dyDescent="0.25">
      <c r="A5" s="34" t="s">
        <v>20</v>
      </c>
      <c r="B5" s="35" t="s">
        <v>60</v>
      </c>
      <c r="C5" s="36" t="s">
        <v>61</v>
      </c>
      <c r="D5" s="36" t="s">
        <v>62</v>
      </c>
      <c r="E5" s="36" t="s">
        <v>49</v>
      </c>
      <c r="F5" s="36" t="s">
        <v>50</v>
      </c>
      <c r="G5" s="36">
        <v>1</v>
      </c>
      <c r="H5" s="37">
        <v>96</v>
      </c>
      <c r="I5" s="38">
        <v>85</v>
      </c>
      <c r="J5" s="39">
        <f t="shared" ref="J5:J22" si="0">IFERROR(I5/H5,0)</f>
        <v>0.88541666666666663</v>
      </c>
      <c r="K5" s="40">
        <v>101.34615384615384</v>
      </c>
      <c r="L5" s="39">
        <f t="shared" ref="L5:L22" si="1">IFERROR(K5/H5,0)</f>
        <v>1.0556891025641024</v>
      </c>
      <c r="M5" s="41">
        <v>3.2692307692307692</v>
      </c>
      <c r="N5" s="42">
        <v>2.2000000000000002</v>
      </c>
      <c r="O5" s="37">
        <v>85</v>
      </c>
      <c r="P5" s="38">
        <v>67</v>
      </c>
      <c r="Q5" s="39">
        <f t="shared" ref="Q5:Q22" si="2">IFERROR(P5/O5,0)</f>
        <v>0.78823529411764703</v>
      </c>
      <c r="R5" s="40">
        <v>79.884615384615387</v>
      </c>
      <c r="S5" s="39">
        <f t="shared" ref="S5:S22" si="3">IFERROR(R5/O5,0)</f>
        <v>0.93981900452488687</v>
      </c>
      <c r="T5" s="41">
        <v>2.5769230769230771</v>
      </c>
      <c r="U5" s="42">
        <v>3.6</v>
      </c>
      <c r="V5" s="43">
        <v>762821</v>
      </c>
      <c r="W5" s="38">
        <v>688034</v>
      </c>
      <c r="X5" s="39">
        <f t="shared" ref="X5:X22" si="4">W5/V5</f>
        <v>0.90195996177346982</v>
      </c>
      <c r="Y5" s="44">
        <v>820348.23076923075</v>
      </c>
      <c r="Z5" s="39">
        <f t="shared" ref="Z5:Z22" si="5">Y5/V5</f>
        <v>1.0754138005760601</v>
      </c>
      <c r="AA5" s="45">
        <v>26462.846153846152</v>
      </c>
      <c r="AB5" s="46">
        <v>14957.4</v>
      </c>
      <c r="AC5" s="47">
        <v>7</v>
      </c>
      <c r="AD5" s="48">
        <v>8</v>
      </c>
      <c r="AE5" s="47">
        <v>3</v>
      </c>
      <c r="AF5" s="48">
        <v>0</v>
      </c>
      <c r="AG5" s="47">
        <v>4</v>
      </c>
      <c r="AH5" s="48">
        <v>3</v>
      </c>
      <c r="AI5" s="47">
        <v>22</v>
      </c>
      <c r="AJ5" s="48">
        <v>10</v>
      </c>
      <c r="AK5" s="48">
        <v>0</v>
      </c>
    </row>
    <row r="6" spans="1:37" x14ac:dyDescent="0.25">
      <c r="A6" s="34" t="s">
        <v>21</v>
      </c>
      <c r="B6" s="35" t="s">
        <v>63</v>
      </c>
      <c r="C6" s="36" t="s">
        <v>61</v>
      </c>
      <c r="D6" s="36" t="s">
        <v>62</v>
      </c>
      <c r="E6" s="36" t="s">
        <v>49</v>
      </c>
      <c r="F6" s="36" t="s">
        <v>50</v>
      </c>
      <c r="G6" s="36">
        <v>1</v>
      </c>
      <c r="H6" s="37">
        <v>68</v>
      </c>
      <c r="I6" s="38">
        <v>32</v>
      </c>
      <c r="J6" s="39">
        <f t="shared" si="0"/>
        <v>0.47058823529411764</v>
      </c>
      <c r="K6" s="40">
        <v>38.153846153846153</v>
      </c>
      <c r="L6" s="39">
        <f t="shared" si="1"/>
        <v>0.56108597285067874</v>
      </c>
      <c r="M6" s="41">
        <v>1.2307692307692308</v>
      </c>
      <c r="N6" s="42">
        <v>7.2</v>
      </c>
      <c r="O6" s="37">
        <v>56</v>
      </c>
      <c r="P6" s="38">
        <v>25</v>
      </c>
      <c r="Q6" s="39">
        <f t="shared" si="2"/>
        <v>0.44642857142857145</v>
      </c>
      <c r="R6" s="40">
        <v>29.80769230769231</v>
      </c>
      <c r="S6" s="39">
        <f t="shared" si="3"/>
        <v>0.53228021978021978</v>
      </c>
      <c r="T6" s="41">
        <v>0.96153846153846156</v>
      </c>
      <c r="U6" s="42">
        <v>6.2</v>
      </c>
      <c r="V6" s="43">
        <v>533716</v>
      </c>
      <c r="W6" s="38">
        <v>245600</v>
      </c>
      <c r="X6" s="39">
        <f t="shared" si="4"/>
        <v>0.46016982814830359</v>
      </c>
      <c r="Y6" s="44">
        <v>292830.76923076919</v>
      </c>
      <c r="Z6" s="39">
        <f t="shared" si="5"/>
        <v>0.5486640258691311</v>
      </c>
      <c r="AA6" s="45">
        <v>9446.1538461538457</v>
      </c>
      <c r="AB6" s="46">
        <v>57623.199999999997</v>
      </c>
      <c r="AC6" s="47">
        <v>6</v>
      </c>
      <c r="AD6" s="48">
        <v>5</v>
      </c>
      <c r="AE6" s="47">
        <v>6</v>
      </c>
      <c r="AF6" s="48">
        <v>1</v>
      </c>
      <c r="AG6" s="47">
        <v>4</v>
      </c>
      <c r="AH6" s="48">
        <v>0</v>
      </c>
      <c r="AI6" s="47">
        <v>15</v>
      </c>
      <c r="AJ6" s="48">
        <v>9</v>
      </c>
      <c r="AK6" s="48">
        <v>0</v>
      </c>
    </row>
    <row r="7" spans="1:37" x14ac:dyDescent="0.25">
      <c r="A7" s="34" t="s">
        <v>22</v>
      </c>
      <c r="B7" s="35" t="s">
        <v>64</v>
      </c>
      <c r="C7" s="36" t="s">
        <v>61</v>
      </c>
      <c r="D7" s="36" t="s">
        <v>65</v>
      </c>
      <c r="E7" s="36" t="s">
        <v>49</v>
      </c>
      <c r="F7" s="36" t="s">
        <v>50</v>
      </c>
      <c r="G7" s="36">
        <v>1</v>
      </c>
      <c r="H7" s="37">
        <v>81</v>
      </c>
      <c r="I7" s="38">
        <v>36</v>
      </c>
      <c r="J7" s="39">
        <f t="shared" si="0"/>
        <v>0.44444444444444442</v>
      </c>
      <c r="K7" s="40">
        <v>42.92307692307692</v>
      </c>
      <c r="L7" s="39">
        <f t="shared" si="1"/>
        <v>0.52991452991452992</v>
      </c>
      <c r="M7" s="41">
        <v>1.3846153846153846</v>
      </c>
      <c r="N7" s="42">
        <v>9</v>
      </c>
      <c r="O7" s="37">
        <v>66</v>
      </c>
      <c r="P7" s="38">
        <v>30</v>
      </c>
      <c r="Q7" s="39">
        <f t="shared" si="2"/>
        <v>0.45454545454545453</v>
      </c>
      <c r="R7" s="40">
        <v>35.769230769230766</v>
      </c>
      <c r="S7" s="39">
        <f t="shared" si="3"/>
        <v>0.54195804195804187</v>
      </c>
      <c r="T7" s="41">
        <v>1.1538461538461537</v>
      </c>
      <c r="U7" s="42">
        <v>7.2</v>
      </c>
      <c r="V7" s="43">
        <v>621370</v>
      </c>
      <c r="W7" s="38">
        <v>334314</v>
      </c>
      <c r="X7" s="39">
        <f t="shared" si="4"/>
        <v>0.5380272623396688</v>
      </c>
      <c r="Y7" s="44">
        <v>398605.15384615387</v>
      </c>
      <c r="Z7" s="39">
        <f t="shared" si="5"/>
        <v>0.64149404355883588</v>
      </c>
      <c r="AA7" s="45">
        <v>12858.23076923077</v>
      </c>
      <c r="AB7" s="46">
        <v>57411.199999999997</v>
      </c>
      <c r="AC7" s="47">
        <v>12</v>
      </c>
      <c r="AD7" s="48">
        <v>16</v>
      </c>
      <c r="AE7" s="47">
        <v>7</v>
      </c>
      <c r="AF7" s="48">
        <v>1</v>
      </c>
      <c r="AG7" s="47">
        <v>3</v>
      </c>
      <c r="AH7" s="48">
        <v>1</v>
      </c>
      <c r="AI7" s="47">
        <v>17</v>
      </c>
      <c r="AJ7" s="48">
        <v>0</v>
      </c>
      <c r="AK7" s="48">
        <v>0</v>
      </c>
    </row>
    <row r="8" spans="1:37" x14ac:dyDescent="0.25">
      <c r="A8" s="34" t="s">
        <v>23</v>
      </c>
      <c r="B8" s="35" t="s">
        <v>66</v>
      </c>
      <c r="C8" s="36" t="s">
        <v>61</v>
      </c>
      <c r="D8" s="36" t="s">
        <v>65</v>
      </c>
      <c r="E8" s="36" t="s">
        <v>49</v>
      </c>
      <c r="F8" s="36" t="s">
        <v>50</v>
      </c>
      <c r="G8" s="36">
        <v>1</v>
      </c>
      <c r="H8" s="37">
        <v>76</v>
      </c>
      <c r="I8" s="38">
        <v>55</v>
      </c>
      <c r="J8" s="39">
        <f t="shared" si="0"/>
        <v>0.72368421052631582</v>
      </c>
      <c r="K8" s="40">
        <v>65.57692307692308</v>
      </c>
      <c r="L8" s="39">
        <f t="shared" si="1"/>
        <v>0.86285425101214575</v>
      </c>
      <c r="M8" s="41">
        <v>2.1153846153846154</v>
      </c>
      <c r="N8" s="42">
        <v>4.2</v>
      </c>
      <c r="O8" s="37">
        <v>67</v>
      </c>
      <c r="P8" s="38">
        <v>48</v>
      </c>
      <c r="Q8" s="39">
        <f t="shared" si="2"/>
        <v>0.71641791044776115</v>
      </c>
      <c r="R8" s="40">
        <v>57.230769230769234</v>
      </c>
      <c r="S8" s="39">
        <f t="shared" si="3"/>
        <v>0.85419058553386917</v>
      </c>
      <c r="T8" s="41">
        <v>1.8461538461538463</v>
      </c>
      <c r="U8" s="42">
        <v>3.8</v>
      </c>
      <c r="V8" s="43">
        <v>599107</v>
      </c>
      <c r="W8" s="38">
        <v>486525</v>
      </c>
      <c r="X8" s="39">
        <f t="shared" si="4"/>
        <v>0.8120836511674876</v>
      </c>
      <c r="Y8" s="44">
        <v>580087.5</v>
      </c>
      <c r="Z8" s="39">
        <f t="shared" si="5"/>
        <v>0.96825358408431217</v>
      </c>
      <c r="AA8" s="45">
        <v>18712.5</v>
      </c>
      <c r="AB8" s="46">
        <v>22516.400000000001</v>
      </c>
      <c r="AC8" s="47">
        <v>13</v>
      </c>
      <c r="AD8" s="48">
        <v>20</v>
      </c>
      <c r="AE8" s="47">
        <v>5</v>
      </c>
      <c r="AF8" s="48">
        <v>1</v>
      </c>
      <c r="AG8" s="47">
        <v>3</v>
      </c>
      <c r="AH8" s="48">
        <v>1</v>
      </c>
      <c r="AI8" s="47">
        <v>19</v>
      </c>
      <c r="AJ8" s="48">
        <v>1</v>
      </c>
      <c r="AK8" s="48">
        <v>0</v>
      </c>
    </row>
    <row r="9" spans="1:37" x14ac:dyDescent="0.25">
      <c r="A9" s="34" t="s">
        <v>24</v>
      </c>
      <c r="B9" s="35" t="s">
        <v>67</v>
      </c>
      <c r="C9" s="36" t="s">
        <v>61</v>
      </c>
      <c r="D9" s="36" t="s">
        <v>65</v>
      </c>
      <c r="E9" s="36" t="s">
        <v>49</v>
      </c>
      <c r="F9" s="36" t="s">
        <v>50</v>
      </c>
      <c r="G9" s="36">
        <v>1</v>
      </c>
      <c r="H9" s="37">
        <v>67</v>
      </c>
      <c r="I9" s="38">
        <v>38</v>
      </c>
      <c r="J9" s="39">
        <f t="shared" si="0"/>
        <v>0.56716417910447758</v>
      </c>
      <c r="K9" s="40">
        <v>45.307692307692307</v>
      </c>
      <c r="L9" s="39">
        <f t="shared" si="1"/>
        <v>0.67623421354764635</v>
      </c>
      <c r="M9" s="41">
        <v>1.4615384615384615</v>
      </c>
      <c r="N9" s="42">
        <v>5.8</v>
      </c>
      <c r="O9" s="37">
        <v>56</v>
      </c>
      <c r="P9" s="38">
        <v>32</v>
      </c>
      <c r="Q9" s="39">
        <f t="shared" si="2"/>
        <v>0.5714285714285714</v>
      </c>
      <c r="R9" s="40">
        <v>38.153846153846153</v>
      </c>
      <c r="S9" s="39">
        <f t="shared" si="3"/>
        <v>0.68131868131868134</v>
      </c>
      <c r="T9" s="41">
        <v>1.2307692307692308</v>
      </c>
      <c r="U9" s="42">
        <v>4.8</v>
      </c>
      <c r="V9" s="43">
        <v>549272</v>
      </c>
      <c r="W9" s="38">
        <v>357860</v>
      </c>
      <c r="X9" s="39">
        <f t="shared" si="4"/>
        <v>0.65151691693732794</v>
      </c>
      <c r="Y9" s="44">
        <v>426679.23076923081</v>
      </c>
      <c r="Z9" s="39">
        <f t="shared" si="5"/>
        <v>0.77680863173296799</v>
      </c>
      <c r="AA9" s="45">
        <v>13763.846153846154</v>
      </c>
      <c r="AB9" s="46">
        <v>38282.400000000001</v>
      </c>
      <c r="AC9" s="47">
        <v>4</v>
      </c>
      <c r="AD9" s="48">
        <v>10</v>
      </c>
      <c r="AE9" s="47">
        <v>4</v>
      </c>
      <c r="AF9" s="48">
        <v>3</v>
      </c>
      <c r="AG9" s="47">
        <v>3</v>
      </c>
      <c r="AH9" s="48">
        <v>1</v>
      </c>
      <c r="AI9" s="47">
        <v>12</v>
      </c>
      <c r="AJ9" s="48">
        <v>2</v>
      </c>
      <c r="AK9" s="48">
        <v>0</v>
      </c>
    </row>
    <row r="10" spans="1:37" x14ac:dyDescent="0.25">
      <c r="A10" s="34" t="s">
        <v>25</v>
      </c>
      <c r="B10" s="35" t="s">
        <v>68</v>
      </c>
      <c r="C10" s="36" t="s">
        <v>61</v>
      </c>
      <c r="D10" s="36" t="s">
        <v>65</v>
      </c>
      <c r="E10" s="36" t="s">
        <v>49</v>
      </c>
      <c r="F10" s="36" t="s">
        <v>50</v>
      </c>
      <c r="G10" s="36">
        <v>1</v>
      </c>
      <c r="H10" s="37">
        <v>60</v>
      </c>
      <c r="I10" s="38">
        <v>46</v>
      </c>
      <c r="J10" s="39">
        <f t="shared" si="0"/>
        <v>0.76666666666666672</v>
      </c>
      <c r="K10" s="40">
        <v>54.846153846153847</v>
      </c>
      <c r="L10" s="39">
        <f t="shared" si="1"/>
        <v>0.91410256410256407</v>
      </c>
      <c r="M10" s="41">
        <v>1.7692307692307692</v>
      </c>
      <c r="N10" s="42">
        <v>2.8</v>
      </c>
      <c r="O10" s="37">
        <v>54</v>
      </c>
      <c r="P10" s="38">
        <v>42</v>
      </c>
      <c r="Q10" s="39">
        <f t="shared" si="2"/>
        <v>0.77777777777777779</v>
      </c>
      <c r="R10" s="40">
        <v>50.07692307692308</v>
      </c>
      <c r="S10" s="39">
        <f t="shared" si="3"/>
        <v>0.92735042735042739</v>
      </c>
      <c r="T10" s="41">
        <v>1.6153846153846154</v>
      </c>
      <c r="U10" s="42">
        <v>2.4</v>
      </c>
      <c r="V10" s="43">
        <v>450000</v>
      </c>
      <c r="W10" s="38">
        <v>394377</v>
      </c>
      <c r="X10" s="39">
        <f t="shared" si="4"/>
        <v>0.87639333333333336</v>
      </c>
      <c r="Y10" s="44">
        <v>470218.73076923081</v>
      </c>
      <c r="Z10" s="39">
        <f t="shared" si="5"/>
        <v>1.0449305128205129</v>
      </c>
      <c r="AA10" s="45">
        <v>15168.346153846154</v>
      </c>
      <c r="AB10" s="46">
        <v>11124.6</v>
      </c>
      <c r="AC10" s="47">
        <v>7</v>
      </c>
      <c r="AD10" s="48">
        <v>9</v>
      </c>
      <c r="AE10" s="47">
        <v>5</v>
      </c>
      <c r="AF10" s="48">
        <v>0</v>
      </c>
      <c r="AG10" s="47">
        <v>3</v>
      </c>
      <c r="AH10" s="48">
        <v>2</v>
      </c>
      <c r="AI10" s="47">
        <v>8</v>
      </c>
      <c r="AJ10" s="48">
        <v>2</v>
      </c>
      <c r="AK10" s="48">
        <v>0</v>
      </c>
    </row>
    <row r="11" spans="1:37" x14ac:dyDescent="0.25">
      <c r="A11" s="34" t="s">
        <v>26</v>
      </c>
      <c r="B11" s="35" t="s">
        <v>69</v>
      </c>
      <c r="C11" s="36" t="s">
        <v>61</v>
      </c>
      <c r="D11" s="36" t="s">
        <v>70</v>
      </c>
      <c r="E11" s="36" t="s">
        <v>49</v>
      </c>
      <c r="F11" s="36" t="s">
        <v>51</v>
      </c>
      <c r="G11" s="36">
        <v>1</v>
      </c>
      <c r="H11" s="37">
        <v>68</v>
      </c>
      <c r="I11" s="38">
        <v>23</v>
      </c>
      <c r="J11" s="39">
        <f t="shared" si="0"/>
        <v>0.33823529411764708</v>
      </c>
      <c r="K11" s="40">
        <v>27.423076923076923</v>
      </c>
      <c r="L11" s="39">
        <f t="shared" si="1"/>
        <v>0.40328054298642535</v>
      </c>
      <c r="M11" s="41">
        <v>0.88461538461538458</v>
      </c>
      <c r="N11" s="42">
        <v>9</v>
      </c>
      <c r="O11" s="37">
        <v>53</v>
      </c>
      <c r="P11" s="38">
        <v>15</v>
      </c>
      <c r="Q11" s="39">
        <f t="shared" si="2"/>
        <v>0.28301886792452829</v>
      </c>
      <c r="R11" s="40">
        <v>17.884615384615383</v>
      </c>
      <c r="S11" s="39">
        <f t="shared" si="3"/>
        <v>0.33744557329462987</v>
      </c>
      <c r="T11" s="41">
        <v>0.57692307692307687</v>
      </c>
      <c r="U11" s="42">
        <v>7.6</v>
      </c>
      <c r="V11" s="43">
        <v>530000</v>
      </c>
      <c r="W11" s="38">
        <v>184876</v>
      </c>
      <c r="X11" s="39">
        <f t="shared" si="4"/>
        <v>0.34882264150943398</v>
      </c>
      <c r="Y11" s="44">
        <v>220429.07692307694</v>
      </c>
      <c r="Z11" s="39">
        <f t="shared" si="5"/>
        <v>0.41590391872278665</v>
      </c>
      <c r="AA11" s="45">
        <v>7110.6153846153848</v>
      </c>
      <c r="AB11" s="46">
        <v>69024.800000000003</v>
      </c>
      <c r="AC11" s="47">
        <v>4</v>
      </c>
      <c r="AD11" s="48">
        <v>4</v>
      </c>
      <c r="AE11" s="47">
        <v>7</v>
      </c>
      <c r="AF11" s="48">
        <v>0</v>
      </c>
      <c r="AG11" s="47">
        <v>3</v>
      </c>
      <c r="AH11" s="48">
        <v>0</v>
      </c>
      <c r="AI11" s="47">
        <v>11</v>
      </c>
      <c r="AJ11" s="48">
        <v>2</v>
      </c>
      <c r="AK11" s="48">
        <v>0</v>
      </c>
    </row>
    <row r="12" spans="1:37" x14ac:dyDescent="0.25">
      <c r="A12" s="34" t="s">
        <v>27</v>
      </c>
      <c r="B12" s="35" t="s">
        <v>71</v>
      </c>
      <c r="C12" s="36" t="s">
        <v>61</v>
      </c>
      <c r="D12" s="36" t="s">
        <v>72</v>
      </c>
      <c r="E12" s="36" t="s">
        <v>49</v>
      </c>
      <c r="F12" s="36" t="s">
        <v>52</v>
      </c>
      <c r="G12" s="36">
        <v>1</v>
      </c>
      <c r="H12" s="37">
        <v>115</v>
      </c>
      <c r="I12" s="38">
        <v>54</v>
      </c>
      <c r="J12" s="39">
        <f t="shared" si="0"/>
        <v>0.46956521739130436</v>
      </c>
      <c r="K12" s="40">
        <v>64.384615384615387</v>
      </c>
      <c r="L12" s="39">
        <f t="shared" si="1"/>
        <v>0.55986622073578596</v>
      </c>
      <c r="M12" s="41">
        <v>2.0769230769230771</v>
      </c>
      <c r="N12" s="42">
        <v>12.2</v>
      </c>
      <c r="O12" s="37">
        <v>99</v>
      </c>
      <c r="P12" s="38">
        <v>42</v>
      </c>
      <c r="Q12" s="39">
        <f t="shared" si="2"/>
        <v>0.42424242424242425</v>
      </c>
      <c r="R12" s="40">
        <v>50.07692307692308</v>
      </c>
      <c r="S12" s="39">
        <f t="shared" si="3"/>
        <v>0.50582750582750591</v>
      </c>
      <c r="T12" s="41">
        <v>1.6153846153846154</v>
      </c>
      <c r="U12" s="42">
        <v>11.4</v>
      </c>
      <c r="V12" s="43">
        <v>922656</v>
      </c>
      <c r="W12" s="38">
        <v>439104</v>
      </c>
      <c r="X12" s="39">
        <f t="shared" si="4"/>
        <v>0.47591301633544897</v>
      </c>
      <c r="Y12" s="44">
        <v>523547.07692307688</v>
      </c>
      <c r="Z12" s="39">
        <f t="shared" si="5"/>
        <v>0.56743475024611223</v>
      </c>
      <c r="AA12" s="45">
        <v>16888.615384615383</v>
      </c>
      <c r="AB12" s="46">
        <v>96710.399999999994</v>
      </c>
      <c r="AC12" s="47">
        <v>26</v>
      </c>
      <c r="AD12" s="48">
        <v>22</v>
      </c>
      <c r="AE12" s="47">
        <v>4</v>
      </c>
      <c r="AF12" s="48">
        <v>1</v>
      </c>
      <c r="AG12" s="47">
        <v>6</v>
      </c>
      <c r="AH12" s="48">
        <v>2</v>
      </c>
      <c r="AI12" s="47">
        <v>22</v>
      </c>
      <c r="AJ12" s="48">
        <v>0</v>
      </c>
      <c r="AK12" s="48">
        <v>0</v>
      </c>
    </row>
    <row r="13" spans="1:37" x14ac:dyDescent="0.25">
      <c r="A13" s="34" t="s">
        <v>28</v>
      </c>
      <c r="B13" s="35" t="s">
        <v>73</v>
      </c>
      <c r="C13" s="36" t="s">
        <v>61</v>
      </c>
      <c r="D13" s="36" t="s">
        <v>74</v>
      </c>
      <c r="E13" s="36" t="s">
        <v>49</v>
      </c>
      <c r="F13" s="36" t="s">
        <v>52</v>
      </c>
      <c r="G13" s="36">
        <v>1</v>
      </c>
      <c r="H13" s="37">
        <v>66</v>
      </c>
      <c r="I13" s="38">
        <v>34</v>
      </c>
      <c r="J13" s="39">
        <f t="shared" si="0"/>
        <v>0.51515151515151514</v>
      </c>
      <c r="K13" s="40">
        <v>40.53846153846154</v>
      </c>
      <c r="L13" s="39">
        <f t="shared" si="1"/>
        <v>0.61421911421911424</v>
      </c>
      <c r="M13" s="41">
        <v>1.3076923076923077</v>
      </c>
      <c r="N13" s="42">
        <v>6.4</v>
      </c>
      <c r="O13" s="37">
        <v>54</v>
      </c>
      <c r="P13" s="38">
        <v>23</v>
      </c>
      <c r="Q13" s="39">
        <f t="shared" si="2"/>
        <v>0.42592592592592593</v>
      </c>
      <c r="R13" s="40">
        <v>27.423076923076923</v>
      </c>
      <c r="S13" s="39">
        <f t="shared" si="3"/>
        <v>0.50783475783475784</v>
      </c>
      <c r="T13" s="41">
        <v>0.88461538461538458</v>
      </c>
      <c r="U13" s="42">
        <v>6.2</v>
      </c>
      <c r="V13" s="43">
        <v>506478</v>
      </c>
      <c r="W13" s="38">
        <v>257186</v>
      </c>
      <c r="X13" s="39">
        <f t="shared" si="4"/>
        <v>0.50779303345851157</v>
      </c>
      <c r="Y13" s="44">
        <v>306644.84615384613</v>
      </c>
      <c r="Z13" s="39">
        <f t="shared" si="5"/>
        <v>0.60544553989284056</v>
      </c>
      <c r="AA13" s="45">
        <v>9891.7692307692305</v>
      </c>
      <c r="AB13" s="46">
        <v>49858.400000000001</v>
      </c>
      <c r="AC13" s="47">
        <v>9</v>
      </c>
      <c r="AD13" s="48">
        <v>3</v>
      </c>
      <c r="AE13" s="47">
        <v>3</v>
      </c>
      <c r="AF13" s="48">
        <v>1</v>
      </c>
      <c r="AG13" s="47">
        <v>3</v>
      </c>
      <c r="AH13" s="48">
        <v>1</v>
      </c>
      <c r="AI13" s="47">
        <v>16</v>
      </c>
      <c r="AJ13" s="48">
        <v>4</v>
      </c>
      <c r="AK13" s="48">
        <v>0</v>
      </c>
    </row>
    <row r="14" spans="1:37" x14ac:dyDescent="0.25">
      <c r="A14" s="34" t="s">
        <v>29</v>
      </c>
      <c r="B14" s="35" t="s">
        <v>75</v>
      </c>
      <c r="C14" s="36" t="s">
        <v>61</v>
      </c>
      <c r="D14" s="36" t="s">
        <v>72</v>
      </c>
      <c r="E14" s="36" t="s">
        <v>49</v>
      </c>
      <c r="F14" s="36" t="s">
        <v>52</v>
      </c>
      <c r="G14" s="36">
        <v>1</v>
      </c>
      <c r="H14" s="37">
        <v>80</v>
      </c>
      <c r="I14" s="38">
        <v>77</v>
      </c>
      <c r="J14" s="39">
        <f t="shared" si="0"/>
        <v>0.96250000000000002</v>
      </c>
      <c r="K14" s="40">
        <v>91.807692307692307</v>
      </c>
      <c r="L14" s="39">
        <f t="shared" si="1"/>
        <v>1.1475961538461539</v>
      </c>
      <c r="M14" s="41">
        <v>2.9615384615384617</v>
      </c>
      <c r="N14" s="42">
        <v>0.6</v>
      </c>
      <c r="O14" s="37">
        <v>73</v>
      </c>
      <c r="P14" s="38">
        <v>60</v>
      </c>
      <c r="Q14" s="39">
        <f t="shared" si="2"/>
        <v>0.82191780821917804</v>
      </c>
      <c r="R14" s="40">
        <v>71.538461538461533</v>
      </c>
      <c r="S14" s="39">
        <f t="shared" si="3"/>
        <v>0.97997892518440455</v>
      </c>
      <c r="T14" s="41">
        <v>2.3076923076923075</v>
      </c>
      <c r="U14" s="42">
        <v>2.6</v>
      </c>
      <c r="V14" s="43">
        <v>666521</v>
      </c>
      <c r="W14" s="38">
        <v>661825</v>
      </c>
      <c r="X14" s="39">
        <f t="shared" si="4"/>
        <v>0.9929544605496301</v>
      </c>
      <c r="Y14" s="44">
        <v>789099.03846153838</v>
      </c>
      <c r="Z14" s="39">
        <f t="shared" si="5"/>
        <v>1.1839072414245588</v>
      </c>
      <c r="AA14" s="45">
        <v>25454.807692307691</v>
      </c>
      <c r="AB14" s="46">
        <v>939.2</v>
      </c>
      <c r="AC14" s="47">
        <v>4</v>
      </c>
      <c r="AD14" s="48">
        <v>31</v>
      </c>
      <c r="AE14" s="47">
        <v>4</v>
      </c>
      <c r="AF14" s="48">
        <v>0</v>
      </c>
      <c r="AG14" s="47">
        <v>5</v>
      </c>
      <c r="AH14" s="48">
        <v>3</v>
      </c>
      <c r="AI14" s="47">
        <v>24</v>
      </c>
      <c r="AJ14" s="48">
        <v>0</v>
      </c>
      <c r="AK14" s="48">
        <v>0</v>
      </c>
    </row>
    <row r="15" spans="1:37" x14ac:dyDescent="0.25">
      <c r="A15" s="34" t="s">
        <v>30</v>
      </c>
      <c r="B15" s="35" t="s">
        <v>76</v>
      </c>
      <c r="C15" s="36" t="s">
        <v>77</v>
      </c>
      <c r="D15" s="36" t="s">
        <v>78</v>
      </c>
      <c r="E15" s="36" t="s">
        <v>49</v>
      </c>
      <c r="F15" s="36" t="s">
        <v>53</v>
      </c>
      <c r="G15" s="36">
        <v>1</v>
      </c>
      <c r="H15" s="37">
        <v>102</v>
      </c>
      <c r="I15" s="38">
        <v>64</v>
      </c>
      <c r="J15" s="39">
        <f t="shared" si="0"/>
        <v>0.62745098039215685</v>
      </c>
      <c r="K15" s="40">
        <v>76.307692307692307</v>
      </c>
      <c r="L15" s="39">
        <f t="shared" si="1"/>
        <v>0.74811463046757165</v>
      </c>
      <c r="M15" s="41">
        <v>2.4615384615384617</v>
      </c>
      <c r="N15" s="42">
        <v>7.6</v>
      </c>
      <c r="O15" s="37">
        <v>87</v>
      </c>
      <c r="P15" s="38">
        <v>57</v>
      </c>
      <c r="Q15" s="39">
        <f t="shared" si="2"/>
        <v>0.65517241379310343</v>
      </c>
      <c r="R15" s="40">
        <v>67.961538461538467</v>
      </c>
      <c r="S15" s="39">
        <f t="shared" si="3"/>
        <v>0.78116710875331574</v>
      </c>
      <c r="T15" s="41">
        <v>2.1923076923076925</v>
      </c>
      <c r="U15" s="42">
        <v>6</v>
      </c>
      <c r="V15" s="43">
        <v>805762</v>
      </c>
      <c r="W15" s="38">
        <v>548106</v>
      </c>
      <c r="X15" s="39">
        <f t="shared" si="4"/>
        <v>0.68023312094638366</v>
      </c>
      <c r="Y15" s="44">
        <v>653511</v>
      </c>
      <c r="Z15" s="39">
        <f t="shared" si="5"/>
        <v>0.81104718266684206</v>
      </c>
      <c r="AA15" s="45">
        <v>21081</v>
      </c>
      <c r="AB15" s="46">
        <v>51531.199999999997</v>
      </c>
      <c r="AC15" s="47">
        <v>7</v>
      </c>
      <c r="AD15" s="48">
        <v>5</v>
      </c>
      <c r="AE15" s="47">
        <v>6</v>
      </c>
      <c r="AF15" s="48">
        <v>4</v>
      </c>
      <c r="AG15" s="47">
        <v>5</v>
      </c>
      <c r="AH15" s="48">
        <v>3</v>
      </c>
      <c r="AI15" s="47">
        <v>21</v>
      </c>
      <c r="AJ15" s="48">
        <v>15</v>
      </c>
      <c r="AK15" s="48">
        <v>0</v>
      </c>
    </row>
    <row r="16" spans="1:37" x14ac:dyDescent="0.25">
      <c r="A16" s="34" t="s">
        <v>31</v>
      </c>
      <c r="B16" s="35" t="s">
        <v>79</v>
      </c>
      <c r="C16" s="36" t="s">
        <v>61</v>
      </c>
      <c r="D16" s="36" t="s">
        <v>80</v>
      </c>
      <c r="E16" s="36" t="s">
        <v>49</v>
      </c>
      <c r="F16" s="36" t="s">
        <v>49</v>
      </c>
      <c r="G16" s="36">
        <v>1</v>
      </c>
      <c r="H16" s="37">
        <v>91</v>
      </c>
      <c r="I16" s="38">
        <v>61</v>
      </c>
      <c r="J16" s="39">
        <f t="shared" si="0"/>
        <v>0.67032967032967028</v>
      </c>
      <c r="K16" s="40">
        <v>72.730769230769241</v>
      </c>
      <c r="L16" s="39">
        <f t="shared" si="1"/>
        <v>0.79923922231614553</v>
      </c>
      <c r="M16" s="41">
        <v>2.3461538461538463</v>
      </c>
      <c r="N16" s="42">
        <v>6</v>
      </c>
      <c r="O16" s="37">
        <v>77</v>
      </c>
      <c r="P16" s="38">
        <v>49</v>
      </c>
      <c r="Q16" s="39">
        <f t="shared" si="2"/>
        <v>0.63636363636363635</v>
      </c>
      <c r="R16" s="40">
        <v>58.42307692307692</v>
      </c>
      <c r="S16" s="39">
        <f t="shared" si="3"/>
        <v>0.75874125874125875</v>
      </c>
      <c r="T16" s="41">
        <v>1.8846153846153846</v>
      </c>
      <c r="U16" s="42">
        <v>5.6</v>
      </c>
      <c r="V16" s="43">
        <v>732711</v>
      </c>
      <c r="W16" s="38">
        <v>515810</v>
      </c>
      <c r="X16" s="39">
        <f t="shared" si="4"/>
        <v>0.70397469124934664</v>
      </c>
      <c r="Y16" s="44">
        <v>615004.23076923075</v>
      </c>
      <c r="Z16" s="39">
        <f t="shared" si="5"/>
        <v>0.83935443956652867</v>
      </c>
      <c r="AA16" s="45">
        <v>19838.846153846152</v>
      </c>
      <c r="AB16" s="46">
        <v>43380.2</v>
      </c>
      <c r="AC16" s="47">
        <v>16</v>
      </c>
      <c r="AD16" s="48">
        <v>18</v>
      </c>
      <c r="AE16" s="47">
        <v>6</v>
      </c>
      <c r="AF16" s="48">
        <v>3</v>
      </c>
      <c r="AG16" s="47">
        <v>4</v>
      </c>
      <c r="AH16" s="48">
        <v>2</v>
      </c>
      <c r="AI16" s="47">
        <v>16</v>
      </c>
      <c r="AJ16" s="48">
        <v>1</v>
      </c>
      <c r="AK16" s="48">
        <v>0</v>
      </c>
    </row>
    <row r="17" spans="1:37" x14ac:dyDescent="0.25">
      <c r="A17" s="34" t="s">
        <v>32</v>
      </c>
      <c r="B17" s="35" t="s">
        <v>81</v>
      </c>
      <c r="C17" s="36" t="s">
        <v>61</v>
      </c>
      <c r="D17" s="36" t="s">
        <v>80</v>
      </c>
      <c r="E17" s="36" t="s">
        <v>49</v>
      </c>
      <c r="F17" s="36" t="s">
        <v>49</v>
      </c>
      <c r="G17" s="36">
        <v>1</v>
      </c>
      <c r="H17" s="37">
        <v>108</v>
      </c>
      <c r="I17" s="38">
        <v>64</v>
      </c>
      <c r="J17" s="39">
        <f t="shared" si="0"/>
        <v>0.59259259259259256</v>
      </c>
      <c r="K17" s="40">
        <v>76.307692307692307</v>
      </c>
      <c r="L17" s="39">
        <f t="shared" si="1"/>
        <v>0.70655270655270652</v>
      </c>
      <c r="M17" s="41">
        <v>2.4615384615384617</v>
      </c>
      <c r="N17" s="42">
        <v>8.8000000000000007</v>
      </c>
      <c r="O17" s="37">
        <v>94</v>
      </c>
      <c r="P17" s="38">
        <v>54</v>
      </c>
      <c r="Q17" s="39">
        <f t="shared" si="2"/>
        <v>0.57446808510638303</v>
      </c>
      <c r="R17" s="40">
        <v>64.384615384615387</v>
      </c>
      <c r="S17" s="39">
        <f t="shared" si="3"/>
        <v>0.68494271685761055</v>
      </c>
      <c r="T17" s="41">
        <v>2.0769230769230771</v>
      </c>
      <c r="U17" s="42">
        <v>8</v>
      </c>
      <c r="V17" s="43">
        <v>876127</v>
      </c>
      <c r="W17" s="38">
        <v>560822</v>
      </c>
      <c r="X17" s="39">
        <f t="shared" si="4"/>
        <v>0.64011496050230166</v>
      </c>
      <c r="Y17" s="44">
        <v>668672.38461538462</v>
      </c>
      <c r="Z17" s="39">
        <f t="shared" si="5"/>
        <v>0.76321399136812884</v>
      </c>
      <c r="AA17" s="45">
        <v>21570.076923076922</v>
      </c>
      <c r="AB17" s="46">
        <v>63061</v>
      </c>
      <c r="AC17" s="47">
        <v>25</v>
      </c>
      <c r="AD17" s="48">
        <v>20</v>
      </c>
      <c r="AE17" s="47">
        <v>11</v>
      </c>
      <c r="AF17" s="48">
        <v>5</v>
      </c>
      <c r="AG17" s="47">
        <v>3</v>
      </c>
      <c r="AH17" s="48">
        <v>0</v>
      </c>
      <c r="AI17" s="47">
        <v>21</v>
      </c>
      <c r="AJ17" s="48">
        <v>0</v>
      </c>
      <c r="AK17" s="48">
        <v>0</v>
      </c>
    </row>
    <row r="18" spans="1:37" x14ac:dyDescent="0.25">
      <c r="A18" s="34" t="s">
        <v>33</v>
      </c>
      <c r="B18" s="35" t="s">
        <v>82</v>
      </c>
      <c r="C18" s="36" t="s">
        <v>61</v>
      </c>
      <c r="D18" s="36" t="s">
        <v>80</v>
      </c>
      <c r="E18" s="36" t="s">
        <v>49</v>
      </c>
      <c r="F18" s="36" t="s">
        <v>49</v>
      </c>
      <c r="G18" s="36">
        <v>1</v>
      </c>
      <c r="H18" s="37">
        <v>97</v>
      </c>
      <c r="I18" s="38">
        <v>73</v>
      </c>
      <c r="J18" s="39">
        <f t="shared" si="0"/>
        <v>0.75257731958762886</v>
      </c>
      <c r="K18" s="40">
        <v>87.038461538461533</v>
      </c>
      <c r="L18" s="39">
        <f t="shared" si="1"/>
        <v>0.89730372720063434</v>
      </c>
      <c r="M18" s="41">
        <v>2.8076923076923075</v>
      </c>
      <c r="N18" s="42">
        <v>4.8</v>
      </c>
      <c r="O18" s="37">
        <v>88</v>
      </c>
      <c r="P18" s="38">
        <v>62</v>
      </c>
      <c r="Q18" s="39">
        <f t="shared" si="2"/>
        <v>0.70454545454545459</v>
      </c>
      <c r="R18" s="40">
        <v>73.92307692307692</v>
      </c>
      <c r="S18" s="39">
        <f t="shared" si="3"/>
        <v>0.840034965034965</v>
      </c>
      <c r="T18" s="41">
        <v>2.3846153846153846</v>
      </c>
      <c r="U18" s="42">
        <v>5.2</v>
      </c>
      <c r="V18" s="43">
        <v>795136</v>
      </c>
      <c r="W18" s="38">
        <v>678071</v>
      </c>
      <c r="X18" s="39">
        <f t="shared" si="4"/>
        <v>0.85277361357050874</v>
      </c>
      <c r="Y18" s="44">
        <v>808469.26923076925</v>
      </c>
      <c r="Z18" s="39">
        <f t="shared" si="5"/>
        <v>1.0167685392571451</v>
      </c>
      <c r="AA18" s="45">
        <v>26079.653846153848</v>
      </c>
      <c r="AB18" s="46">
        <v>23413</v>
      </c>
      <c r="AC18" s="47">
        <v>11</v>
      </c>
      <c r="AD18" s="48">
        <v>21</v>
      </c>
      <c r="AE18" s="47">
        <v>8</v>
      </c>
      <c r="AF18" s="48">
        <v>5</v>
      </c>
      <c r="AG18" s="47">
        <v>3</v>
      </c>
      <c r="AH18" s="48">
        <v>1</v>
      </c>
      <c r="AI18" s="47">
        <v>23</v>
      </c>
      <c r="AJ18" s="48">
        <v>0</v>
      </c>
      <c r="AK18" s="48">
        <v>0</v>
      </c>
    </row>
    <row r="19" spans="1:37" x14ac:dyDescent="0.25">
      <c r="A19" s="34" t="s">
        <v>34</v>
      </c>
      <c r="B19" s="35" t="s">
        <v>83</v>
      </c>
      <c r="C19" s="36" t="s">
        <v>61</v>
      </c>
      <c r="D19" s="36" t="s">
        <v>80</v>
      </c>
      <c r="E19" s="36" t="s">
        <v>49</v>
      </c>
      <c r="F19" s="36" t="s">
        <v>49</v>
      </c>
      <c r="G19" s="36">
        <v>1</v>
      </c>
      <c r="H19" s="37">
        <v>107</v>
      </c>
      <c r="I19" s="38">
        <v>65</v>
      </c>
      <c r="J19" s="39">
        <f t="shared" si="0"/>
        <v>0.60747663551401865</v>
      </c>
      <c r="K19" s="40">
        <v>77.5</v>
      </c>
      <c r="L19" s="39">
        <f t="shared" si="1"/>
        <v>0.72429906542056077</v>
      </c>
      <c r="M19" s="41">
        <v>2.5</v>
      </c>
      <c r="N19" s="42">
        <v>8.4</v>
      </c>
      <c r="O19" s="37">
        <v>95</v>
      </c>
      <c r="P19" s="38">
        <v>55</v>
      </c>
      <c r="Q19" s="39">
        <f t="shared" si="2"/>
        <v>0.57894736842105265</v>
      </c>
      <c r="R19" s="40">
        <v>65.57692307692308</v>
      </c>
      <c r="S19" s="39">
        <f t="shared" si="3"/>
        <v>0.69028340080971662</v>
      </c>
      <c r="T19" s="41">
        <v>2.1153846153846154</v>
      </c>
      <c r="U19" s="42">
        <v>8</v>
      </c>
      <c r="V19" s="43">
        <v>904541</v>
      </c>
      <c r="W19" s="38">
        <v>541182</v>
      </c>
      <c r="X19" s="39">
        <f t="shared" si="4"/>
        <v>0.59829460466689732</v>
      </c>
      <c r="Y19" s="44">
        <v>645255.46153846162</v>
      </c>
      <c r="Z19" s="39">
        <f t="shared" si="5"/>
        <v>0.71335125941053157</v>
      </c>
      <c r="AA19" s="45">
        <v>20814.692307692309</v>
      </c>
      <c r="AB19" s="46">
        <v>72671.8</v>
      </c>
      <c r="AC19" s="47">
        <v>19</v>
      </c>
      <c r="AD19" s="48">
        <v>25</v>
      </c>
      <c r="AE19" s="47">
        <v>9</v>
      </c>
      <c r="AF19" s="48">
        <v>6</v>
      </c>
      <c r="AG19" s="47">
        <v>3</v>
      </c>
      <c r="AH19" s="48">
        <v>1</v>
      </c>
      <c r="AI19" s="47">
        <v>25</v>
      </c>
      <c r="AJ19" s="48">
        <v>0</v>
      </c>
      <c r="AK19" s="48">
        <v>0</v>
      </c>
    </row>
    <row r="20" spans="1:37" x14ac:dyDescent="0.25">
      <c r="A20" s="34" t="s">
        <v>35</v>
      </c>
      <c r="B20" s="35" t="s">
        <v>84</v>
      </c>
      <c r="C20" s="36" t="s">
        <v>61</v>
      </c>
      <c r="D20" s="36" t="s">
        <v>85</v>
      </c>
      <c r="E20" s="36" t="s">
        <v>49</v>
      </c>
      <c r="F20" s="36" t="s">
        <v>53</v>
      </c>
      <c r="G20" s="36">
        <v>1</v>
      </c>
      <c r="H20" s="37">
        <v>60</v>
      </c>
      <c r="I20" s="38">
        <v>47</v>
      </c>
      <c r="J20" s="39">
        <f t="shared" si="0"/>
        <v>0.78333333333333333</v>
      </c>
      <c r="K20" s="40">
        <v>56.03846153846154</v>
      </c>
      <c r="L20" s="39">
        <f t="shared" si="1"/>
        <v>0.93397435897435899</v>
      </c>
      <c r="M20" s="41">
        <v>1.8076923076923077</v>
      </c>
      <c r="N20" s="42">
        <v>2.6</v>
      </c>
      <c r="O20" s="37">
        <v>43</v>
      </c>
      <c r="P20" s="38">
        <v>34</v>
      </c>
      <c r="Q20" s="39">
        <f t="shared" si="2"/>
        <v>0.79069767441860461</v>
      </c>
      <c r="R20" s="40">
        <v>40.53846153846154</v>
      </c>
      <c r="S20" s="39">
        <f t="shared" si="3"/>
        <v>0.94275491949910561</v>
      </c>
      <c r="T20" s="41">
        <v>1.3076923076923077</v>
      </c>
      <c r="U20" s="42">
        <v>1.8</v>
      </c>
      <c r="V20" s="43">
        <v>450000</v>
      </c>
      <c r="W20" s="38">
        <v>395321</v>
      </c>
      <c r="X20" s="39">
        <f t="shared" si="4"/>
        <v>0.87849111111111111</v>
      </c>
      <c r="Y20" s="44">
        <v>471344.26923076919</v>
      </c>
      <c r="Z20" s="39">
        <f t="shared" si="5"/>
        <v>1.0474317094017094</v>
      </c>
      <c r="AA20" s="45">
        <v>15204.653846153846</v>
      </c>
      <c r="AB20" s="46">
        <v>10935.8</v>
      </c>
      <c r="AC20" s="47">
        <v>5</v>
      </c>
      <c r="AD20" s="48">
        <v>9</v>
      </c>
      <c r="AE20" s="47">
        <v>3</v>
      </c>
      <c r="AF20" s="48">
        <v>0</v>
      </c>
      <c r="AG20" s="47">
        <v>3</v>
      </c>
      <c r="AH20" s="48">
        <v>0</v>
      </c>
      <c r="AI20" s="47">
        <v>12</v>
      </c>
      <c r="AJ20" s="48">
        <v>0</v>
      </c>
      <c r="AK20" s="48">
        <v>0</v>
      </c>
    </row>
    <row r="21" spans="1:37" x14ac:dyDescent="0.25">
      <c r="A21" s="34" t="s">
        <v>36</v>
      </c>
      <c r="B21" s="35" t="s">
        <v>86</v>
      </c>
      <c r="C21" s="36" t="s">
        <v>61</v>
      </c>
      <c r="D21" s="36" t="s">
        <v>85</v>
      </c>
      <c r="E21" s="36" t="s">
        <v>49</v>
      </c>
      <c r="F21" s="36" t="s">
        <v>53</v>
      </c>
      <c r="G21" s="36">
        <v>1</v>
      </c>
      <c r="H21" s="37">
        <v>60</v>
      </c>
      <c r="I21" s="38">
        <v>33</v>
      </c>
      <c r="J21" s="39">
        <f t="shared" si="0"/>
        <v>0.55000000000000004</v>
      </c>
      <c r="K21" s="40">
        <v>39.346153846153847</v>
      </c>
      <c r="L21" s="39">
        <f t="shared" si="1"/>
        <v>0.65576923076923077</v>
      </c>
      <c r="M21" s="41">
        <v>1.2692307692307692</v>
      </c>
      <c r="N21" s="42">
        <v>5.4</v>
      </c>
      <c r="O21" s="37">
        <v>43</v>
      </c>
      <c r="P21" s="38">
        <v>26</v>
      </c>
      <c r="Q21" s="39">
        <f t="shared" si="2"/>
        <v>0.60465116279069764</v>
      </c>
      <c r="R21" s="40">
        <v>31</v>
      </c>
      <c r="S21" s="39">
        <f t="shared" si="3"/>
        <v>0.72093023255813948</v>
      </c>
      <c r="T21" s="41">
        <v>1</v>
      </c>
      <c r="U21" s="42">
        <v>3.4</v>
      </c>
      <c r="V21" s="43">
        <v>450000</v>
      </c>
      <c r="W21" s="38">
        <v>274665</v>
      </c>
      <c r="X21" s="39">
        <f t="shared" si="4"/>
        <v>0.61036666666666661</v>
      </c>
      <c r="Y21" s="44">
        <v>327485.19230769231</v>
      </c>
      <c r="Z21" s="39">
        <f t="shared" si="5"/>
        <v>0.72774487179487179</v>
      </c>
      <c r="AA21" s="45">
        <v>10564.038461538461</v>
      </c>
      <c r="AB21" s="46">
        <v>35067</v>
      </c>
      <c r="AC21" s="47">
        <v>5</v>
      </c>
      <c r="AD21" s="48">
        <v>11</v>
      </c>
      <c r="AE21" s="47">
        <v>4</v>
      </c>
      <c r="AF21" s="48">
        <v>2</v>
      </c>
      <c r="AG21" s="47">
        <v>3</v>
      </c>
      <c r="AH21" s="48">
        <v>1</v>
      </c>
      <c r="AI21" s="47">
        <v>11</v>
      </c>
      <c r="AJ21" s="48">
        <v>0</v>
      </c>
      <c r="AK21" s="48">
        <v>0</v>
      </c>
    </row>
    <row r="22" spans="1:37" x14ac:dyDescent="0.25">
      <c r="A22" s="34" t="s">
        <v>37</v>
      </c>
      <c r="B22" s="35" t="s">
        <v>87</v>
      </c>
      <c r="C22" s="36" t="s">
        <v>61</v>
      </c>
      <c r="D22" s="36" t="s">
        <v>88</v>
      </c>
      <c r="E22" s="36" t="s">
        <v>49</v>
      </c>
      <c r="F22" s="36" t="s">
        <v>49</v>
      </c>
      <c r="G22" s="36">
        <v>1</v>
      </c>
      <c r="H22" s="37">
        <v>60</v>
      </c>
      <c r="I22" s="38">
        <v>11</v>
      </c>
      <c r="J22" s="39">
        <f t="shared" si="0"/>
        <v>0.18333333333333332</v>
      </c>
      <c r="K22" s="40">
        <v>13.115384615384615</v>
      </c>
      <c r="L22" s="39">
        <f t="shared" si="1"/>
        <v>0.21858974358974359</v>
      </c>
      <c r="M22" s="41">
        <v>0.42307692307692307</v>
      </c>
      <c r="N22" s="42">
        <v>9.8000000000000007</v>
      </c>
      <c r="O22" s="37">
        <v>43</v>
      </c>
      <c r="P22" s="38">
        <v>8</v>
      </c>
      <c r="Q22" s="39">
        <f t="shared" si="2"/>
        <v>0.18604651162790697</v>
      </c>
      <c r="R22" s="40">
        <v>9.5384615384615383</v>
      </c>
      <c r="S22" s="39">
        <f t="shared" si="3"/>
        <v>0.22182468694096602</v>
      </c>
      <c r="T22" s="41">
        <v>0.30769230769230771</v>
      </c>
      <c r="U22" s="42">
        <v>7</v>
      </c>
      <c r="V22" s="43">
        <v>450000</v>
      </c>
      <c r="W22" s="38">
        <v>90889</v>
      </c>
      <c r="X22" s="39">
        <f t="shared" si="4"/>
        <v>0.20197555555555555</v>
      </c>
      <c r="Y22" s="44">
        <v>108367.65384615384</v>
      </c>
      <c r="Z22" s="39">
        <f t="shared" si="5"/>
        <v>0.24081700854700855</v>
      </c>
      <c r="AA22" s="45">
        <v>3495.7307692307691</v>
      </c>
      <c r="AB22" s="46">
        <v>71822.2</v>
      </c>
      <c r="AC22" s="47">
        <v>3</v>
      </c>
      <c r="AD22" s="48">
        <v>1</v>
      </c>
      <c r="AE22" s="47">
        <v>3</v>
      </c>
      <c r="AF22" s="48">
        <v>0</v>
      </c>
      <c r="AG22" s="47">
        <v>3</v>
      </c>
      <c r="AH22" s="48">
        <v>1</v>
      </c>
      <c r="AI22" s="47">
        <v>10</v>
      </c>
      <c r="AJ22" s="48">
        <v>1</v>
      </c>
      <c r="AK22" s="48">
        <v>0</v>
      </c>
    </row>
    <row r="23" spans="1:37" x14ac:dyDescent="0.25">
      <c r="A23" s="34" t="s">
        <v>38</v>
      </c>
      <c r="B23" s="35" t="s">
        <v>89</v>
      </c>
      <c r="C23" s="36" t="s">
        <v>61</v>
      </c>
      <c r="D23" s="36" t="s">
        <v>72</v>
      </c>
      <c r="E23" s="36" t="s">
        <v>49</v>
      </c>
      <c r="F23" s="36" t="s">
        <v>52</v>
      </c>
      <c r="G23" s="36">
        <v>1</v>
      </c>
      <c r="H23" s="37">
        <v>60</v>
      </c>
      <c r="I23" s="38">
        <v>11</v>
      </c>
      <c r="J23" s="39">
        <f>IFERROR(I23/H23,0)</f>
        <v>0.18333333333333332</v>
      </c>
      <c r="K23" s="40">
        <v>13.115384615384615</v>
      </c>
      <c r="L23" s="39">
        <f>IFERROR(K23/H23,0)</f>
        <v>0.21858974358974359</v>
      </c>
      <c r="M23" s="41">
        <v>0.42307692307692307</v>
      </c>
      <c r="N23" s="42">
        <v>9.8000000000000007</v>
      </c>
      <c r="O23" s="37">
        <v>53</v>
      </c>
      <c r="P23" s="38">
        <v>11</v>
      </c>
      <c r="Q23" s="39">
        <f>IFERROR(P23/O23,0)</f>
        <v>0.20754716981132076</v>
      </c>
      <c r="R23" s="40">
        <v>13.115384615384615</v>
      </c>
      <c r="S23" s="39">
        <f>IFERROR(R23/O23,0)</f>
        <v>0.2474600870827286</v>
      </c>
      <c r="T23" s="41">
        <v>0.42307692307692307</v>
      </c>
      <c r="U23" s="42">
        <v>8.4</v>
      </c>
      <c r="V23" s="43">
        <v>459539</v>
      </c>
      <c r="W23" s="38">
        <v>104170</v>
      </c>
      <c r="X23" s="39">
        <f>W23/V23</f>
        <v>0.22668369822800677</v>
      </c>
      <c r="Y23" s="44">
        <v>124202.6923076923</v>
      </c>
      <c r="Z23" s="39">
        <f>Y23/V23</f>
        <v>0.27027671711800805</v>
      </c>
      <c r="AA23" s="45">
        <v>4006.5384615384614</v>
      </c>
      <c r="AB23" s="46">
        <v>71073.8</v>
      </c>
      <c r="AC23" s="47">
        <v>6</v>
      </c>
      <c r="AD23" s="48">
        <v>5</v>
      </c>
      <c r="AE23" s="47">
        <v>7</v>
      </c>
      <c r="AF23" s="48">
        <v>0</v>
      </c>
      <c r="AG23" s="47">
        <v>3</v>
      </c>
      <c r="AH23" s="48">
        <v>1</v>
      </c>
      <c r="AI23" s="47">
        <v>12</v>
      </c>
      <c r="AJ23" s="48">
        <v>0</v>
      </c>
      <c r="AK23" s="48">
        <v>0</v>
      </c>
    </row>
    <row r="24" spans="1:37" ht="13.5" thickBot="1" x14ac:dyDescent="0.3">
      <c r="A24" s="34" t="s">
        <v>39</v>
      </c>
      <c r="B24" s="35" t="s">
        <v>90</v>
      </c>
      <c r="C24" s="36" t="s">
        <v>61</v>
      </c>
      <c r="D24" s="36" t="s">
        <v>85</v>
      </c>
      <c r="E24" s="36" t="s">
        <v>49</v>
      </c>
      <c r="F24" s="36" t="s">
        <v>53</v>
      </c>
      <c r="G24" s="36">
        <v>1</v>
      </c>
      <c r="H24" s="37">
        <v>62</v>
      </c>
      <c r="I24" s="38">
        <v>64</v>
      </c>
      <c r="J24" s="39">
        <f>IFERROR(I24/H24,0)</f>
        <v>1.032258064516129</v>
      </c>
      <c r="K24" s="40">
        <v>76.307692307692307</v>
      </c>
      <c r="L24" s="39">
        <f>IFERROR(K24/H24,0)</f>
        <v>1.2307692307692308</v>
      </c>
      <c r="M24" s="41">
        <v>2.4615384615384617</v>
      </c>
      <c r="N24" s="42">
        <v>-0.4</v>
      </c>
      <c r="O24" s="37">
        <v>50</v>
      </c>
      <c r="P24" s="38">
        <v>54</v>
      </c>
      <c r="Q24" s="39">
        <f>IFERROR(P24/O24,0)</f>
        <v>1.08</v>
      </c>
      <c r="R24" s="40">
        <v>64.384615384615387</v>
      </c>
      <c r="S24" s="39">
        <f>IFERROR(R24/O24,0)</f>
        <v>1.2876923076923077</v>
      </c>
      <c r="T24" s="41">
        <v>2.0769230769230771</v>
      </c>
      <c r="U24" s="42">
        <v>-0.8</v>
      </c>
      <c r="V24" s="43">
        <v>497355</v>
      </c>
      <c r="W24" s="38">
        <v>547613</v>
      </c>
      <c r="X24" s="39">
        <f>W24/V24</f>
        <v>1.1010505574489047</v>
      </c>
      <c r="Y24" s="44">
        <v>652923.19230769225</v>
      </c>
      <c r="Z24" s="39">
        <f>Y24/V24</f>
        <v>1.3127910492660018</v>
      </c>
      <c r="AA24" s="45">
        <v>21062.038461538461</v>
      </c>
      <c r="AB24" s="46">
        <v>-10051.6</v>
      </c>
      <c r="AC24" s="47">
        <v>4</v>
      </c>
      <c r="AD24" s="48">
        <v>15</v>
      </c>
      <c r="AE24" s="47">
        <v>3</v>
      </c>
      <c r="AF24" s="48">
        <v>1</v>
      </c>
      <c r="AG24" s="47">
        <v>3</v>
      </c>
      <c r="AH24" s="48">
        <v>1</v>
      </c>
      <c r="AI24" s="47">
        <v>7</v>
      </c>
      <c r="AJ24" s="48">
        <v>3</v>
      </c>
      <c r="AK24" s="48">
        <v>0</v>
      </c>
    </row>
    <row r="25" spans="1:37" ht="14.25" thickTop="1" thickBot="1" x14ac:dyDescent="0.3">
      <c r="A25" s="49"/>
      <c r="B25" s="50"/>
      <c r="C25" s="51"/>
      <c r="D25" s="51"/>
      <c r="E25" s="51"/>
      <c r="F25" s="51"/>
      <c r="G25" s="51">
        <f>SUM(G5:G24)</f>
        <v>20</v>
      </c>
      <c r="H25" s="52">
        <f>SUM(H5:H24)</f>
        <v>1584</v>
      </c>
      <c r="I25" s="53">
        <f>SUM(I5:I24)</f>
        <v>973</v>
      </c>
      <c r="J25" s="54">
        <f>I25/H25</f>
        <v>0.6142676767676768</v>
      </c>
      <c r="K25" s="53">
        <f>H25*L25</f>
        <v>1160.1153846153845</v>
      </c>
      <c r="L25" s="54">
        <v>0.73239607614607616</v>
      </c>
      <c r="M25" s="53">
        <f>SUM(M5:M24)</f>
        <v>37.423076923076906</v>
      </c>
      <c r="N25" s="55">
        <v>122.2</v>
      </c>
      <c r="O25" s="56">
        <f>SUM(O5:O24)</f>
        <v>1336</v>
      </c>
      <c r="P25" s="57">
        <f>SUM(P5:P24)</f>
        <v>794</v>
      </c>
      <c r="Q25" s="58">
        <f>P25/O25</f>
        <v>0.59431137724550898</v>
      </c>
      <c r="R25" s="57">
        <f>O25*S25</f>
        <v>946.69230769230774</v>
      </c>
      <c r="S25" s="58">
        <v>0.70860202671579919</v>
      </c>
      <c r="T25" s="59">
        <v>30.53846153846154</v>
      </c>
      <c r="U25" s="60">
        <v>108.4</v>
      </c>
      <c r="V25" s="61">
        <f>SUM(V5:V24)</f>
        <v>12563112</v>
      </c>
      <c r="W25" s="62">
        <f>SUM(W5:W24)</f>
        <v>8306350</v>
      </c>
      <c r="X25" s="63">
        <f>W25/V25</f>
        <v>0.66116978022642803</v>
      </c>
      <c r="Y25" s="62">
        <v>9903725</v>
      </c>
      <c r="Z25" s="63">
        <f>Y25/V25</f>
        <v>0.78831781488535646</v>
      </c>
      <c r="AA25" s="64">
        <v>319475</v>
      </c>
      <c r="AB25" s="65">
        <v>851352.4</v>
      </c>
      <c r="AC25" s="66">
        <f t="shared" ref="AC25:AJ25" si="6">SUM(AC5:AC24)</f>
        <v>193</v>
      </c>
      <c r="AD25" s="66">
        <f t="shared" si="6"/>
        <v>258</v>
      </c>
      <c r="AE25" s="66">
        <f t="shared" si="6"/>
        <v>108</v>
      </c>
      <c r="AF25" s="66">
        <f t="shared" si="6"/>
        <v>34</v>
      </c>
      <c r="AG25" s="66">
        <f t="shared" si="6"/>
        <v>70</v>
      </c>
      <c r="AH25" s="66">
        <f t="shared" si="6"/>
        <v>25</v>
      </c>
      <c r="AI25" s="66">
        <f t="shared" si="6"/>
        <v>324</v>
      </c>
      <c r="AJ25" s="66">
        <f t="shared" si="6"/>
        <v>50</v>
      </c>
      <c r="AK25" s="48"/>
    </row>
    <row r="27" spans="1:37" x14ac:dyDescent="0.25">
      <c r="W27" s="67"/>
    </row>
  </sheetData>
  <autoFilter ref="A4:AK25" xr:uid="{00000000-0009-0000-0000-000016000000}"/>
  <conditionalFormatting sqref="B25:E25">
    <cfRule type="duplicateValues" dxfId="16" priority="9"/>
  </conditionalFormatting>
  <conditionalFormatting sqref="A25 A1:A2">
    <cfRule type="duplicateValues" dxfId="15" priority="10"/>
  </conditionalFormatting>
  <conditionalFormatting sqref="A25">
    <cfRule type="duplicateValues" dxfId="14" priority="11"/>
  </conditionalFormatting>
  <conditionalFormatting sqref="O3:U3">
    <cfRule type="duplicateValues" dxfId="13" priority="8"/>
  </conditionalFormatting>
  <conditionalFormatting sqref="AL3:XFD3 A3:N3">
    <cfRule type="duplicateValues" dxfId="12" priority="12"/>
  </conditionalFormatting>
  <conditionalFormatting sqref="AK3">
    <cfRule type="duplicateValues" dxfId="11" priority="7"/>
  </conditionalFormatting>
  <conditionalFormatting sqref="A22:A24">
    <cfRule type="duplicateValues" dxfId="10" priority="6"/>
  </conditionalFormatting>
  <conditionalFormatting sqref="A17">
    <cfRule type="duplicateValues" dxfId="9" priority="5"/>
  </conditionalFormatting>
  <conditionalFormatting sqref="A18:A19 A15:A16">
    <cfRule type="duplicateValues" dxfId="8" priority="13"/>
  </conditionalFormatting>
  <conditionalFormatting sqref="A12:A14">
    <cfRule type="duplicateValues" dxfId="7" priority="14"/>
  </conditionalFormatting>
  <conditionalFormatting sqref="A5:A10">
    <cfRule type="duplicateValues" dxfId="6" priority="15"/>
  </conditionalFormatting>
  <conditionalFormatting sqref="A11">
    <cfRule type="duplicateValues" dxfId="5" priority="16"/>
  </conditionalFormatting>
  <conditionalFormatting sqref="AI3">
    <cfRule type="duplicateValues" dxfId="4" priority="1"/>
  </conditionalFormatting>
  <conditionalFormatting sqref="AC3">
    <cfRule type="duplicateValues" dxfId="3" priority="4"/>
  </conditionalFormatting>
  <conditionalFormatting sqref="AE3">
    <cfRule type="duplicateValues" dxfId="2" priority="3"/>
  </conditionalFormatting>
  <conditionalFormatting sqref="AG3">
    <cfRule type="duplicateValues" dxfId="1" priority="2"/>
  </conditionalFormatting>
  <conditionalFormatting sqref="A20:A21">
    <cfRule type="duplicateValues" dxfId="0" priority="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AD42-EAA3-46CC-8322-19793FD10A46}">
  <sheetPr codeName="Sheet27"/>
  <dimension ref="B2:T11"/>
  <sheetViews>
    <sheetView showGridLines="0" workbookViewId="0">
      <selection activeCell="I4" sqref="I4"/>
    </sheetView>
  </sheetViews>
  <sheetFormatPr defaultColWidth="9.140625" defaultRowHeight="12.75" x14ac:dyDescent="0.2"/>
  <cols>
    <col min="1" max="1" width="2.140625" style="69" customWidth="1"/>
    <col min="2" max="2" width="6.28515625" style="68" bestFit="1" customWidth="1"/>
    <col min="3" max="3" width="17.28515625" style="69" customWidth="1"/>
    <col min="4" max="4" width="7.5703125" style="69" customWidth="1"/>
    <col min="5" max="5" width="8.140625" style="69" bestFit="1" customWidth="1"/>
    <col min="6" max="7" width="7.5703125" style="69" bestFit="1" customWidth="1"/>
    <col min="8" max="8" width="5.7109375" style="69" bestFit="1" customWidth="1"/>
    <col min="9" max="9" width="8" style="69" customWidth="1"/>
    <col min="10" max="10" width="8.5703125" style="69" customWidth="1"/>
    <col min="11" max="11" width="7.5703125" style="69" bestFit="1" customWidth="1"/>
    <col min="12" max="12" width="7.42578125" style="69" customWidth="1"/>
    <col min="13" max="13" width="5.7109375" style="69" bestFit="1" customWidth="1"/>
    <col min="14" max="14" width="7.7109375" style="69" customWidth="1"/>
    <col min="15" max="15" width="8.5703125" style="69" bestFit="1" customWidth="1"/>
    <col min="16" max="17" width="12" style="69" bestFit="1" customWidth="1"/>
    <col min="18" max="18" width="5.7109375" style="69" bestFit="1" customWidth="1"/>
    <col min="19" max="19" width="7.85546875" style="69" customWidth="1"/>
    <col min="20" max="20" width="14.28515625" style="69" bestFit="1" customWidth="1"/>
    <col min="21" max="16384" width="9.140625" style="69"/>
  </cols>
  <sheetData>
    <row r="2" spans="2:20" ht="13.5" thickBot="1" x14ac:dyDescent="0.25"/>
    <row r="3" spans="2:20" ht="13.5" thickBot="1" x14ac:dyDescent="0.25">
      <c r="B3" s="70" t="s">
        <v>40</v>
      </c>
      <c r="C3" s="71"/>
      <c r="D3" s="72"/>
      <c r="E3" s="73"/>
      <c r="F3" s="74" t="s">
        <v>2</v>
      </c>
      <c r="G3" s="75"/>
      <c r="H3" s="75"/>
      <c r="I3" s="75"/>
      <c r="J3" s="76"/>
      <c r="K3" s="74" t="s">
        <v>3</v>
      </c>
      <c r="L3" s="75"/>
      <c r="M3" s="75"/>
      <c r="N3" s="75"/>
      <c r="O3" s="76"/>
      <c r="P3" s="74" t="s">
        <v>41</v>
      </c>
      <c r="Q3" s="75"/>
      <c r="R3" s="75"/>
      <c r="S3" s="75"/>
      <c r="T3" s="76"/>
    </row>
    <row r="4" spans="2:20" ht="25.5" x14ac:dyDescent="0.2">
      <c r="B4" s="77" t="s">
        <v>10</v>
      </c>
      <c r="C4" s="78" t="s">
        <v>11</v>
      </c>
      <c r="D4" s="79" t="s">
        <v>42</v>
      </c>
      <c r="E4" s="79" t="s">
        <v>12</v>
      </c>
      <c r="F4" s="79" t="s">
        <v>43</v>
      </c>
      <c r="G4" s="79" t="s">
        <v>44</v>
      </c>
      <c r="H4" s="80" t="s">
        <v>45</v>
      </c>
      <c r="I4" s="79" t="s">
        <v>46</v>
      </c>
      <c r="J4" s="81" t="s">
        <v>47</v>
      </c>
      <c r="K4" s="79" t="s">
        <v>43</v>
      </c>
      <c r="L4" s="79" t="s">
        <v>44</v>
      </c>
      <c r="M4" s="80" t="s">
        <v>45</v>
      </c>
      <c r="N4" s="79" t="s">
        <v>46</v>
      </c>
      <c r="O4" s="81" t="s">
        <v>47</v>
      </c>
      <c r="P4" s="79" t="s">
        <v>43</v>
      </c>
      <c r="Q4" s="79" t="s">
        <v>44</v>
      </c>
      <c r="R4" s="80" t="s">
        <v>45</v>
      </c>
      <c r="S4" s="79" t="s">
        <v>46</v>
      </c>
      <c r="T4" s="82" t="s">
        <v>48</v>
      </c>
    </row>
    <row r="5" spans="2:20" ht="12.75" customHeight="1" x14ac:dyDescent="0.2">
      <c r="B5" s="83" t="s">
        <v>49</v>
      </c>
      <c r="C5" s="84" t="s">
        <v>50</v>
      </c>
      <c r="D5" s="84">
        <f>COUNTIF(Rajshahi!F:F,'Rajshahi Zone wise Summary'!C5)</f>
        <v>6</v>
      </c>
      <c r="E5" s="84">
        <v>6</v>
      </c>
      <c r="F5" s="85">
        <f>SUMIFS(Rajshahi!H:H,Rajshahi!$F:$F,'Rajshahi Zone wise Summary'!$C5,Rajshahi!$G:$G,"&gt;0")</f>
        <v>448</v>
      </c>
      <c r="G5" s="85">
        <f>SUMIFS(Rajshahi!I:I,Rajshahi!$F:$F,'Rajshahi Zone wise Summary'!$C5,Rajshahi!$G:$G,"&gt;0")</f>
        <v>292</v>
      </c>
      <c r="H5" s="86">
        <f t="shared" ref="H5:H10" si="0">IFERROR(G5/F5,0)</f>
        <v>0.6517857142857143</v>
      </c>
      <c r="I5" s="86">
        <v>0.77712912087912089</v>
      </c>
      <c r="J5" s="85">
        <f t="shared" ref="J5:J10" si="1">F5*I5</f>
        <v>348.15384615384619</v>
      </c>
      <c r="K5" s="85">
        <f>SUMIFS(Rajshahi!O:O,Rajshahi!$F:$F,'Rajshahi Zone wise Summary'!$C5,Rajshahi!$G:$G,"&gt;0")</f>
        <v>384</v>
      </c>
      <c r="L5" s="85">
        <f>SUMIFS(Rajshahi!P:P,Rajshahi!$F:$F,'Rajshahi Zone wise Summary'!$C5,Rajshahi!$G:$G,"&gt;0")</f>
        <v>244</v>
      </c>
      <c r="M5" s="86">
        <f t="shared" ref="M5:M10" si="2">IFERROR(L5/K5,0)</f>
        <v>0.63541666666666663</v>
      </c>
      <c r="N5" s="86">
        <v>0.75761217948717952</v>
      </c>
      <c r="O5" s="85">
        <f t="shared" ref="O5:O10" si="3">K5*N5</f>
        <v>290.92307692307691</v>
      </c>
      <c r="P5" s="85">
        <f>SUMIFS(Rajshahi!V:V,Rajshahi!$F:$F,'Rajshahi Zone wise Summary'!$C5,Rajshahi!$G:$G,"&gt;0")</f>
        <v>3516286</v>
      </c>
      <c r="Q5" s="85">
        <f>SUMIFS(Rajshahi!W:W,Rajshahi!$F:$F,'Rajshahi Zone wise Summary'!$C5,Rajshahi!$G:$G,"&gt;0")</f>
        <v>2506710</v>
      </c>
      <c r="R5" s="86">
        <f t="shared" ref="R5:R10" si="4">IFERROR(Q5/P5,0)</f>
        <v>0.71288569814855784</v>
      </c>
      <c r="S5" s="86">
        <v>0.84997910163866508</v>
      </c>
      <c r="T5" s="87">
        <f t="shared" ref="T5:T11" si="5">P5*S5</f>
        <v>2988769.615384615</v>
      </c>
    </row>
    <row r="6" spans="2:20" ht="12.75" customHeight="1" x14ac:dyDescent="0.2">
      <c r="B6" s="88"/>
      <c r="C6" s="84" t="s">
        <v>51</v>
      </c>
      <c r="D6" s="84">
        <f>COUNTIF(Rajshahi!F:F,'Rajshahi Zone wise Summary'!C6)</f>
        <v>1</v>
      </c>
      <c r="E6" s="84">
        <v>1</v>
      </c>
      <c r="F6" s="85">
        <f>SUMIFS(Rajshahi!H:H,Rajshahi!$F:$F,'Rajshahi Zone wise Summary'!$C6,Rajshahi!$G:$G,"&gt;0")</f>
        <v>68</v>
      </c>
      <c r="G6" s="85">
        <f>SUMIFS(Rajshahi!I:I,Rajshahi!$F:$F,'Rajshahi Zone wise Summary'!$C6,Rajshahi!$G:$G,"&gt;0")</f>
        <v>23</v>
      </c>
      <c r="H6" s="86">
        <f t="shared" si="0"/>
        <v>0.33823529411764708</v>
      </c>
      <c r="I6" s="86">
        <v>0.40328054298642535</v>
      </c>
      <c r="J6" s="85">
        <f t="shared" si="1"/>
        <v>27.423076923076923</v>
      </c>
      <c r="K6" s="85">
        <f>SUMIFS(Rajshahi!O:O,Rajshahi!$F:$F,'Rajshahi Zone wise Summary'!$C6,Rajshahi!$G:$G,"&gt;0")</f>
        <v>53</v>
      </c>
      <c r="L6" s="85">
        <f>SUMIFS(Rajshahi!P:P,Rajshahi!$F:$F,'Rajshahi Zone wise Summary'!$C6,Rajshahi!$G:$G,"&gt;0")</f>
        <v>15</v>
      </c>
      <c r="M6" s="86">
        <f t="shared" si="2"/>
        <v>0.28301886792452829</v>
      </c>
      <c r="N6" s="86">
        <v>0.33744557329462987</v>
      </c>
      <c r="O6" s="85">
        <f t="shared" si="3"/>
        <v>17.884615384615383</v>
      </c>
      <c r="P6" s="85">
        <f>SUMIFS(Rajshahi!V:V,Rajshahi!$F:$F,'Rajshahi Zone wise Summary'!$C6,Rajshahi!$G:$G,"&gt;0")</f>
        <v>530000</v>
      </c>
      <c r="Q6" s="85">
        <f>SUMIFS(Rajshahi!W:W,Rajshahi!$F:$F,'Rajshahi Zone wise Summary'!$C6,Rajshahi!$G:$G,"&gt;0")</f>
        <v>184876</v>
      </c>
      <c r="R6" s="86">
        <f t="shared" si="4"/>
        <v>0.34882264150943398</v>
      </c>
      <c r="S6" s="86">
        <v>0.41590391872278665</v>
      </c>
      <c r="T6" s="87">
        <f t="shared" si="5"/>
        <v>220429.07692307694</v>
      </c>
    </row>
    <row r="7" spans="2:20" ht="12.75" customHeight="1" x14ac:dyDescent="0.2">
      <c r="B7" s="88"/>
      <c r="C7" s="84" t="s">
        <v>52</v>
      </c>
      <c r="D7" s="84">
        <f>COUNTIF(Rajshahi!F:F,'Rajshahi Zone wise Summary'!C7)</f>
        <v>4</v>
      </c>
      <c r="E7" s="84">
        <v>4</v>
      </c>
      <c r="F7" s="85">
        <f>SUMIFS(Rajshahi!H:H,Rajshahi!$F:$F,'Rajshahi Zone wise Summary'!$C7,Rajshahi!$G:$G,"&gt;0")</f>
        <v>321</v>
      </c>
      <c r="G7" s="85">
        <f>SUMIFS(Rajshahi!I:I,Rajshahi!$F:$F,'Rajshahi Zone wise Summary'!$C7,Rajshahi!$G:$G,"&gt;0")</f>
        <v>176</v>
      </c>
      <c r="H7" s="86">
        <f t="shared" si="0"/>
        <v>0.54828660436137067</v>
      </c>
      <c r="I7" s="86">
        <v>0.65372633596932661</v>
      </c>
      <c r="J7" s="85">
        <f t="shared" si="1"/>
        <v>209.84615384615384</v>
      </c>
      <c r="K7" s="85">
        <f>SUMIFS(Rajshahi!O:O,Rajshahi!$F:$F,'Rajshahi Zone wise Summary'!$C7,Rajshahi!$G:$G,"&gt;0")</f>
        <v>279</v>
      </c>
      <c r="L7" s="85">
        <f>SUMIFS(Rajshahi!P:P,Rajshahi!$F:$F,'Rajshahi Zone wise Summary'!$C7,Rajshahi!$G:$G,"&gt;0")</f>
        <v>136</v>
      </c>
      <c r="M7" s="86">
        <f t="shared" si="2"/>
        <v>0.48745519713261648</v>
      </c>
      <c r="N7" s="86">
        <v>0.58119658119658124</v>
      </c>
      <c r="O7" s="85">
        <f t="shared" si="3"/>
        <v>162.15384615384616</v>
      </c>
      <c r="P7" s="85">
        <f>SUMIFS(Rajshahi!V:V,Rajshahi!$F:$F,'Rajshahi Zone wise Summary'!$C7,Rajshahi!$G:$G,"&gt;0")</f>
        <v>2555194</v>
      </c>
      <c r="Q7" s="85">
        <f>SUMIFS(Rajshahi!W:W,Rajshahi!$F:$F,'Rajshahi Zone wise Summary'!$C7,Rajshahi!$G:$G,"&gt;0")</f>
        <v>1462285</v>
      </c>
      <c r="R7" s="86">
        <f t="shared" si="4"/>
        <v>0.5722794433612477</v>
      </c>
      <c r="S7" s="86">
        <v>0.68233318246917996</v>
      </c>
      <c r="T7" s="87">
        <f t="shared" si="5"/>
        <v>1743493.6538461538</v>
      </c>
    </row>
    <row r="8" spans="2:20" ht="12.75" customHeight="1" x14ac:dyDescent="0.2">
      <c r="B8" s="88"/>
      <c r="C8" s="84" t="s">
        <v>49</v>
      </c>
      <c r="D8" s="84">
        <f>COUNTIF(Rajshahi!F:F,'Rajshahi Zone wise Summary'!C8)</f>
        <v>5</v>
      </c>
      <c r="E8" s="84">
        <v>5</v>
      </c>
      <c r="F8" s="85">
        <f>SUMIFS(Rajshahi!H:H,Rajshahi!$F:$F,'Rajshahi Zone wise Summary'!$C8,Rajshahi!$G:$G,"&gt;0")</f>
        <v>463</v>
      </c>
      <c r="G8" s="85">
        <f>SUMIFS(Rajshahi!I:I,Rajshahi!$F:$F,'Rajshahi Zone wise Summary'!$C8,Rajshahi!$G:$G,"&gt;0")</f>
        <v>274</v>
      </c>
      <c r="H8" s="86">
        <f t="shared" si="0"/>
        <v>0.59179265658747304</v>
      </c>
      <c r="I8" s="86">
        <v>0.7055989367004486</v>
      </c>
      <c r="J8" s="85">
        <f t="shared" si="1"/>
        <v>326.69230769230768</v>
      </c>
      <c r="K8" s="85">
        <f>SUMIFS(Rajshahi!O:O,Rajshahi!$F:$F,'Rajshahi Zone wise Summary'!$C8,Rajshahi!$G:$G,"&gt;0")</f>
        <v>397</v>
      </c>
      <c r="L8" s="85">
        <f>SUMIFS(Rajshahi!P:P,Rajshahi!$F:$F,'Rajshahi Zone wise Summary'!$C8,Rajshahi!$G:$G,"&gt;0")</f>
        <v>228</v>
      </c>
      <c r="M8" s="86">
        <f t="shared" si="2"/>
        <v>0.5743073047858942</v>
      </c>
      <c r="N8" s="86">
        <v>0.68475101724471998</v>
      </c>
      <c r="O8" s="85">
        <f t="shared" si="3"/>
        <v>271.84615384615381</v>
      </c>
      <c r="P8" s="85">
        <f>SUMIFS(Rajshahi!V:V,Rajshahi!$F:$F,'Rajshahi Zone wise Summary'!$C8,Rajshahi!$G:$G,"&gt;0")</f>
        <v>3758515</v>
      </c>
      <c r="Q8" s="85">
        <f>SUMIFS(Rajshahi!W:W,Rajshahi!$F:$F,'Rajshahi Zone wise Summary'!$C8,Rajshahi!$G:$G,"&gt;0")</f>
        <v>2386774</v>
      </c>
      <c r="R8" s="86">
        <f t="shared" si="4"/>
        <v>0.6350311226641373</v>
      </c>
      <c r="S8" s="86">
        <v>0.75715249240724058</v>
      </c>
      <c r="T8" s="87">
        <f t="shared" si="5"/>
        <v>2845769</v>
      </c>
    </row>
    <row r="9" spans="2:20" x14ac:dyDescent="0.2">
      <c r="B9" s="88"/>
      <c r="C9" s="84" t="s">
        <v>53</v>
      </c>
      <c r="D9" s="84">
        <f>COUNTIF(Rajshahi!F:F,'Rajshahi Zone wise Summary'!C9)</f>
        <v>4</v>
      </c>
      <c r="E9" s="84">
        <v>4</v>
      </c>
      <c r="F9" s="85">
        <f>SUMIFS(Rajshahi!H:H,Rajshahi!$F:$F,'Rajshahi Zone wise Summary'!$C9,Rajshahi!$G:$G,"&gt;0")</f>
        <v>284</v>
      </c>
      <c r="G9" s="85">
        <f>SUMIFS(Rajshahi!I:I,Rajshahi!$F:$F,'Rajshahi Zone wise Summary'!$C9,Rajshahi!$G:$G,"&gt;0")</f>
        <v>208</v>
      </c>
      <c r="H9" s="86">
        <f t="shared" si="0"/>
        <v>0.73239436619718312</v>
      </c>
      <c r="I9" s="86">
        <v>0.87323943661971837</v>
      </c>
      <c r="J9" s="85">
        <f t="shared" si="1"/>
        <v>248.00000000000003</v>
      </c>
      <c r="K9" s="85">
        <f>SUMIFS(Rajshahi!O:O,Rajshahi!$F:$F,'Rajshahi Zone wise Summary'!$C9,Rajshahi!$G:$G,"&gt;0")</f>
        <v>223</v>
      </c>
      <c r="L9" s="85">
        <f>SUMIFS(Rajshahi!P:P,Rajshahi!$F:$F,'Rajshahi Zone wise Summary'!$C9,Rajshahi!$G:$G,"&gt;0")</f>
        <v>171</v>
      </c>
      <c r="M9" s="86">
        <f t="shared" si="2"/>
        <v>0.76681614349775784</v>
      </c>
      <c r="N9" s="86">
        <v>0.91428078647809596</v>
      </c>
      <c r="O9" s="85">
        <f t="shared" si="3"/>
        <v>203.88461538461539</v>
      </c>
      <c r="P9" s="85">
        <f>SUMIFS(Rajshahi!V:V,Rajshahi!$F:$F,'Rajshahi Zone wise Summary'!$C9,Rajshahi!$G:$G,"&gt;0")</f>
        <v>2203117</v>
      </c>
      <c r="Q9" s="85">
        <f>SUMIFS(Rajshahi!W:W,Rajshahi!$F:$F,'Rajshahi Zone wise Summary'!$C9,Rajshahi!$G:$G,"&gt;0")</f>
        <v>1765705</v>
      </c>
      <c r="R9" s="86">
        <f t="shared" si="4"/>
        <v>0.80145766203065927</v>
      </c>
      <c r="S9" s="86">
        <v>0.95558413549809373</v>
      </c>
      <c r="T9" s="87">
        <f t="shared" si="5"/>
        <v>2105263.653846154</v>
      </c>
    </row>
    <row r="10" spans="2:20" x14ac:dyDescent="0.2">
      <c r="B10" s="88"/>
      <c r="C10" s="84" t="s">
        <v>54</v>
      </c>
      <c r="D10" s="84">
        <f>COUNTIF(Rajshahi!F:F,'Rajshahi Zone wise Summary'!C10)</f>
        <v>0</v>
      </c>
      <c r="E10" s="84">
        <v>0</v>
      </c>
      <c r="F10" s="85">
        <f>SUMIFS(Rajshahi!H:H,Rajshahi!$F:$F,'Rajshahi Zone wise Summary'!$C10,Rajshahi!$G:$G,"&gt;0")</f>
        <v>0</v>
      </c>
      <c r="G10" s="85">
        <f>SUMIFS(Rajshahi!I:I,Rajshahi!$F:$F,'Rajshahi Zone wise Summary'!$C10,Rajshahi!$G:$G,"&gt;0")</f>
        <v>0</v>
      </c>
      <c r="H10" s="86">
        <f t="shared" si="0"/>
        <v>0</v>
      </c>
      <c r="I10" s="86">
        <v>0</v>
      </c>
      <c r="J10" s="85">
        <f t="shared" si="1"/>
        <v>0</v>
      </c>
      <c r="K10" s="85">
        <f>SUMIFS(Rajshahi!O:O,Rajshahi!$F:$F,'Rajshahi Zone wise Summary'!$C10,Rajshahi!$G:$G,"&gt;0")</f>
        <v>0</v>
      </c>
      <c r="L10" s="85">
        <f>SUMIFS(Rajshahi!P:P,Rajshahi!$F:$F,'Rajshahi Zone wise Summary'!$C10,Rajshahi!$G:$G,"&gt;0")</f>
        <v>0</v>
      </c>
      <c r="M10" s="86">
        <f t="shared" si="2"/>
        <v>0</v>
      </c>
      <c r="N10" s="86">
        <v>0</v>
      </c>
      <c r="O10" s="85">
        <f t="shared" si="3"/>
        <v>0</v>
      </c>
      <c r="P10" s="85">
        <f>SUMIFS(Rajshahi!V:V,Rajshahi!$F:$F,'Rajshahi Zone wise Summary'!$C10,Rajshahi!$G:$G,"&gt;0")</f>
        <v>0</v>
      </c>
      <c r="Q10" s="85">
        <f>SUMIFS(Rajshahi!W:W,Rajshahi!$F:$F,'Rajshahi Zone wise Summary'!$C10,Rajshahi!$G:$G,"&gt;0")</f>
        <v>0</v>
      </c>
      <c r="R10" s="86">
        <f t="shared" si="4"/>
        <v>0</v>
      </c>
      <c r="S10" s="86">
        <v>0</v>
      </c>
      <c r="T10" s="87">
        <f t="shared" si="5"/>
        <v>0</v>
      </c>
    </row>
    <row r="11" spans="2:20" ht="13.5" thickBot="1" x14ac:dyDescent="0.25">
      <c r="B11" s="89"/>
      <c r="C11" s="90" t="s">
        <v>55</v>
      </c>
      <c r="D11" s="90">
        <f>SUM(D5:D10)</f>
        <v>20</v>
      </c>
      <c r="E11" s="90">
        <f>SUM(E5:E10)</f>
        <v>20</v>
      </c>
      <c r="F11" s="91">
        <f>SUM(F5:F10)</f>
        <v>1584</v>
      </c>
      <c r="G11" s="91">
        <f>SUM(G5:G10)</f>
        <v>973</v>
      </c>
      <c r="H11" s="92">
        <f>G11/F11</f>
        <v>0.6142676767676768</v>
      </c>
      <c r="I11" s="92">
        <v>0.73239607614607616</v>
      </c>
      <c r="J11" s="91">
        <f>SUM(J5:J10)</f>
        <v>1160.1153846153845</v>
      </c>
      <c r="K11" s="91">
        <f>SUM(K5:K10)</f>
        <v>1336</v>
      </c>
      <c r="L11" s="91">
        <f>SUM(L5:L10)</f>
        <v>794</v>
      </c>
      <c r="M11" s="92">
        <f>L11/K11</f>
        <v>0.59431137724550898</v>
      </c>
      <c r="N11" s="92">
        <v>0.70860202671579919</v>
      </c>
      <c r="O11" s="91">
        <f>SUM(O5:O10)</f>
        <v>946.69230769230762</v>
      </c>
      <c r="P11" s="91">
        <f>SUM(P5:P10)</f>
        <v>12563112</v>
      </c>
      <c r="Q11" s="91">
        <f>SUM(Q5:Q10)</f>
        <v>8306350</v>
      </c>
      <c r="R11" s="92">
        <f>Q11/P11</f>
        <v>0.66116978022642803</v>
      </c>
      <c r="S11" s="92">
        <v>0.78831781488535657</v>
      </c>
      <c r="T11" s="93">
        <f t="shared" si="5"/>
        <v>9903725.0000000019</v>
      </c>
    </row>
  </sheetData>
  <mergeCells count="4">
    <mergeCell ref="F3:J3"/>
    <mergeCell ref="K3:O3"/>
    <mergeCell ref="P3:T3"/>
    <mergeCell ref="B5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2020-12-27T07:21:13Z</dcterms:created>
  <dcterms:modified xsi:type="dcterms:W3CDTF">2020-12-27T07:21:35Z</dcterms:modified>
</cp:coreProperties>
</file>