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 activeTab="3"/>
  </bookViews>
  <sheets>
    <sheet name="Inventory" sheetId="7" r:id="rId1"/>
    <sheet name="Investment break down" sheetId="3" r:id="rId2"/>
    <sheet name="Costing details" sheetId="4" r:id="rId3"/>
    <sheet name="Gross profit" sheetId="5" r:id="rId4"/>
  </sheets>
  <definedNames>
    <definedName name="_xlnm._FilterDatabase" localSheetId="3" hidden="1">'Gross profit'!$A$1:$G$19</definedName>
    <definedName name="_xlnm._FilterDatabase" localSheetId="0" hidden="1">Inventory!$A$1:$S$18</definedName>
  </definedNames>
  <calcPr calcId="124519"/>
</workbook>
</file>

<file path=xl/calcChain.xml><?xml version="1.0" encoding="utf-8"?>
<calcChain xmlns="http://schemas.openxmlformats.org/spreadsheetml/2006/main">
  <c r="D14" i="3"/>
  <c r="D13"/>
  <c r="D9"/>
  <c r="C19" i="4" l="1"/>
  <c r="D19"/>
  <c r="E19"/>
  <c r="F19"/>
  <c r="G19"/>
  <c r="H19"/>
  <c r="I19"/>
  <c r="J14" l="1"/>
  <c r="J15"/>
  <c r="J16"/>
  <c r="J17"/>
  <c r="J18"/>
  <c r="J5" i="7" l="1"/>
  <c r="M5" s="1"/>
  <c r="J9"/>
  <c r="M9" s="1"/>
  <c r="J16"/>
  <c r="M16" s="1"/>
  <c r="J17"/>
  <c r="M17" s="1"/>
  <c r="J15"/>
  <c r="O18"/>
  <c r="J18"/>
  <c r="M18" s="1"/>
  <c r="O17"/>
  <c r="O16"/>
  <c r="O15"/>
  <c r="O14"/>
  <c r="J14"/>
  <c r="M14" s="1"/>
  <c r="O13"/>
  <c r="J13"/>
  <c r="M13" s="1"/>
  <c r="O12"/>
  <c r="J12"/>
  <c r="M12" s="1"/>
  <c r="O11"/>
  <c r="J11"/>
  <c r="M11" s="1"/>
  <c r="O10"/>
  <c r="J10"/>
  <c r="M10" s="1"/>
  <c r="O9"/>
  <c r="O8"/>
  <c r="J8"/>
  <c r="M8" s="1"/>
  <c r="O7"/>
  <c r="J7"/>
  <c r="M7" s="1"/>
  <c r="O6"/>
  <c r="J6"/>
  <c r="M6" s="1"/>
  <c r="O5"/>
  <c r="O4"/>
  <c r="J4"/>
  <c r="M4" s="1"/>
  <c r="O3"/>
  <c r="J3"/>
  <c r="M3" s="1"/>
  <c r="O2"/>
  <c r="J2"/>
  <c r="M2" s="1"/>
  <c r="L13" l="1"/>
  <c r="L14"/>
  <c r="P12"/>
  <c r="P14"/>
  <c r="P9"/>
  <c r="P8"/>
  <c r="L12"/>
  <c r="P13"/>
  <c r="P6"/>
  <c r="P10"/>
  <c r="L16"/>
  <c r="L17"/>
  <c r="P7"/>
  <c r="P11"/>
  <c r="L15"/>
  <c r="M15"/>
  <c r="P3"/>
  <c r="P4"/>
  <c r="P5"/>
  <c r="P15"/>
  <c r="P16"/>
  <c r="L18"/>
  <c r="P17"/>
  <c r="P18"/>
  <c r="L3"/>
  <c r="L4"/>
  <c r="L5"/>
  <c r="L6"/>
  <c r="L7"/>
  <c r="L8"/>
  <c r="L9"/>
  <c r="L10"/>
  <c r="L11"/>
  <c r="P2"/>
  <c r="L2"/>
  <c r="G18" i="5"/>
  <c r="G17"/>
  <c r="G16"/>
  <c r="G15"/>
  <c r="G14"/>
  <c r="G13"/>
  <c r="G12"/>
  <c r="G11"/>
  <c r="G10"/>
  <c r="G9"/>
  <c r="G8"/>
  <c r="G7"/>
  <c r="G6"/>
  <c r="G5"/>
  <c r="G4"/>
  <c r="G3"/>
  <c r="G2"/>
  <c r="J13" i="4"/>
  <c r="J12"/>
  <c r="J11"/>
  <c r="J10"/>
  <c r="J9"/>
  <c r="J8"/>
  <c r="J7"/>
  <c r="J6"/>
  <c r="J5"/>
  <c r="J4"/>
  <c r="J3"/>
  <c r="J2"/>
  <c r="E19" i="5" l="1"/>
  <c r="G19" s="1"/>
  <c r="J19" i="4"/>
  <c r="H4" i="3" l="1"/>
  <c r="H5"/>
  <c r="H6"/>
  <c r="H7"/>
  <c r="H8"/>
  <c r="H9"/>
  <c r="H10"/>
  <c r="H11"/>
  <c r="H12"/>
  <c r="H13"/>
  <c r="H14"/>
  <c r="H15"/>
  <c r="H16"/>
  <c r="H17"/>
  <c r="H18"/>
  <c r="H19"/>
  <c r="H3"/>
</calcChain>
</file>

<file path=xl/sharedStrings.xml><?xml version="1.0" encoding="utf-8"?>
<sst xmlns="http://schemas.openxmlformats.org/spreadsheetml/2006/main" count="172" uniqueCount="72">
  <si>
    <t>SL</t>
  </si>
  <si>
    <t>Dealer Name</t>
  </si>
  <si>
    <t>Region</t>
  </si>
  <si>
    <t>Zone</t>
  </si>
  <si>
    <t>Stock Value</t>
  </si>
  <si>
    <t>Market Credit</t>
  </si>
  <si>
    <t>Cash in Hand</t>
  </si>
  <si>
    <t>Approved MOC</t>
  </si>
  <si>
    <t>Actual Company credit Support (with MOC)</t>
  </si>
  <si>
    <t>Total Investment</t>
  </si>
  <si>
    <t>Stock Ratio</t>
  </si>
  <si>
    <t>Credit Ratio</t>
  </si>
  <si>
    <t>Action Plan</t>
  </si>
  <si>
    <t>S.M Tel</t>
  </si>
  <si>
    <t>Priyo Telecom</t>
  </si>
  <si>
    <t>New Sarker Electronics</t>
  </si>
  <si>
    <t>Hello Naogaon</t>
  </si>
  <si>
    <t>M/S Chowdhury Enterprise</t>
  </si>
  <si>
    <t>Mugdho Corporation</t>
  </si>
  <si>
    <t>Swastidip Enterprise</t>
  </si>
  <si>
    <t>Tulip Distribution</t>
  </si>
  <si>
    <t>Haque Enterprise</t>
  </si>
  <si>
    <t>Rajshahi</t>
  </si>
  <si>
    <t>Hello Rajshahi</t>
  </si>
  <si>
    <t>Prithibi Corporation</t>
  </si>
  <si>
    <t>Satata Enterprise</t>
  </si>
  <si>
    <t>Biswa Bani Telecom</t>
  </si>
  <si>
    <t>M. R. Traders</t>
  </si>
  <si>
    <t>Mohima Telecom</t>
  </si>
  <si>
    <t>Dealer ROI</t>
  </si>
  <si>
    <t>Total Monthly Costing</t>
  </si>
  <si>
    <t xml:space="preserve">Distrbutor </t>
  </si>
  <si>
    <t>Pipe Line Stock</t>
  </si>
  <si>
    <t xml:space="preserve">Credit to Company </t>
  </si>
  <si>
    <t>Total stock value</t>
  </si>
  <si>
    <t>Market credit</t>
  </si>
  <si>
    <t>Cash In Hand</t>
  </si>
  <si>
    <t xml:space="preserve">Total Investment </t>
  </si>
  <si>
    <t>SL No</t>
  </si>
  <si>
    <t>Distrbutor Name</t>
  </si>
  <si>
    <t>Monthly Salary</t>
  </si>
  <si>
    <t>Monthly Conveyance</t>
  </si>
  <si>
    <t>Monthly Incentive</t>
  </si>
  <si>
    <t>Monthly mobile bill</t>
  </si>
  <si>
    <t>Monthly DA</t>
  </si>
  <si>
    <t>TOTAL VEHICLES EXPENSES (Repair, Maintained &amp; Fuel Cost)</t>
  </si>
  <si>
    <t>TOTAL OFFICE EXPENSES</t>
  </si>
  <si>
    <t>Grand total Monthly OPEX</t>
  </si>
  <si>
    <t>Region total</t>
  </si>
  <si>
    <t>SECONDRY TURNOVER</t>
  </si>
  <si>
    <t>Secondary sales Margin</t>
  </si>
  <si>
    <t>Monthly BM</t>
  </si>
  <si>
    <t>Gross Profit</t>
  </si>
  <si>
    <t>Tangail</t>
  </si>
  <si>
    <t>Bogura</t>
  </si>
  <si>
    <t>Naogaon</t>
  </si>
  <si>
    <t>Pabna</t>
  </si>
  <si>
    <t>Kushtia</t>
  </si>
  <si>
    <t>Gross Profit(Front Margin+BM) (Sept)</t>
  </si>
  <si>
    <t>Nit Profit Profit (Sept)</t>
  </si>
  <si>
    <t>Mobile collection and ghori ghor</t>
  </si>
  <si>
    <t>Sarkar Telecom* Sirajgonj</t>
  </si>
  <si>
    <t>Closing stock as on 31 Oct'20</t>
  </si>
  <si>
    <t>Distributor Investment Staus Oct'2020</t>
  </si>
  <si>
    <t>Report collection date(1st Nov'2020)</t>
  </si>
  <si>
    <t>will more 4 Lac investment increase in Q4'20</t>
  </si>
  <si>
    <t>Need more Bar phone in Q4'20</t>
  </si>
  <si>
    <t>Will controll abnormal credit in Q4'20</t>
  </si>
  <si>
    <t>Need support more fast moving product in Q4'20</t>
  </si>
  <si>
    <t>Market Due need to minimize</t>
  </si>
  <si>
    <t>To increase secondary, floot stock need to increase. Beside manpower costing need to minimize.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</si>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</sst>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4" fillId="0" borderId="0" xfId="0" applyFont="1" applyAlignment="1"/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14" fontId="3" fillId="3" borderId="1" xfId="0" applyNumberFormat="1" applyFont="1" applyFill="1" applyBorder="1" applyAlignment="1">
      <alignment horizontal="center"/>
    </xf>
    <xf numFmtId="165" fontId="0" fillId="0" borderId="1" xfId="1" applyNumberFormat="1" applyFont="1" applyBorder="1"/>
    <xf numFmtId="165" fontId="1" fillId="0" borderId="1" xfId="1" applyNumberFormat="1" applyFont="1" applyBorder="1" applyAlignment="1">
      <alignment horizontal="center"/>
    </xf>
    <xf numFmtId="165" fontId="1" fillId="2" borderId="1" xfId="1" applyNumberFormat="1" applyFont="1" applyFill="1" applyBorder="1" applyAlignment="1" applyProtection="1">
      <alignment horizontal="center" vertical="center"/>
    </xf>
    <xf numFmtId="165" fontId="1" fillId="2" borderId="1" xfId="1" applyNumberFormat="1" applyFont="1" applyFill="1" applyBorder="1" applyAlignment="1" applyProtection="1">
      <alignment horizontal="center" vertical="center" wrapText="1"/>
    </xf>
    <xf numFmtId="165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vertical="center"/>
    </xf>
    <xf numFmtId="165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3" fillId="0" borderId="0" xfId="0" applyNumberFormat="1" applyFont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0" fontId="3" fillId="0" borderId="0" xfId="0" applyFont="1" applyAlignment="1"/>
    <xf numFmtId="0" fontId="10" fillId="5" borderId="1" xfId="0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vertical="center"/>
    </xf>
    <xf numFmtId="0" fontId="0" fillId="0" borderId="0" xfId="0" applyAlignment="1"/>
    <xf numFmtId="0" fontId="4" fillId="0" borderId="1" xfId="0" applyFont="1" applyFill="1" applyBorder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165" fontId="3" fillId="3" borderId="1" xfId="1" applyNumberFormat="1" applyFont="1" applyFill="1" applyBorder="1" applyAlignment="1">
      <alignment horizontal="right"/>
    </xf>
    <xf numFmtId="165" fontId="3" fillId="3" borderId="1" xfId="1" applyNumberFormat="1" applyFont="1" applyFill="1" applyBorder="1" applyAlignment="1"/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.140625" defaultRowHeight="12"/>
  <cols>
    <col min="1" max="1" width="3.5703125" style="39" bestFit="1" customWidth="1"/>
    <col min="2" max="2" width="30.42578125" style="53" bestFit="1" customWidth="1"/>
    <col min="3" max="3" width="18.42578125" style="39" customWidth="1"/>
    <col min="4" max="4" width="14.42578125" style="39" bestFit="1" customWidth="1"/>
    <col min="5" max="5" width="11.140625" style="48" bestFit="1" customWidth="1"/>
    <col min="6" max="6" width="11.140625" style="45" bestFit="1" customWidth="1"/>
    <col min="7" max="7" width="11.140625" style="48" bestFit="1" customWidth="1"/>
    <col min="8" max="8" width="11.140625" style="39" bestFit="1" customWidth="1"/>
    <col min="9" max="9" width="18.5703125" style="39" customWidth="1"/>
    <col min="10" max="10" width="14.42578125" style="39" bestFit="1" customWidth="1"/>
    <col min="11" max="11" width="13.5703125" style="39" bestFit="1" customWidth="1"/>
    <col min="12" max="12" width="9.5703125" style="39" bestFit="1" customWidth="1"/>
    <col min="13" max="13" width="10.140625" style="39" bestFit="1" customWidth="1"/>
    <col min="14" max="14" width="17.7109375" style="39" customWidth="1"/>
    <col min="15" max="15" width="12.5703125" style="40" customWidth="1"/>
    <col min="16" max="16" width="10.140625" style="39" customWidth="1"/>
    <col min="17" max="17" width="78.7109375" style="39" bestFit="1" customWidth="1"/>
    <col min="18" max="18" width="26.85546875" style="39" bestFit="1" customWidth="1"/>
    <col min="19" max="19" width="9.28515625" style="39" bestFit="1" customWidth="1"/>
    <col min="20" max="16384" width="9.140625" style="39"/>
  </cols>
  <sheetData>
    <row r="1" spans="1:19" s="35" customFormat="1" ht="24">
      <c r="A1" s="31" t="s">
        <v>0</v>
      </c>
      <c r="B1" s="57" t="s">
        <v>1</v>
      </c>
      <c r="C1" s="31" t="s">
        <v>2</v>
      </c>
      <c r="D1" s="31" t="s">
        <v>3</v>
      </c>
      <c r="E1" s="46" t="s">
        <v>4</v>
      </c>
      <c r="F1" s="43" t="s">
        <v>5</v>
      </c>
      <c r="G1" s="46" t="s">
        <v>6</v>
      </c>
      <c r="H1" s="33" t="s">
        <v>7</v>
      </c>
      <c r="I1" s="33" t="s">
        <v>8</v>
      </c>
      <c r="J1" s="31" t="s">
        <v>9</v>
      </c>
      <c r="K1" s="32" t="s">
        <v>30</v>
      </c>
      <c r="L1" s="31" t="s">
        <v>10</v>
      </c>
      <c r="M1" s="31" t="s">
        <v>11</v>
      </c>
      <c r="N1" s="32" t="s">
        <v>58</v>
      </c>
      <c r="O1" s="34" t="s">
        <v>59</v>
      </c>
      <c r="P1" s="31" t="s">
        <v>29</v>
      </c>
      <c r="Q1" s="31" t="s">
        <v>12</v>
      </c>
      <c r="R1" s="31" t="s">
        <v>64</v>
      </c>
    </row>
    <row r="2" spans="1:19" s="38" customFormat="1">
      <c r="A2" s="1">
        <v>1</v>
      </c>
      <c r="B2" s="2" t="s">
        <v>13</v>
      </c>
      <c r="C2" s="2" t="s">
        <v>22</v>
      </c>
      <c r="D2" s="2" t="s">
        <v>53</v>
      </c>
      <c r="E2" s="47">
        <v>7289170</v>
      </c>
      <c r="F2" s="44">
        <v>2856790</v>
      </c>
      <c r="G2" s="47">
        <v>0</v>
      </c>
      <c r="H2" s="29">
        <v>4000000</v>
      </c>
      <c r="I2" s="29">
        <v>4503035</v>
      </c>
      <c r="J2" s="29">
        <f t="shared" ref="J2:J3" si="0">SUM(E2:G2)-I2</f>
        <v>5642925</v>
      </c>
      <c r="K2" s="42">
        <v>231890</v>
      </c>
      <c r="L2" s="3">
        <f t="shared" ref="L2:L18" si="1">E2/J2</f>
        <v>1.2917361120340958</v>
      </c>
      <c r="M2" s="3">
        <f t="shared" ref="M2:M18" si="2">F2/J2</f>
        <v>0.50626049433582765</v>
      </c>
      <c r="N2" s="41">
        <v>574399</v>
      </c>
      <c r="O2" s="29">
        <f t="shared" ref="O2:O18" si="3">N2-K2</f>
        <v>342509</v>
      </c>
      <c r="P2" s="3">
        <f t="shared" ref="P2:P18" si="4">O2/J2</f>
        <v>6.0697067566909006E-2</v>
      </c>
      <c r="Q2" s="5"/>
      <c r="R2" s="22"/>
      <c r="S2" s="37"/>
    </row>
    <row r="3" spans="1:19" s="38" customFormat="1">
      <c r="A3" s="1">
        <v>2</v>
      </c>
      <c r="B3" s="2" t="s">
        <v>14</v>
      </c>
      <c r="C3" s="2" t="s">
        <v>22</v>
      </c>
      <c r="D3" s="2" t="s">
        <v>53</v>
      </c>
      <c r="E3" s="47">
        <v>1955498</v>
      </c>
      <c r="F3" s="44">
        <v>1655570</v>
      </c>
      <c r="G3" s="47">
        <v>350000</v>
      </c>
      <c r="H3" s="29">
        <v>0</v>
      </c>
      <c r="I3" s="29">
        <v>103908</v>
      </c>
      <c r="J3" s="29">
        <f t="shared" si="0"/>
        <v>3857160</v>
      </c>
      <c r="K3" s="42">
        <v>35590</v>
      </c>
      <c r="L3" s="3">
        <f t="shared" si="1"/>
        <v>0.50697870972425307</v>
      </c>
      <c r="M3" s="3">
        <f t="shared" si="2"/>
        <v>0.42921994420765536</v>
      </c>
      <c r="N3" s="41">
        <v>135421</v>
      </c>
      <c r="O3" s="29">
        <f t="shared" si="3"/>
        <v>99831</v>
      </c>
      <c r="P3" s="3">
        <f t="shared" si="4"/>
        <v>2.5881996080017421E-2</v>
      </c>
      <c r="Q3" s="5"/>
      <c r="R3" s="22"/>
      <c r="S3" s="37"/>
    </row>
    <row r="4" spans="1:19" s="38" customFormat="1">
      <c r="A4" s="1">
        <v>3</v>
      </c>
      <c r="B4" s="2" t="s">
        <v>60</v>
      </c>
      <c r="C4" s="2" t="s">
        <v>22</v>
      </c>
      <c r="D4" s="2" t="s">
        <v>54</v>
      </c>
      <c r="E4" s="58">
        <v>1782734</v>
      </c>
      <c r="F4" s="59">
        <v>745000</v>
      </c>
      <c r="G4" s="58">
        <v>200000</v>
      </c>
      <c r="H4" s="29">
        <v>0</v>
      </c>
      <c r="I4" s="29">
        <v>277530</v>
      </c>
      <c r="J4" s="29">
        <f t="shared" ref="J4:J18" si="5">SUM(E4:G4)-I4</f>
        <v>2450204</v>
      </c>
      <c r="K4" s="60">
        <v>87233</v>
      </c>
      <c r="L4" s="3">
        <f t="shared" si="1"/>
        <v>0.72758594794555886</v>
      </c>
      <c r="M4" s="3">
        <f t="shared" si="2"/>
        <v>0.30405631531088839</v>
      </c>
      <c r="N4" s="42">
        <v>143891</v>
      </c>
      <c r="O4" s="29">
        <f t="shared" si="3"/>
        <v>56658</v>
      </c>
      <c r="P4" s="3">
        <f t="shared" si="4"/>
        <v>2.3123788876354787E-2</v>
      </c>
      <c r="Q4" s="5"/>
      <c r="R4" s="22"/>
      <c r="S4" s="1"/>
    </row>
    <row r="5" spans="1:19" s="38" customFormat="1">
      <c r="A5" s="1">
        <v>4</v>
      </c>
      <c r="B5" s="2" t="s">
        <v>15</v>
      </c>
      <c r="C5" s="2" t="s">
        <v>22</v>
      </c>
      <c r="D5" s="2" t="s">
        <v>54</v>
      </c>
      <c r="E5" s="58">
        <v>8163074</v>
      </c>
      <c r="F5" s="59">
        <v>4308918</v>
      </c>
      <c r="G5" s="58">
        <v>1000000</v>
      </c>
      <c r="H5" s="29">
        <v>3000000</v>
      </c>
      <c r="I5" s="29">
        <v>4577627</v>
      </c>
      <c r="J5" s="29">
        <f t="shared" si="5"/>
        <v>8894365</v>
      </c>
      <c r="K5" s="60">
        <v>198211</v>
      </c>
      <c r="L5" s="3">
        <f t="shared" si="1"/>
        <v>0.91778041490314377</v>
      </c>
      <c r="M5" s="3">
        <f t="shared" si="2"/>
        <v>0.48445482055211364</v>
      </c>
      <c r="N5" s="42">
        <v>584511</v>
      </c>
      <c r="O5" s="29">
        <f t="shared" si="3"/>
        <v>386300</v>
      </c>
      <c r="P5" s="3">
        <f t="shared" si="4"/>
        <v>4.3431993177702959E-2</v>
      </c>
      <c r="Q5" s="5"/>
      <c r="R5" s="22"/>
      <c r="S5" s="1"/>
    </row>
    <row r="6" spans="1:19" s="38" customFormat="1">
      <c r="A6" s="1">
        <v>5</v>
      </c>
      <c r="B6" s="2" t="s">
        <v>16</v>
      </c>
      <c r="C6" s="2" t="s">
        <v>22</v>
      </c>
      <c r="D6" s="2" t="s">
        <v>55</v>
      </c>
      <c r="E6" s="58">
        <v>2716451</v>
      </c>
      <c r="F6" s="59">
        <v>1450760</v>
      </c>
      <c r="G6" s="58">
        <v>650000</v>
      </c>
      <c r="H6" s="29">
        <v>0</v>
      </c>
      <c r="I6" s="29">
        <v>585712</v>
      </c>
      <c r="J6" s="29">
        <f t="shared" si="5"/>
        <v>4231499</v>
      </c>
      <c r="K6" s="60">
        <v>126061</v>
      </c>
      <c r="L6" s="3">
        <f t="shared" si="1"/>
        <v>0.6419595041851599</v>
      </c>
      <c r="M6" s="3">
        <f t="shared" si="2"/>
        <v>0.34284777096721514</v>
      </c>
      <c r="N6" s="42">
        <v>306854</v>
      </c>
      <c r="O6" s="29">
        <f t="shared" si="3"/>
        <v>180793</v>
      </c>
      <c r="P6" s="3">
        <f t="shared" si="4"/>
        <v>4.2725521145107206E-2</v>
      </c>
      <c r="Q6" s="5"/>
      <c r="R6" s="22"/>
      <c r="S6" s="1"/>
    </row>
    <row r="7" spans="1:19" s="38" customFormat="1">
      <c r="A7" s="1">
        <v>6</v>
      </c>
      <c r="B7" s="2" t="s">
        <v>17</v>
      </c>
      <c r="C7" s="2" t="s">
        <v>22</v>
      </c>
      <c r="D7" s="2" t="s">
        <v>54</v>
      </c>
      <c r="E7" s="58">
        <v>2965908</v>
      </c>
      <c r="F7" s="59">
        <v>875000</v>
      </c>
      <c r="G7" s="58">
        <v>200000</v>
      </c>
      <c r="H7" s="29">
        <v>0</v>
      </c>
      <c r="I7" s="29">
        <v>163169</v>
      </c>
      <c r="J7" s="29">
        <f t="shared" si="5"/>
        <v>3877739</v>
      </c>
      <c r="K7" s="60">
        <v>99866</v>
      </c>
      <c r="L7" s="3">
        <f t="shared" si="1"/>
        <v>0.7648549837933909</v>
      </c>
      <c r="M7" s="3">
        <f t="shared" si="2"/>
        <v>0.22564695560995723</v>
      </c>
      <c r="N7" s="42">
        <v>201875</v>
      </c>
      <c r="O7" s="29">
        <f t="shared" si="3"/>
        <v>102009</v>
      </c>
      <c r="P7" s="3">
        <f t="shared" si="4"/>
        <v>2.6306308908361289E-2</v>
      </c>
      <c r="Q7" s="5"/>
      <c r="R7" s="22"/>
      <c r="S7" s="1"/>
    </row>
    <row r="8" spans="1:19" s="38" customFormat="1">
      <c r="A8" s="1">
        <v>7</v>
      </c>
      <c r="B8" s="2" t="s">
        <v>18</v>
      </c>
      <c r="C8" s="2" t="s">
        <v>22</v>
      </c>
      <c r="D8" s="2" t="s">
        <v>22</v>
      </c>
      <c r="E8" s="58">
        <v>4101709</v>
      </c>
      <c r="F8" s="59">
        <v>2599477</v>
      </c>
      <c r="G8" s="58">
        <v>1492300</v>
      </c>
      <c r="H8" s="29"/>
      <c r="I8" s="29">
        <v>-52448</v>
      </c>
      <c r="J8" s="29">
        <f t="shared" si="5"/>
        <v>8245934</v>
      </c>
      <c r="K8" s="60">
        <v>145807.7885</v>
      </c>
      <c r="L8" s="3">
        <f t="shared" si="1"/>
        <v>0.49742200216494575</v>
      </c>
      <c r="M8" s="3">
        <f t="shared" si="2"/>
        <v>0.31524348848778078</v>
      </c>
      <c r="N8" s="42">
        <v>523924.93715600006</v>
      </c>
      <c r="O8" s="29">
        <f t="shared" si="3"/>
        <v>378117.14865600003</v>
      </c>
      <c r="P8" s="3">
        <f t="shared" si="4"/>
        <v>4.5854981213286454E-2</v>
      </c>
      <c r="Q8" s="5"/>
      <c r="R8" s="22"/>
      <c r="S8" s="1"/>
    </row>
    <row r="9" spans="1:19" s="38" customFormat="1">
      <c r="A9" s="1">
        <v>8</v>
      </c>
      <c r="B9" s="2" t="s">
        <v>19</v>
      </c>
      <c r="C9" s="2" t="s">
        <v>22</v>
      </c>
      <c r="D9" s="2" t="s">
        <v>56</v>
      </c>
      <c r="E9" s="58">
        <v>3052199.25</v>
      </c>
      <c r="F9" s="59">
        <v>1420820</v>
      </c>
      <c r="G9" s="58">
        <v>200000</v>
      </c>
      <c r="H9" s="29"/>
      <c r="I9" s="29">
        <v>80207</v>
      </c>
      <c r="J9" s="29">
        <f t="shared" si="5"/>
        <v>4592812.25</v>
      </c>
      <c r="K9" s="60">
        <v>102457</v>
      </c>
      <c r="L9" s="3">
        <f t="shared" si="1"/>
        <v>0.66455998718432263</v>
      </c>
      <c r="M9" s="3">
        <f t="shared" si="2"/>
        <v>0.30935730063862288</v>
      </c>
      <c r="N9" s="42">
        <v>193092.979154</v>
      </c>
      <c r="O9" s="29">
        <f t="shared" si="3"/>
        <v>90635.979154000001</v>
      </c>
      <c r="P9" s="3">
        <f t="shared" si="4"/>
        <v>1.9734309660491781E-2</v>
      </c>
      <c r="Q9" s="5" t="s">
        <v>65</v>
      </c>
      <c r="R9" s="22">
        <v>44136</v>
      </c>
      <c r="S9" s="1"/>
    </row>
    <row r="10" spans="1:19" s="38" customFormat="1">
      <c r="A10" s="1">
        <v>9</v>
      </c>
      <c r="B10" s="2" t="s">
        <v>20</v>
      </c>
      <c r="C10" s="2" t="s">
        <v>22</v>
      </c>
      <c r="D10" s="2" t="s">
        <v>56</v>
      </c>
      <c r="E10" s="58">
        <v>4340303.0860000001</v>
      </c>
      <c r="F10" s="59">
        <v>2676651</v>
      </c>
      <c r="G10" s="58">
        <v>500000</v>
      </c>
      <c r="H10" s="29"/>
      <c r="I10" s="29">
        <v>523403</v>
      </c>
      <c r="J10" s="29">
        <f t="shared" si="5"/>
        <v>6993551.0860000001</v>
      </c>
      <c r="K10" s="60">
        <v>106285</v>
      </c>
      <c r="L10" s="3">
        <f t="shared" si="1"/>
        <v>0.62061505415876794</v>
      </c>
      <c r="M10" s="3">
        <f t="shared" si="2"/>
        <v>0.38273131447602327</v>
      </c>
      <c r="N10" s="42">
        <v>279158.725913</v>
      </c>
      <c r="O10" s="29">
        <f t="shared" si="3"/>
        <v>172873.725913</v>
      </c>
      <c r="P10" s="3">
        <f t="shared" si="4"/>
        <v>2.4719019534877821E-2</v>
      </c>
      <c r="Q10" s="5" t="s">
        <v>66</v>
      </c>
      <c r="R10" s="22">
        <v>44136</v>
      </c>
      <c r="S10" s="1"/>
    </row>
    <row r="11" spans="1:19" s="38" customFormat="1">
      <c r="A11" s="1">
        <v>10</v>
      </c>
      <c r="B11" s="2" t="s">
        <v>21</v>
      </c>
      <c r="C11" s="2" t="s">
        <v>22</v>
      </c>
      <c r="D11" s="2" t="s">
        <v>55</v>
      </c>
      <c r="E11" s="58">
        <v>2855429</v>
      </c>
      <c r="F11" s="59">
        <v>1708723</v>
      </c>
      <c r="G11" s="58">
        <v>560000</v>
      </c>
      <c r="H11" s="29"/>
      <c r="I11" s="29">
        <v>86034</v>
      </c>
      <c r="J11" s="29">
        <f t="shared" si="5"/>
        <v>5038118</v>
      </c>
      <c r="K11" s="60">
        <v>101936.11</v>
      </c>
      <c r="L11" s="3">
        <f t="shared" si="1"/>
        <v>0.56676501026772297</v>
      </c>
      <c r="M11" s="3">
        <f t="shared" si="2"/>
        <v>0.33915898754257046</v>
      </c>
      <c r="N11" s="42">
        <v>227551</v>
      </c>
      <c r="O11" s="29">
        <f t="shared" si="3"/>
        <v>125614.89</v>
      </c>
      <c r="P11" s="3">
        <f t="shared" si="4"/>
        <v>2.4932899547013387E-2</v>
      </c>
      <c r="Q11" s="5"/>
      <c r="R11" s="22"/>
      <c r="S11" s="1"/>
    </row>
    <row r="12" spans="1:19" s="38" customFormat="1">
      <c r="A12" s="1">
        <v>11</v>
      </c>
      <c r="B12" s="2" t="s">
        <v>23</v>
      </c>
      <c r="C12" s="2" t="s">
        <v>22</v>
      </c>
      <c r="D12" s="2" t="s">
        <v>22</v>
      </c>
      <c r="E12" s="58">
        <v>3669800</v>
      </c>
      <c r="F12" s="59">
        <v>6778932</v>
      </c>
      <c r="G12" s="58">
        <v>678104</v>
      </c>
      <c r="H12" s="29">
        <v>2000000</v>
      </c>
      <c r="I12" s="29">
        <v>2358006</v>
      </c>
      <c r="J12" s="29">
        <f t="shared" si="5"/>
        <v>8768830</v>
      </c>
      <c r="K12" s="60">
        <v>110680.12</v>
      </c>
      <c r="L12" s="3">
        <f t="shared" si="1"/>
        <v>0.41850509132917391</v>
      </c>
      <c r="M12" s="3">
        <f t="shared" si="2"/>
        <v>0.77307143598404804</v>
      </c>
      <c r="N12" s="42">
        <v>224198.33697520013</v>
      </c>
      <c r="O12" s="29">
        <f t="shared" si="3"/>
        <v>113518.21697520014</v>
      </c>
      <c r="P12" s="3">
        <f t="shared" si="4"/>
        <v>1.2945651469489103E-2</v>
      </c>
      <c r="Q12" s="5" t="s">
        <v>69</v>
      </c>
      <c r="R12" s="22">
        <v>44196</v>
      </c>
      <c r="S12" s="1"/>
    </row>
    <row r="13" spans="1:19" s="38" customFormat="1">
      <c r="A13" s="1">
        <v>12</v>
      </c>
      <c r="B13" s="2" t="s">
        <v>24</v>
      </c>
      <c r="C13" s="2" t="s">
        <v>22</v>
      </c>
      <c r="D13" s="2" t="s">
        <v>22</v>
      </c>
      <c r="E13" s="58">
        <v>421252</v>
      </c>
      <c r="F13" s="59">
        <v>553514</v>
      </c>
      <c r="G13" s="58">
        <v>60000</v>
      </c>
      <c r="H13" s="29"/>
      <c r="I13" s="29">
        <v>97462</v>
      </c>
      <c r="J13" s="29">
        <f t="shared" si="5"/>
        <v>937304</v>
      </c>
      <c r="K13" s="60">
        <v>70226.740000000005</v>
      </c>
      <c r="L13" s="3">
        <f t="shared" si="1"/>
        <v>0.4494294273789507</v>
      </c>
      <c r="M13" s="3">
        <f t="shared" si="2"/>
        <v>0.59053839522716212</v>
      </c>
      <c r="N13" s="42">
        <v>51662.032367499989</v>
      </c>
      <c r="O13" s="29">
        <f t="shared" si="3"/>
        <v>-18564.707632500016</v>
      </c>
      <c r="P13" s="3">
        <f t="shared" si="4"/>
        <v>-1.9806495686031444E-2</v>
      </c>
      <c r="Q13" s="5" t="s">
        <v>70</v>
      </c>
      <c r="R13" s="22">
        <v>44196</v>
      </c>
      <c r="S13" s="1"/>
    </row>
    <row r="14" spans="1:19" s="38" customFormat="1">
      <c r="A14" s="1">
        <v>13</v>
      </c>
      <c r="B14" s="2" t="s">
        <v>61</v>
      </c>
      <c r="C14" s="2" t="s">
        <v>22</v>
      </c>
      <c r="D14" s="2" t="s">
        <v>56</v>
      </c>
      <c r="E14" s="58">
        <v>3967482.8339999998</v>
      </c>
      <c r="F14" s="59">
        <v>2876473</v>
      </c>
      <c r="G14" s="58">
        <v>1200000</v>
      </c>
      <c r="H14" s="29"/>
      <c r="I14" s="29">
        <v>251426</v>
      </c>
      <c r="J14" s="29">
        <f t="shared" si="5"/>
        <v>7792529.8339999998</v>
      </c>
      <c r="K14" s="60">
        <v>95530</v>
      </c>
      <c r="L14" s="3">
        <f t="shared" si="1"/>
        <v>0.50913925496817036</v>
      </c>
      <c r="M14" s="3">
        <f t="shared" si="2"/>
        <v>0.3691321125842224</v>
      </c>
      <c r="N14" s="42">
        <v>183135.625</v>
      </c>
      <c r="O14" s="29">
        <f t="shared" si="3"/>
        <v>87605.625</v>
      </c>
      <c r="P14" s="3">
        <f t="shared" si="4"/>
        <v>1.1242257247160384E-2</v>
      </c>
      <c r="Q14" s="5" t="s">
        <v>67</v>
      </c>
      <c r="R14" s="22">
        <v>44136</v>
      </c>
      <c r="S14" s="1"/>
    </row>
    <row r="15" spans="1:19" s="38" customFormat="1">
      <c r="A15" s="1">
        <v>14</v>
      </c>
      <c r="B15" s="2" t="s">
        <v>25</v>
      </c>
      <c r="C15" s="2" t="s">
        <v>22</v>
      </c>
      <c r="D15" s="2" t="s">
        <v>56</v>
      </c>
      <c r="E15" s="58">
        <v>3373989.0079999999</v>
      </c>
      <c r="F15" s="59">
        <v>2618746</v>
      </c>
      <c r="G15" s="58">
        <v>1000000</v>
      </c>
      <c r="H15" s="29"/>
      <c r="I15" s="29">
        <v>184276</v>
      </c>
      <c r="J15" s="29">
        <f t="shared" si="5"/>
        <v>6808459.0079999994</v>
      </c>
      <c r="K15" s="60">
        <v>74980</v>
      </c>
      <c r="L15" s="3">
        <f t="shared" si="1"/>
        <v>0.49555839346840935</v>
      </c>
      <c r="M15" s="3">
        <f t="shared" si="2"/>
        <v>0.38463123548558498</v>
      </c>
      <c r="N15" s="42">
        <v>215472.45245440002</v>
      </c>
      <c r="O15" s="29">
        <f t="shared" si="3"/>
        <v>140492.45245440002</v>
      </c>
      <c r="P15" s="3">
        <f t="shared" si="4"/>
        <v>2.0634985433461542E-2</v>
      </c>
      <c r="Q15" s="5" t="s">
        <v>68</v>
      </c>
      <c r="R15" s="22">
        <v>44136</v>
      </c>
      <c r="S15" s="1"/>
    </row>
    <row r="16" spans="1:19" s="38" customFormat="1">
      <c r="A16" s="1">
        <v>15</v>
      </c>
      <c r="B16" s="2" t="s">
        <v>26</v>
      </c>
      <c r="C16" s="2" t="s">
        <v>22</v>
      </c>
      <c r="D16" s="2" t="s">
        <v>57</v>
      </c>
      <c r="E16" s="47">
        <v>2446318</v>
      </c>
      <c r="F16" s="44">
        <v>1724820</v>
      </c>
      <c r="G16" s="47">
        <v>700000</v>
      </c>
      <c r="H16" s="4">
        <v>709963</v>
      </c>
      <c r="I16" s="4">
        <v>1130000</v>
      </c>
      <c r="J16" s="29">
        <f t="shared" si="5"/>
        <v>3741138</v>
      </c>
      <c r="K16" s="61">
        <v>50984</v>
      </c>
      <c r="L16" s="3">
        <f t="shared" si="1"/>
        <v>0.65389675547921511</v>
      </c>
      <c r="M16" s="3">
        <f t="shared" si="2"/>
        <v>0.46104153335161652</v>
      </c>
      <c r="N16" s="41">
        <v>169422.9</v>
      </c>
      <c r="O16" s="29">
        <f t="shared" si="3"/>
        <v>118438.9</v>
      </c>
      <c r="P16" s="3">
        <f t="shared" si="4"/>
        <v>3.1658522086060445E-2</v>
      </c>
      <c r="Q16" s="6"/>
      <c r="R16" s="22"/>
      <c r="S16" s="36"/>
    </row>
    <row r="17" spans="1:19" s="38" customFormat="1">
      <c r="A17" s="1">
        <v>16</v>
      </c>
      <c r="B17" s="2" t="s">
        <v>27</v>
      </c>
      <c r="C17" s="2" t="s">
        <v>22</v>
      </c>
      <c r="D17" s="2" t="s">
        <v>57</v>
      </c>
      <c r="E17" s="47">
        <v>6677691</v>
      </c>
      <c r="F17" s="44">
        <v>3265304</v>
      </c>
      <c r="G17" s="47">
        <v>1500000</v>
      </c>
      <c r="H17" s="4">
        <v>2179889</v>
      </c>
      <c r="I17" s="4">
        <v>2752000</v>
      </c>
      <c r="J17" s="29">
        <f t="shared" si="5"/>
        <v>8690995</v>
      </c>
      <c r="K17" s="61">
        <v>113371</v>
      </c>
      <c r="L17" s="3">
        <f t="shared" si="1"/>
        <v>0.76834597189389708</v>
      </c>
      <c r="M17" s="3">
        <f t="shared" si="2"/>
        <v>0.37571118151604044</v>
      </c>
      <c r="N17" s="41">
        <v>333510.40000000002</v>
      </c>
      <c r="O17" s="29">
        <f t="shared" si="3"/>
        <v>220139.40000000002</v>
      </c>
      <c r="P17" s="3">
        <f t="shared" si="4"/>
        <v>2.5329596898859108E-2</v>
      </c>
      <c r="Q17" s="6"/>
      <c r="R17" s="22"/>
      <c r="S17" s="36"/>
    </row>
    <row r="18" spans="1:19" s="38" customFormat="1">
      <c r="A18" s="1">
        <v>17</v>
      </c>
      <c r="B18" s="2" t="s">
        <v>28</v>
      </c>
      <c r="C18" s="2" t="s">
        <v>22</v>
      </c>
      <c r="D18" s="2" t="s">
        <v>57</v>
      </c>
      <c r="E18" s="47">
        <v>2473865</v>
      </c>
      <c r="F18" s="44">
        <v>2391420</v>
      </c>
      <c r="G18" s="47">
        <v>1200000</v>
      </c>
      <c r="H18" s="4">
        <v>2349468</v>
      </c>
      <c r="I18" s="4">
        <v>3900000</v>
      </c>
      <c r="J18" s="29">
        <f t="shared" si="5"/>
        <v>2165285</v>
      </c>
      <c r="K18" s="61">
        <v>95584</v>
      </c>
      <c r="L18" s="3">
        <f t="shared" si="1"/>
        <v>1.1425124175339505</v>
      </c>
      <c r="M18" s="3">
        <f t="shared" si="2"/>
        <v>1.1044365984154512</v>
      </c>
      <c r="N18" s="41">
        <v>304002.505</v>
      </c>
      <c r="O18" s="29">
        <f t="shared" si="3"/>
        <v>208418.505</v>
      </c>
      <c r="P18" s="3">
        <f t="shared" si="4"/>
        <v>9.6254536931627943E-2</v>
      </c>
      <c r="Q18" s="6"/>
      <c r="R18" s="22"/>
      <c r="S18" s="36"/>
    </row>
  </sheetData>
  <autoFilter ref="A1:S18"/>
  <conditionalFormatting sqref="B3">
    <cfRule type="duplicateValues" dxfId="12" priority="2"/>
  </conditionalFormatting>
  <conditionalFormatting sqref="B2:B17">
    <cfRule type="duplicateValues" dxfId="11" priority="3"/>
  </conditionalFormatting>
  <conditionalFormatting sqref="B18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/>
  <cols>
    <col min="1" max="1" width="25.85546875" style="52" bestFit="1" customWidth="1"/>
    <col min="2" max="2" width="17.85546875" bestFit="1" customWidth="1"/>
    <col min="3" max="3" width="14.5703125" bestFit="1" customWidth="1"/>
    <col min="4" max="7" width="13.28515625" bestFit="1" customWidth="1"/>
    <col min="8" max="8" width="14.28515625" bestFit="1" customWidth="1"/>
  </cols>
  <sheetData>
    <row r="1" spans="1:8">
      <c r="A1" s="62" t="s">
        <v>63</v>
      </c>
      <c r="B1" s="62"/>
      <c r="C1" s="62"/>
      <c r="D1" s="62"/>
      <c r="E1" s="62"/>
      <c r="F1" s="62"/>
      <c r="G1" s="62"/>
      <c r="H1" s="62"/>
    </row>
    <row r="2" spans="1:8" ht="30">
      <c r="A2" s="56" t="s">
        <v>31</v>
      </c>
      <c r="B2" s="7" t="s">
        <v>62</v>
      </c>
      <c r="C2" s="8" t="s">
        <v>32</v>
      </c>
      <c r="D2" s="7" t="s">
        <v>34</v>
      </c>
      <c r="E2" s="7" t="s">
        <v>35</v>
      </c>
      <c r="F2" s="7" t="s">
        <v>36</v>
      </c>
      <c r="G2" s="7" t="s">
        <v>33</v>
      </c>
      <c r="H2" s="7" t="s">
        <v>37</v>
      </c>
    </row>
    <row r="3" spans="1:8">
      <c r="A3" s="2" t="s">
        <v>13</v>
      </c>
      <c r="B3" s="27">
        <v>3199061</v>
      </c>
      <c r="C3" s="27">
        <v>4090109</v>
      </c>
      <c r="D3" s="27">
        <v>7289170</v>
      </c>
      <c r="E3" s="27">
        <v>2856790</v>
      </c>
      <c r="F3" s="27"/>
      <c r="G3" s="27">
        <v>5627257</v>
      </c>
      <c r="H3" s="27">
        <f>(D3+E3+F3)-G3</f>
        <v>4518703</v>
      </c>
    </row>
    <row r="4" spans="1:8">
      <c r="A4" s="2" t="s">
        <v>14</v>
      </c>
      <c r="B4" s="28">
        <v>946469</v>
      </c>
      <c r="C4" s="28">
        <v>1009029</v>
      </c>
      <c r="D4" s="27">
        <v>1955498</v>
      </c>
      <c r="E4" s="28">
        <v>1655570</v>
      </c>
      <c r="F4" s="28">
        <v>350000</v>
      </c>
      <c r="G4" s="28">
        <v>230377</v>
      </c>
      <c r="H4" s="27">
        <f t="shared" ref="H4:H19" si="0">(D4+E4+F4)-G4</f>
        <v>3730691</v>
      </c>
    </row>
    <row r="5" spans="1:8">
      <c r="A5" s="2" t="s">
        <v>60</v>
      </c>
      <c r="B5" s="28">
        <v>1605224</v>
      </c>
      <c r="C5" s="28">
        <v>177510</v>
      </c>
      <c r="D5" s="27">
        <v>1782734</v>
      </c>
      <c r="E5" s="28">
        <v>745000</v>
      </c>
      <c r="F5" s="28">
        <v>200000</v>
      </c>
      <c r="G5" s="28">
        <v>343242</v>
      </c>
      <c r="H5" s="27">
        <f t="shared" si="0"/>
        <v>2384492</v>
      </c>
    </row>
    <row r="6" spans="1:8">
      <c r="A6" s="2" t="s">
        <v>15</v>
      </c>
      <c r="B6" s="23">
        <v>6492720</v>
      </c>
      <c r="C6" s="23">
        <v>1670354</v>
      </c>
      <c r="D6" s="27">
        <v>8163074</v>
      </c>
      <c r="E6" s="23">
        <v>4308918</v>
      </c>
      <c r="F6" s="23">
        <v>1000000</v>
      </c>
      <c r="G6" s="23">
        <v>4398536</v>
      </c>
      <c r="H6" s="27">
        <f t="shared" si="0"/>
        <v>9073456</v>
      </c>
    </row>
    <row r="7" spans="1:8">
      <c r="A7" s="2" t="s">
        <v>16</v>
      </c>
      <c r="B7" s="23">
        <v>2716451</v>
      </c>
      <c r="C7" s="23">
        <v>429242</v>
      </c>
      <c r="D7" s="27">
        <v>3145693</v>
      </c>
      <c r="E7" s="23">
        <v>1450760</v>
      </c>
      <c r="F7" s="23">
        <v>650000</v>
      </c>
      <c r="G7" s="23">
        <v>0</v>
      </c>
      <c r="H7" s="27">
        <f t="shared" si="0"/>
        <v>5246453</v>
      </c>
    </row>
    <row r="8" spans="1:8">
      <c r="A8" s="2" t="s">
        <v>17</v>
      </c>
      <c r="B8" s="23">
        <v>2733657</v>
      </c>
      <c r="C8" s="23">
        <v>232251</v>
      </c>
      <c r="D8" s="27">
        <v>2965908</v>
      </c>
      <c r="E8" s="23">
        <v>875000</v>
      </c>
      <c r="F8" s="23">
        <v>200000</v>
      </c>
      <c r="G8" s="23">
        <v>576646</v>
      </c>
      <c r="H8" s="27">
        <f t="shared" si="0"/>
        <v>3464262</v>
      </c>
    </row>
    <row r="9" spans="1:8">
      <c r="A9" s="2" t="s">
        <v>18</v>
      </c>
      <c r="B9" s="23">
        <v>4101709</v>
      </c>
      <c r="C9" s="23">
        <v>0</v>
      </c>
      <c r="D9" s="27">
        <f>B9+C9</f>
        <v>4101709</v>
      </c>
      <c r="E9" s="23">
        <v>2599477</v>
      </c>
      <c r="F9" s="23">
        <v>1492300</v>
      </c>
      <c r="G9" s="23">
        <v>-52448</v>
      </c>
      <c r="H9" s="27">
        <f t="shared" si="0"/>
        <v>8245934</v>
      </c>
    </row>
    <row r="10" spans="1:8">
      <c r="A10" s="2" t="s">
        <v>19</v>
      </c>
      <c r="B10" s="23">
        <v>3052199.25</v>
      </c>
      <c r="C10" s="23">
        <v>0</v>
      </c>
      <c r="D10" s="27">
        <v>3052199.25</v>
      </c>
      <c r="E10" s="23">
        <v>1420820</v>
      </c>
      <c r="F10" s="23">
        <v>200000</v>
      </c>
      <c r="G10" s="23">
        <v>1065536</v>
      </c>
      <c r="H10" s="27">
        <f t="shared" si="0"/>
        <v>3607483.25</v>
      </c>
    </row>
    <row r="11" spans="1:8">
      <c r="A11" s="2" t="s">
        <v>20</v>
      </c>
      <c r="B11" s="23">
        <v>4340303.0860000001</v>
      </c>
      <c r="C11" s="23">
        <v>0</v>
      </c>
      <c r="D11" s="27">
        <v>4340303.0860000001</v>
      </c>
      <c r="E11" s="23">
        <v>2676651</v>
      </c>
      <c r="F11" s="23">
        <v>500000</v>
      </c>
      <c r="G11" s="23">
        <v>-29051</v>
      </c>
      <c r="H11" s="27">
        <f t="shared" si="0"/>
        <v>7546005.0860000001</v>
      </c>
    </row>
    <row r="12" spans="1:8">
      <c r="A12" s="2" t="s">
        <v>21</v>
      </c>
      <c r="B12" s="23">
        <v>2855429</v>
      </c>
      <c r="C12" s="23">
        <v>1446397</v>
      </c>
      <c r="D12" s="27">
        <v>4301826</v>
      </c>
      <c r="E12" s="23">
        <v>1708723</v>
      </c>
      <c r="F12" s="23">
        <v>560000</v>
      </c>
      <c r="G12" s="23">
        <v>0</v>
      </c>
      <c r="H12" s="27">
        <f t="shared" si="0"/>
        <v>6570549</v>
      </c>
    </row>
    <row r="13" spans="1:8">
      <c r="A13" s="2" t="s">
        <v>23</v>
      </c>
      <c r="B13" s="23">
        <v>3669800</v>
      </c>
      <c r="C13" s="23">
        <v>0</v>
      </c>
      <c r="D13" s="27">
        <f>B13+C13</f>
        <v>3669800</v>
      </c>
      <c r="E13" s="23">
        <v>6778932</v>
      </c>
      <c r="F13" s="23">
        <v>678104</v>
      </c>
      <c r="G13" s="23">
        <v>2358006</v>
      </c>
      <c r="H13" s="27">
        <f t="shared" si="0"/>
        <v>8768830</v>
      </c>
    </row>
    <row r="14" spans="1:8">
      <c r="A14" s="2" t="s">
        <v>24</v>
      </c>
      <c r="B14" s="23">
        <v>421252</v>
      </c>
      <c r="C14" s="23">
        <v>0</v>
      </c>
      <c r="D14" s="27">
        <f>B14+C14</f>
        <v>421252</v>
      </c>
      <c r="E14" s="23">
        <v>553514</v>
      </c>
      <c r="F14" s="23">
        <v>60000</v>
      </c>
      <c r="G14" s="23">
        <v>97462</v>
      </c>
      <c r="H14" s="27">
        <f t="shared" si="0"/>
        <v>937304</v>
      </c>
    </row>
    <row r="15" spans="1:8">
      <c r="A15" s="2" t="s">
        <v>61</v>
      </c>
      <c r="B15" s="23">
        <v>3967482.8339999998</v>
      </c>
      <c r="C15" s="23">
        <v>0</v>
      </c>
      <c r="D15" s="27">
        <v>3967482.8339999998</v>
      </c>
      <c r="E15" s="23">
        <v>2876473</v>
      </c>
      <c r="F15" s="23">
        <v>1200000</v>
      </c>
      <c r="G15" s="23">
        <v>270688</v>
      </c>
      <c r="H15" s="27">
        <f t="shared" si="0"/>
        <v>7773267.8339999998</v>
      </c>
    </row>
    <row r="16" spans="1:8">
      <c r="A16" s="2" t="s">
        <v>25</v>
      </c>
      <c r="B16" s="23">
        <v>3373989.0079999999</v>
      </c>
      <c r="C16" s="23">
        <v>0</v>
      </c>
      <c r="D16" s="27">
        <v>3373989.0079999999</v>
      </c>
      <c r="E16" s="23">
        <v>2618746</v>
      </c>
      <c r="F16" s="23">
        <v>1000000</v>
      </c>
      <c r="G16" s="23">
        <v>1226438</v>
      </c>
      <c r="H16" s="27">
        <f t="shared" si="0"/>
        <v>5766297.0079999994</v>
      </c>
    </row>
    <row r="17" spans="1:8">
      <c r="A17" s="2" t="s">
        <v>26</v>
      </c>
      <c r="B17" s="23">
        <v>2446318</v>
      </c>
      <c r="C17" s="23">
        <v>0</v>
      </c>
      <c r="D17" s="27">
        <v>2446318</v>
      </c>
      <c r="E17" s="23">
        <v>1724820</v>
      </c>
      <c r="F17" s="23">
        <v>700000</v>
      </c>
      <c r="G17" s="23">
        <v>650000</v>
      </c>
      <c r="H17" s="27">
        <f t="shared" si="0"/>
        <v>4221138</v>
      </c>
    </row>
    <row r="18" spans="1:8">
      <c r="A18" s="2" t="s">
        <v>27</v>
      </c>
      <c r="B18" s="23">
        <v>6677691</v>
      </c>
      <c r="C18" s="23">
        <v>0</v>
      </c>
      <c r="D18" s="27">
        <v>6677691</v>
      </c>
      <c r="E18" s="23">
        <v>3265304</v>
      </c>
      <c r="F18" s="23">
        <v>1500000</v>
      </c>
      <c r="G18" s="23">
        <v>2000000</v>
      </c>
      <c r="H18" s="27">
        <f t="shared" si="0"/>
        <v>9442995</v>
      </c>
    </row>
    <row r="19" spans="1:8">
      <c r="A19" s="2" t="s">
        <v>28</v>
      </c>
      <c r="B19" s="23">
        <v>2473865</v>
      </c>
      <c r="C19" s="23">
        <v>0</v>
      </c>
      <c r="D19" s="27">
        <v>2473865</v>
      </c>
      <c r="E19" s="23">
        <v>2391420</v>
      </c>
      <c r="F19" s="23">
        <v>1200000</v>
      </c>
      <c r="G19" s="23">
        <v>2200000</v>
      </c>
      <c r="H19" s="27">
        <f t="shared" si="0"/>
        <v>3865285</v>
      </c>
    </row>
  </sheetData>
  <mergeCells count="1">
    <mergeCell ref="A1:H1"/>
  </mergeCells>
  <conditionalFormatting sqref="A4">
    <cfRule type="duplicateValues" dxfId="9" priority="2"/>
  </conditionalFormatting>
  <conditionalFormatting sqref="A3:A18">
    <cfRule type="duplicateValues" dxfId="8" priority="3"/>
  </conditionalFormatting>
  <conditionalFormatting sqref="A19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/>
  <cols>
    <col min="1" max="1" width="3" bestFit="1" customWidth="1"/>
    <col min="2" max="2" width="27" style="50" bestFit="1" customWidth="1"/>
    <col min="3" max="3" width="14.5703125" style="15" bestFit="1" customWidth="1"/>
    <col min="4" max="4" width="20.140625" style="15" bestFit="1" customWidth="1"/>
    <col min="5" max="5" width="17.7109375" style="15" bestFit="1" customWidth="1"/>
    <col min="6" max="6" width="19" style="15" bestFit="1" customWidth="1"/>
    <col min="7" max="7" width="11.7109375" style="15" bestFit="1" customWidth="1"/>
    <col min="8" max="8" width="25.7109375" style="15" bestFit="1" customWidth="1"/>
    <col min="9" max="9" width="11.5703125" style="15" bestFit="1" customWidth="1"/>
    <col min="10" max="10" width="11" style="15" bestFit="1" customWidth="1"/>
  </cols>
  <sheetData>
    <row r="1" spans="1:10" s="12" customFormat="1" ht="45">
      <c r="A1" s="9" t="s">
        <v>38</v>
      </c>
      <c r="B1" s="55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1" t="s">
        <v>45</v>
      </c>
      <c r="I1" s="11" t="s">
        <v>46</v>
      </c>
      <c r="J1" s="11" t="s">
        <v>47</v>
      </c>
    </row>
    <row r="2" spans="1:10" s="12" customFormat="1">
      <c r="A2" s="9">
        <v>1</v>
      </c>
      <c r="B2" s="49" t="s">
        <v>13</v>
      </c>
      <c r="C2" s="24">
        <v>96500</v>
      </c>
      <c r="D2" s="24">
        <v>82550</v>
      </c>
      <c r="E2" s="24">
        <v>19500</v>
      </c>
      <c r="F2" s="24">
        <v>1250</v>
      </c>
      <c r="G2" s="24">
        <v>15600</v>
      </c>
      <c r="H2" s="26">
        <v>0</v>
      </c>
      <c r="I2" s="24">
        <v>16490</v>
      </c>
      <c r="J2" s="24">
        <f>SUM(C2:I2)</f>
        <v>231890</v>
      </c>
    </row>
    <row r="3" spans="1:10" s="12" customFormat="1">
      <c r="A3" s="9">
        <v>2</v>
      </c>
      <c r="B3" s="49" t="s">
        <v>14</v>
      </c>
      <c r="C3" s="25">
        <v>17500</v>
      </c>
      <c r="D3" s="25">
        <v>5940</v>
      </c>
      <c r="E3" s="25">
        <v>1200</v>
      </c>
      <c r="F3" s="25">
        <v>500</v>
      </c>
      <c r="G3" s="25">
        <v>2600</v>
      </c>
      <c r="H3" s="26">
        <v>0</v>
      </c>
      <c r="I3" s="26">
        <v>7850</v>
      </c>
      <c r="J3" s="24">
        <f t="shared" ref="J3:J18" si="0">SUM(C3:I3)</f>
        <v>35590</v>
      </c>
    </row>
    <row r="4" spans="1:10" s="12" customFormat="1">
      <c r="A4" s="9">
        <v>3</v>
      </c>
      <c r="B4" s="49" t="s">
        <v>60</v>
      </c>
      <c r="C4" s="25">
        <v>34300</v>
      </c>
      <c r="D4" s="25">
        <v>11320</v>
      </c>
      <c r="E4" s="25">
        <v>12500</v>
      </c>
      <c r="F4" s="25">
        <v>300</v>
      </c>
      <c r="G4" s="25">
        <v>9880</v>
      </c>
      <c r="H4" s="26">
        <v>0</v>
      </c>
      <c r="I4" s="26">
        <v>18933</v>
      </c>
      <c r="J4" s="24">
        <f t="shared" si="0"/>
        <v>87233</v>
      </c>
    </row>
    <row r="5" spans="1:10" s="12" customFormat="1">
      <c r="A5" s="9">
        <v>4</v>
      </c>
      <c r="B5" s="49" t="s">
        <v>15</v>
      </c>
      <c r="C5" s="25">
        <v>91900</v>
      </c>
      <c r="D5" s="25">
        <v>8200</v>
      </c>
      <c r="E5" s="25">
        <v>2000</v>
      </c>
      <c r="F5" s="25">
        <v>300</v>
      </c>
      <c r="G5" s="25">
        <v>10400</v>
      </c>
      <c r="H5" s="26">
        <v>23100</v>
      </c>
      <c r="I5" s="26">
        <v>62311</v>
      </c>
      <c r="J5" s="24">
        <f t="shared" si="0"/>
        <v>198211</v>
      </c>
    </row>
    <row r="6" spans="1:10" s="12" customFormat="1">
      <c r="A6" s="9">
        <v>5</v>
      </c>
      <c r="B6" s="49" t="s">
        <v>16</v>
      </c>
      <c r="C6" s="25">
        <v>39000</v>
      </c>
      <c r="D6" s="25">
        <v>18000</v>
      </c>
      <c r="E6" s="25">
        <v>20751</v>
      </c>
      <c r="F6" s="25">
        <v>400</v>
      </c>
      <c r="G6" s="25">
        <v>12740</v>
      </c>
      <c r="H6" s="26">
        <v>0</v>
      </c>
      <c r="I6" s="26">
        <v>13250</v>
      </c>
      <c r="J6" s="24">
        <f t="shared" si="0"/>
        <v>104141</v>
      </c>
    </row>
    <row r="7" spans="1:10" s="12" customFormat="1">
      <c r="A7" s="9">
        <v>6</v>
      </c>
      <c r="B7" s="49" t="s">
        <v>17</v>
      </c>
      <c r="C7" s="25">
        <v>41800</v>
      </c>
      <c r="D7" s="25">
        <v>1520</v>
      </c>
      <c r="E7" s="25">
        <v>3000</v>
      </c>
      <c r="F7" s="25">
        <v>300</v>
      </c>
      <c r="G7" s="25">
        <v>0</v>
      </c>
      <c r="H7" s="26">
        <v>15700</v>
      </c>
      <c r="I7" s="26">
        <v>37546</v>
      </c>
      <c r="J7" s="24">
        <f t="shared" si="0"/>
        <v>99866</v>
      </c>
    </row>
    <row r="8" spans="1:10" s="12" customFormat="1">
      <c r="A8" s="9">
        <v>7</v>
      </c>
      <c r="B8" s="49" t="s">
        <v>18</v>
      </c>
      <c r="C8" s="25">
        <v>70000</v>
      </c>
      <c r="D8" s="25">
        <v>0</v>
      </c>
      <c r="E8" s="25">
        <v>0</v>
      </c>
      <c r="F8" s="25">
        <v>3100</v>
      </c>
      <c r="G8" s="25">
        <v>12220</v>
      </c>
      <c r="H8" s="26">
        <v>34310</v>
      </c>
      <c r="I8" s="26">
        <v>17636</v>
      </c>
      <c r="J8" s="24">
        <f t="shared" si="0"/>
        <v>137266</v>
      </c>
    </row>
    <row r="9" spans="1:10" s="12" customFormat="1">
      <c r="A9" s="9">
        <v>8</v>
      </c>
      <c r="B9" s="49" t="s">
        <v>19</v>
      </c>
      <c r="C9" s="25">
        <v>47000</v>
      </c>
      <c r="D9" s="25">
        <v>20900</v>
      </c>
      <c r="E9" s="25">
        <v>9277</v>
      </c>
      <c r="F9" s="25">
        <v>0</v>
      </c>
      <c r="G9" s="25">
        <v>9400</v>
      </c>
      <c r="H9" s="26">
        <v>0</v>
      </c>
      <c r="I9" s="26">
        <v>15880</v>
      </c>
      <c r="J9" s="24">
        <f t="shared" si="0"/>
        <v>102457</v>
      </c>
    </row>
    <row r="10" spans="1:10" s="12" customFormat="1">
      <c r="A10" s="9">
        <v>9</v>
      </c>
      <c r="B10" s="49" t="s">
        <v>20</v>
      </c>
      <c r="C10" s="25">
        <v>57000</v>
      </c>
      <c r="D10" s="25">
        <v>14740</v>
      </c>
      <c r="E10" s="25">
        <v>0</v>
      </c>
      <c r="F10" s="25">
        <v>2300</v>
      </c>
      <c r="G10" s="25">
        <v>6600</v>
      </c>
      <c r="H10" s="26">
        <v>8640</v>
      </c>
      <c r="I10" s="26">
        <v>17005</v>
      </c>
      <c r="J10" s="24">
        <f t="shared" si="0"/>
        <v>106285</v>
      </c>
    </row>
    <row r="11" spans="1:10" s="12" customFormat="1">
      <c r="A11" s="9">
        <v>10</v>
      </c>
      <c r="B11" s="49" t="s">
        <v>21</v>
      </c>
      <c r="C11" s="25">
        <v>35000</v>
      </c>
      <c r="D11" s="25">
        <v>15000</v>
      </c>
      <c r="E11" s="25">
        <v>2856</v>
      </c>
      <c r="F11" s="25">
        <v>2600</v>
      </c>
      <c r="G11" s="25">
        <v>12480</v>
      </c>
      <c r="H11" s="26">
        <v>6700</v>
      </c>
      <c r="I11" s="26">
        <v>13000</v>
      </c>
      <c r="J11" s="24">
        <f t="shared" si="0"/>
        <v>87636</v>
      </c>
    </row>
    <row r="12" spans="1:10" s="12" customFormat="1">
      <c r="A12" s="9">
        <v>11</v>
      </c>
      <c r="B12" s="49" t="s">
        <v>23</v>
      </c>
      <c r="C12" s="25">
        <v>45000</v>
      </c>
      <c r="D12" s="25">
        <v>0</v>
      </c>
      <c r="E12" s="25">
        <v>17580</v>
      </c>
      <c r="F12" s="25">
        <v>1750</v>
      </c>
      <c r="G12" s="25"/>
      <c r="H12" s="26">
        <v>23050</v>
      </c>
      <c r="I12" s="26">
        <v>17300</v>
      </c>
      <c r="J12" s="24">
        <f t="shared" si="0"/>
        <v>104680</v>
      </c>
    </row>
    <row r="13" spans="1:10" s="12" customFormat="1">
      <c r="A13" s="9">
        <v>12</v>
      </c>
      <c r="B13" s="49" t="s">
        <v>24</v>
      </c>
      <c r="C13" s="25">
        <v>23700</v>
      </c>
      <c r="D13" s="25">
        <v>1050</v>
      </c>
      <c r="E13" s="25">
        <v>12000</v>
      </c>
      <c r="F13" s="25">
        <v>0</v>
      </c>
      <c r="G13" s="25">
        <v>15080</v>
      </c>
      <c r="H13" s="26">
        <v>800</v>
      </c>
      <c r="I13" s="26">
        <v>13930</v>
      </c>
      <c r="J13" s="24">
        <f t="shared" si="0"/>
        <v>66560</v>
      </c>
    </row>
    <row r="14" spans="1:10" s="12" customFormat="1">
      <c r="A14" s="9">
        <v>13</v>
      </c>
      <c r="B14" s="49" t="s">
        <v>61</v>
      </c>
      <c r="C14" s="25">
        <v>45000</v>
      </c>
      <c r="D14" s="25">
        <v>6400</v>
      </c>
      <c r="E14" s="25">
        <v>7250</v>
      </c>
      <c r="F14" s="25">
        <v>500</v>
      </c>
      <c r="G14" s="25">
        <v>10400</v>
      </c>
      <c r="H14" s="26">
        <v>11480</v>
      </c>
      <c r="I14" s="26">
        <v>14500</v>
      </c>
      <c r="J14" s="24">
        <f t="shared" si="0"/>
        <v>95530</v>
      </c>
    </row>
    <row r="15" spans="1:10" s="12" customFormat="1">
      <c r="A15" s="9">
        <v>14</v>
      </c>
      <c r="B15" s="49" t="s">
        <v>25</v>
      </c>
      <c r="C15" s="25">
        <v>24300</v>
      </c>
      <c r="D15" s="25">
        <v>15210</v>
      </c>
      <c r="E15" s="25">
        <v>18230</v>
      </c>
      <c r="F15" s="25">
        <v>500</v>
      </c>
      <c r="G15" s="25">
        <v>6440</v>
      </c>
      <c r="H15" s="26">
        <v>0</v>
      </c>
      <c r="I15" s="26">
        <v>10300</v>
      </c>
      <c r="J15" s="24">
        <f t="shared" si="0"/>
        <v>74980</v>
      </c>
    </row>
    <row r="16" spans="1:10" s="12" customFormat="1">
      <c r="A16" s="9">
        <v>15</v>
      </c>
      <c r="B16" s="49" t="s">
        <v>26</v>
      </c>
      <c r="C16" s="25">
        <v>23000</v>
      </c>
      <c r="D16" s="25">
        <v>11180</v>
      </c>
      <c r="E16" s="25">
        <v>3500</v>
      </c>
      <c r="F16" s="25">
        <v>0</v>
      </c>
      <c r="G16" s="25">
        <v>4680</v>
      </c>
      <c r="H16" s="26">
        <v>0</v>
      </c>
      <c r="I16" s="26">
        <v>8624</v>
      </c>
      <c r="J16" s="24">
        <f t="shared" si="0"/>
        <v>50984</v>
      </c>
    </row>
    <row r="17" spans="1:10" s="12" customFormat="1">
      <c r="A17" s="9">
        <v>16</v>
      </c>
      <c r="B17" s="49" t="s">
        <v>27</v>
      </c>
      <c r="C17" s="25">
        <v>65675</v>
      </c>
      <c r="D17" s="25">
        <v>21450</v>
      </c>
      <c r="E17" s="25"/>
      <c r="F17" s="25">
        <v>0</v>
      </c>
      <c r="G17" s="25">
        <v>9360</v>
      </c>
      <c r="H17" s="26">
        <v>0</v>
      </c>
      <c r="I17" s="26">
        <v>16886</v>
      </c>
      <c r="J17" s="24">
        <f t="shared" si="0"/>
        <v>113371</v>
      </c>
    </row>
    <row r="18" spans="1:10">
      <c r="A18" s="9">
        <v>17</v>
      </c>
      <c r="B18" s="49" t="s">
        <v>28</v>
      </c>
      <c r="C18" s="24">
        <v>43400</v>
      </c>
      <c r="D18" s="24">
        <v>19500</v>
      </c>
      <c r="E18" s="24">
        <v>10890</v>
      </c>
      <c r="F18" s="24">
        <v>1800</v>
      </c>
      <c r="G18" s="24">
        <v>9360</v>
      </c>
      <c r="H18" s="24">
        <v>0</v>
      </c>
      <c r="I18" s="24">
        <v>10634</v>
      </c>
      <c r="J18" s="24">
        <f t="shared" si="0"/>
        <v>95584</v>
      </c>
    </row>
    <row r="19" spans="1:10" s="14" customFormat="1">
      <c r="A19" s="13"/>
      <c r="B19" s="51" t="s">
        <v>48</v>
      </c>
      <c r="C19" s="24">
        <f t="shared" ref="C19:J19" si="1">SUM(C2:C18)</f>
        <v>800075</v>
      </c>
      <c r="D19" s="24">
        <f t="shared" si="1"/>
        <v>252960</v>
      </c>
      <c r="E19" s="24">
        <f t="shared" si="1"/>
        <v>140534</v>
      </c>
      <c r="F19" s="24">
        <f t="shared" si="1"/>
        <v>15600</v>
      </c>
      <c r="G19" s="24">
        <f t="shared" si="1"/>
        <v>147240</v>
      </c>
      <c r="H19" s="24">
        <f t="shared" si="1"/>
        <v>123780</v>
      </c>
      <c r="I19" s="24">
        <f t="shared" si="1"/>
        <v>312075</v>
      </c>
      <c r="J19" s="24">
        <f t="shared" si="1"/>
        <v>1792264</v>
      </c>
    </row>
  </sheetData>
  <conditionalFormatting sqref="B3">
    <cfRule type="duplicateValues" dxfId="6" priority="2"/>
  </conditionalFormatting>
  <conditionalFormatting sqref="B2:B17">
    <cfRule type="duplicateValues" dxfId="5" priority="3"/>
  </conditionalFormatting>
  <conditionalFormatting sqref="B1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9" sqref="N19"/>
    </sheetView>
  </sheetViews>
  <sheetFormatPr defaultRowHeight="15"/>
  <cols>
    <col min="1" max="1" width="2.85546875" bestFit="1" customWidth="1"/>
    <col min="2" max="2" width="27" style="50" bestFit="1" customWidth="1"/>
    <col min="3" max="3" width="8" bestFit="1" customWidth="1"/>
    <col min="4" max="4" width="17.7109375" style="15" bestFit="1" customWidth="1"/>
    <col min="5" max="5" width="16.85546875" style="15" bestFit="1" customWidth="1"/>
    <col min="6" max="6" width="12" bestFit="1" customWidth="1"/>
    <col min="7" max="7" width="11.42578125" bestFit="1" customWidth="1"/>
  </cols>
  <sheetData>
    <row r="1" spans="1:7" s="19" customFormat="1" ht="27">
      <c r="A1" s="16" t="s">
        <v>38</v>
      </c>
      <c r="B1" s="54" t="s">
        <v>39</v>
      </c>
      <c r="C1" s="17" t="s">
        <v>3</v>
      </c>
      <c r="D1" s="18" t="s">
        <v>49</v>
      </c>
      <c r="E1" s="18" t="s">
        <v>50</v>
      </c>
      <c r="F1" s="21" t="s">
        <v>51</v>
      </c>
      <c r="G1" s="21" t="s">
        <v>52</v>
      </c>
    </row>
    <row r="2" spans="1:7">
      <c r="A2" s="20">
        <v>1</v>
      </c>
      <c r="B2" s="49" t="s">
        <v>13</v>
      </c>
      <c r="C2" s="2" t="s">
        <v>53</v>
      </c>
      <c r="D2" s="30">
        <v>18751880</v>
      </c>
      <c r="E2" s="30">
        <v>478797</v>
      </c>
      <c r="F2" s="30">
        <v>95602</v>
      </c>
      <c r="G2" s="30">
        <f>E2+F2</f>
        <v>574399</v>
      </c>
    </row>
    <row r="3" spans="1:7">
      <c r="A3" s="20">
        <v>2</v>
      </c>
      <c r="B3" s="49" t="s">
        <v>14</v>
      </c>
      <c r="C3" s="2" t="s">
        <v>53</v>
      </c>
      <c r="D3" s="30">
        <v>4846455</v>
      </c>
      <c r="E3" s="30">
        <v>121161</v>
      </c>
      <c r="F3" s="30">
        <v>14260</v>
      </c>
      <c r="G3" s="30">
        <f t="shared" ref="G3:G19" si="0">E3+F3</f>
        <v>135421</v>
      </c>
    </row>
    <row r="4" spans="1:7">
      <c r="A4" s="20">
        <v>3</v>
      </c>
      <c r="B4" s="49" t="s">
        <v>60</v>
      </c>
      <c r="C4" s="2" t="s">
        <v>54</v>
      </c>
      <c r="D4" s="30">
        <v>5755640</v>
      </c>
      <c r="E4" s="30">
        <v>143891</v>
      </c>
      <c r="F4" s="30">
        <v>0</v>
      </c>
      <c r="G4" s="30">
        <f t="shared" si="0"/>
        <v>143891</v>
      </c>
    </row>
    <row r="5" spans="1:7">
      <c r="A5" s="20">
        <v>4</v>
      </c>
      <c r="B5" s="49" t="s">
        <v>15</v>
      </c>
      <c r="C5" s="2" t="s">
        <v>54</v>
      </c>
      <c r="D5" s="30">
        <v>19404780</v>
      </c>
      <c r="E5" s="30">
        <v>485119.5</v>
      </c>
      <c r="F5" s="30">
        <v>99391</v>
      </c>
      <c r="G5" s="30">
        <f t="shared" si="0"/>
        <v>584510.5</v>
      </c>
    </row>
    <row r="6" spans="1:7">
      <c r="A6" s="20">
        <v>5</v>
      </c>
      <c r="B6" s="49" t="s">
        <v>16</v>
      </c>
      <c r="C6" s="2" t="s">
        <v>55</v>
      </c>
      <c r="D6" s="30">
        <v>10822925</v>
      </c>
      <c r="E6" s="30">
        <v>306854</v>
      </c>
      <c r="F6" s="30">
        <v>0</v>
      </c>
      <c r="G6" s="30">
        <f t="shared" si="0"/>
        <v>306854</v>
      </c>
    </row>
    <row r="7" spans="1:7">
      <c r="A7" s="20">
        <v>6</v>
      </c>
      <c r="B7" s="49" t="s">
        <v>17</v>
      </c>
      <c r="C7" s="2" t="s">
        <v>54</v>
      </c>
      <c r="D7" s="30">
        <v>7253455</v>
      </c>
      <c r="E7" s="30">
        <v>181336.375</v>
      </c>
      <c r="F7" s="30">
        <v>20539</v>
      </c>
      <c r="G7" s="30">
        <f t="shared" si="0"/>
        <v>201875.375</v>
      </c>
    </row>
    <row r="8" spans="1:7">
      <c r="A8" s="20">
        <v>7</v>
      </c>
      <c r="B8" s="49" t="s">
        <v>18</v>
      </c>
      <c r="C8" s="2" t="s">
        <v>22</v>
      </c>
      <c r="D8" s="30">
        <v>15815430</v>
      </c>
      <c r="E8" s="30">
        <v>393484.76681071427</v>
      </c>
      <c r="F8" s="30">
        <v>94478.267355999997</v>
      </c>
      <c r="G8" s="30">
        <f t="shared" si="0"/>
        <v>487963.03416671429</v>
      </c>
    </row>
    <row r="9" spans="1:7">
      <c r="A9" s="20">
        <v>8</v>
      </c>
      <c r="B9" s="49" t="s">
        <v>19</v>
      </c>
      <c r="C9" s="2" t="s">
        <v>56</v>
      </c>
      <c r="D9" s="30">
        <v>6111090</v>
      </c>
      <c r="E9" s="30">
        <v>152777.25</v>
      </c>
      <c r="F9" s="30">
        <v>40315.729154000001</v>
      </c>
      <c r="G9" s="30">
        <f t="shared" si="0"/>
        <v>193092.979154</v>
      </c>
    </row>
    <row r="10" spans="1:7">
      <c r="A10" s="20">
        <v>9</v>
      </c>
      <c r="B10" s="49" t="s">
        <v>20</v>
      </c>
      <c r="C10" s="2" t="s">
        <v>56</v>
      </c>
      <c r="D10" s="30">
        <v>9095940</v>
      </c>
      <c r="E10" s="30">
        <v>227398.5</v>
      </c>
      <c r="F10" s="30">
        <v>51760.225913000002</v>
      </c>
      <c r="G10" s="30">
        <f t="shared" si="0"/>
        <v>279158.725913</v>
      </c>
    </row>
    <row r="11" spans="1:7">
      <c r="A11" s="20">
        <v>10</v>
      </c>
      <c r="B11" s="49" t="s">
        <v>21</v>
      </c>
      <c r="C11" s="2" t="s">
        <v>55</v>
      </c>
      <c r="D11" s="30">
        <v>6712760</v>
      </c>
      <c r="E11" s="30">
        <v>189971</v>
      </c>
      <c r="F11" s="30">
        <v>37738</v>
      </c>
      <c r="G11" s="30">
        <f t="shared" si="0"/>
        <v>227709</v>
      </c>
    </row>
    <row r="12" spans="1:7">
      <c r="A12" s="20">
        <v>11</v>
      </c>
      <c r="B12" s="49" t="s">
        <v>23</v>
      </c>
      <c r="C12" s="2" t="s">
        <v>22</v>
      </c>
      <c r="D12" s="30">
        <v>8293325</v>
      </c>
      <c r="E12" s="30">
        <v>206448.7180321429</v>
      </c>
      <c r="F12" s="30">
        <v>24021.250390200013</v>
      </c>
      <c r="G12" s="30">
        <f t="shared" si="0"/>
        <v>230469.96842234291</v>
      </c>
    </row>
    <row r="13" spans="1:7">
      <c r="A13" s="20">
        <v>12</v>
      </c>
      <c r="B13" s="49" t="s">
        <v>24</v>
      </c>
      <c r="C13" s="2" t="s">
        <v>22</v>
      </c>
      <c r="D13" s="30">
        <v>2176730</v>
      </c>
      <c r="E13" s="30">
        <v>54187.844364285709</v>
      </c>
      <c r="F13" s="30">
        <v>0</v>
      </c>
      <c r="G13" s="30">
        <f t="shared" si="0"/>
        <v>54187.844364285709</v>
      </c>
    </row>
    <row r="14" spans="1:7">
      <c r="A14" s="20">
        <v>13</v>
      </c>
      <c r="B14" s="49" t="s">
        <v>61</v>
      </c>
      <c r="C14" s="2" t="s">
        <v>56</v>
      </c>
      <c r="D14" s="30">
        <v>7325425</v>
      </c>
      <c r="E14" s="30">
        <v>183135.625</v>
      </c>
      <c r="F14" s="30">
        <v>0</v>
      </c>
      <c r="G14" s="30">
        <f t="shared" si="0"/>
        <v>183135.625</v>
      </c>
    </row>
    <row r="15" spans="1:7">
      <c r="A15" s="20">
        <v>14</v>
      </c>
      <c r="B15" s="49" t="s">
        <v>25</v>
      </c>
      <c r="C15" s="2" t="s">
        <v>56</v>
      </c>
      <c r="D15" s="30">
        <v>7700935</v>
      </c>
      <c r="E15" s="30">
        <v>192523.375</v>
      </c>
      <c r="F15" s="30">
        <v>22949.077454400001</v>
      </c>
      <c r="G15" s="30">
        <f t="shared" si="0"/>
        <v>215472.45245440002</v>
      </c>
    </row>
    <row r="16" spans="1:7">
      <c r="A16" s="20">
        <v>15</v>
      </c>
      <c r="B16" s="49" t="s">
        <v>26</v>
      </c>
      <c r="C16" s="2" t="s">
        <v>57</v>
      </c>
      <c r="D16" s="30">
        <v>5647430</v>
      </c>
      <c r="E16" s="30">
        <v>141185.75</v>
      </c>
      <c r="F16" s="30">
        <v>28237.15</v>
      </c>
      <c r="G16" s="30">
        <f t="shared" si="0"/>
        <v>169422.9</v>
      </c>
    </row>
    <row r="17" spans="1:12">
      <c r="A17" s="20">
        <v>16</v>
      </c>
      <c r="B17" s="49" t="s">
        <v>27</v>
      </c>
      <c r="C17" s="2" t="s">
        <v>57</v>
      </c>
      <c r="D17" s="30">
        <v>10758400</v>
      </c>
      <c r="E17" s="30">
        <v>268960</v>
      </c>
      <c r="F17" s="30">
        <v>64550.400000000001</v>
      </c>
      <c r="G17" s="30">
        <f t="shared" si="0"/>
        <v>333510.40000000002</v>
      </c>
    </row>
    <row r="18" spans="1:12">
      <c r="A18" s="20">
        <v>17</v>
      </c>
      <c r="B18" s="49" t="s">
        <v>28</v>
      </c>
      <c r="C18" s="2" t="s">
        <v>57</v>
      </c>
      <c r="D18" s="30">
        <v>10482845</v>
      </c>
      <c r="E18" s="30">
        <v>262071.125</v>
      </c>
      <c r="F18" s="30">
        <v>41931.379999999997</v>
      </c>
      <c r="G18" s="30">
        <f t="shared" si="0"/>
        <v>304002.505</v>
      </c>
    </row>
    <row r="19" spans="1:12" s="14" customFormat="1">
      <c r="A19" s="16"/>
      <c r="B19" s="49" t="s">
        <v>48</v>
      </c>
      <c r="C19" s="2"/>
      <c r="D19" s="30"/>
      <c r="E19" s="30">
        <f>SUM(E2:E18)</f>
        <v>3989302.8292071433</v>
      </c>
      <c r="F19" s="30"/>
      <c r="G19" s="30">
        <f t="shared" si="0"/>
        <v>3989302.8292071433</v>
      </c>
      <c r="L19" s="14" t="s">
        <v>71</v>
      </c>
    </row>
  </sheetData>
  <conditionalFormatting sqref="B19:G19 C2:G18">
    <cfRule type="duplicateValues" dxfId="3" priority="7"/>
  </conditionalFormatting>
  <conditionalFormatting sqref="B3">
    <cfRule type="duplicateValues" dxfId="2" priority="2"/>
  </conditionalFormatting>
  <conditionalFormatting sqref="B2:B17">
    <cfRule type="duplicateValues" dxfId="1" priority="3"/>
  </conditionalFormatting>
  <conditionalFormatting sqref="B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Investment break down</vt:lpstr>
      <vt:lpstr>Costing details</vt:lpstr>
      <vt:lpstr>Gross profit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2020-11-19T08:47:09Z</dcterms:modified>
</cp:coreProperties>
</file>